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lockStructure="1"/>
  <bookViews>
    <workbookView windowWidth="23790" windowHeight="8880" activeTab="1"/>
  </bookViews>
  <sheets>
    <sheet name="1" sheetId="1" r:id="rId1"/>
    <sheet name="2" sheetId="2" r:id="rId2"/>
    <sheet name="3" sheetId="3" r:id="rId3"/>
    <sheet name="4" sheetId="4" r:id="rId4"/>
    <sheet name="5" sheetId="5" r:id="rId5"/>
    <sheet name="6" sheetId="6" r:id="rId6"/>
    <sheet name="7" sheetId="7" r:id="rId7"/>
    <sheet name="8" sheetId="8" r:id="rId8"/>
    <sheet name="9" sheetId="9" r:id="rId9"/>
    <sheet name="10" sheetId="10" r:id="rId10"/>
    <sheet name="11" sheetId="11" r:id="rId11"/>
    <sheet name="12" sheetId="12" r:id="rId12"/>
    <sheet name="13" sheetId="13" r:id="rId13"/>
    <sheet name="14" sheetId="14" r:id="rId14"/>
    <sheet name="indicatori" sheetId="15" r:id="rId15"/>
    <sheet name="ba2" sheetId="16" r:id="rId16"/>
    <sheet name="ba3" sheetId="17" r:id="rId17"/>
    <sheet name="ba4" sheetId="18" r:id="rId18"/>
    <sheet name="ba5" sheetId="19" r:id="rId19"/>
    <sheet name="ba6" sheetId="20" r:id="rId20"/>
    <sheet name="ba7" sheetId="21" r:id="rId21"/>
    <sheet name="Лист1" sheetId="22" r:id="rId22"/>
  </sheets>
  <externalReferences>
    <externalReference r:id="rId24"/>
  </externalReferences>
  <definedNames>
    <definedName name="_xlnm.Print_Area" localSheetId="0">'1'!$A$2:$P$44</definedName>
    <definedName name="_xlnm.Print_Area" localSheetId="1">'2'!$A$1:$R$37</definedName>
    <definedName name="_xlnm.Print_Area" localSheetId="2">'3'!$A$1:$R$32</definedName>
    <definedName name="_xlnm.Print_Area" localSheetId="3">'4'!$A$1:$R$42</definedName>
    <definedName name="_xlnm.Print_Area" localSheetId="4">'5'!$A$1:$R$32</definedName>
    <definedName name="_xlnm.Print_Area" localSheetId="5">'6'!$A$1:$R$28</definedName>
    <definedName name="_xlnm.Print_Area" localSheetId="7">'8'!$A$1:$R$37</definedName>
    <definedName name="_xlnm.Print_Area" localSheetId="8">'9'!$A$1:$R$32</definedName>
    <definedName name="_xlnm.Print_Area" localSheetId="9">'10'!$A$1:$R$42</definedName>
    <definedName name="_xlnm.Print_Area" localSheetId="10">'11'!$A$1:$R$32</definedName>
    <definedName name="Raion" localSheetId="14">'1'!$H$33</definedName>
    <definedName name="_xlnm.Print_Area" localSheetId="16">'ba3'!$A$1:$R$32</definedName>
    <definedName name="_xlnm.Print_Area" localSheetId="17">'ba4'!$A$1:$R$34</definedName>
    <definedName name="_xlnm.Print_Area" localSheetId="18">'ba5'!$A$1:$R$32</definedName>
    <definedName name="_xlnm.Print_Area" localSheetId="19">'ba6'!$A$1:$R$28</definedName>
    <definedName name="Raion">'1'!$H$33</definedName>
    <definedName name="Rubrici">[1]populatia!$D$6:$DA$6</definedName>
    <definedName name="Tabel_Populatia">[1]populatia!$D$6:$DA$1000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<sst xmlns="http://schemas.openxmlformats.org/spreadsheetml/2006/main" count="21626" uniqueCount="10536">
  <si>
    <t xml:space="preserve">RAPORT STATISTIC DE RAMURĂ 
</t>
  </si>
  <si>
    <r>
      <rPr>
        <sz val="10"/>
        <rFont val="Times New Roman CE"/>
        <charset val="134"/>
      </rPr>
      <t xml:space="preserve">In conformitate cu Legea Republicii Moldova Nr. 93/2017 „Cu privire la statistica oficială”:
- producătorii de date statistice oficiale au dreptul să colecteze datele individuale și agregate necesare producerii și diseminării de statistici oficiale de la toate persoanele fizice sau juridice care cad sub incidența prezentei legi, inclusiv din sursele de date administrative și private (Art.13);
- producătorii de date statistice oficiale întreprind toate măsurile regulatorii, administrative, tehnice şi organizatorice pentru protecţia datelor confidenţiale şi neadmiterea divulgării lor (Art. 19);
- furnizor de date este persoană fizică sau juridică deținătoare și/sau posesoare de surse de date administrative sau private, care este obligată să ofere datele necesare pentru producerea de statistici oficiale. (Art. 3)
</t>
    </r>
    <r>
      <rPr>
        <sz val="10"/>
        <rFont val="Times New Roman CE"/>
        <charset val="134"/>
      </rPr>
      <t xml:space="preserve">
</t>
    </r>
    <r>
      <rPr>
        <sz val="10"/>
        <rFont val="Times New Roman CE"/>
        <charset val="134"/>
      </rPr>
      <t xml:space="preserve">      Aprobat de Ministerul Sănătății al Republicii Moldova prin ordinul 
                </t>
    </r>
    <r>
      <rPr>
        <sz val="14"/>
        <rFont val="Times New Roman CE"/>
        <charset val="134"/>
      </rPr>
      <t xml:space="preserve"> </t>
    </r>
    <r>
      <rPr>
        <b/>
        <sz val="14"/>
        <rFont val="Times New Roman CE"/>
        <charset val="134"/>
      </rPr>
      <t>Nr. 1058               din  20.12.2024</t>
    </r>
    <r>
      <rPr>
        <b/>
        <sz val="10"/>
        <rFont val="Times New Roman CE"/>
        <charset val="134"/>
      </rPr>
      <t xml:space="preserve">     </t>
    </r>
    <r>
      <rPr>
        <sz val="10"/>
        <rFont val="Times New Roman CE"/>
        <charset val="134"/>
      </rPr>
      <t xml:space="preserve">           
                           </t>
    </r>
    <r>
      <rPr>
        <b/>
        <sz val="10"/>
        <rFont val="Times New Roman CE"/>
        <charset val="134"/>
      </rPr>
      <t xml:space="preserve">   </t>
    </r>
    <r>
      <rPr>
        <sz val="10"/>
        <rFont val="Times New Roman CE"/>
        <charset val="134"/>
      </rPr>
      <t xml:space="preserve">     
                     </t>
    </r>
    <r>
      <rPr>
        <b/>
        <sz val="10"/>
        <rFont val="Times New Roman CE"/>
        <charset val="134"/>
      </rPr>
      <t xml:space="preserve">   </t>
    </r>
    <r>
      <rPr>
        <sz val="10"/>
        <rFont val="Times New Roman CE"/>
        <charset val="134"/>
      </rPr>
      <t xml:space="preserve">   </t>
    </r>
    <r>
      <rPr>
        <sz val="10"/>
        <color indexed="2"/>
        <rFont val="Times New Roman CE"/>
        <charset val="134"/>
      </rPr>
      <t xml:space="preserve"> </t>
    </r>
    <r>
      <rPr>
        <sz val="10"/>
        <rFont val="Times New Roman CE"/>
        <charset val="134"/>
      </rPr>
      <t xml:space="preserve">  </t>
    </r>
    <r>
      <rPr>
        <b/>
        <sz val="10"/>
        <rFont val="Times New Roman CE"/>
        <charset val="134"/>
      </rPr>
      <t xml:space="preserve">Prezintă:     </t>
    </r>
    <r>
      <rPr>
        <sz val="10"/>
        <rFont val="Times New Roman CE"/>
        <charset val="134"/>
      </rPr>
      <t xml:space="preserve">                 
- spitalul raional, centrul medicilor de familie, centrul de sănătate
  autonom;direcţia/secţia sănătăţii mun. Chişinău, mun. Bălţi şi  UTA Găgăuzia prezintă rapoartele statistice a instituţiilor subordonate; CSP
   (raional, municipal, UTA Găgăuzia); instituţia medico-sanitară 
  republicană – MS - către Agenția Națională pentru Sănătate Publică; instituţia altor Ministere şi Departamente - MS al Republicii Moldova (către ANSP); instituția medico-sanitară privată,agentul economic privat,care dispune de licență pentru prestarea serviciilor medicale; puctele medicale ale caselor de copii și școlilor internate; punctele medicale pe lîngă întreprinderi și instituții - MS (către ANSP). </t>
    </r>
    <r>
      <rPr>
        <sz val="10"/>
        <color indexed="2"/>
        <rFont val="Times New Roman CE"/>
        <charset val="134"/>
      </rPr>
      <t xml:space="preserve">
                            </t>
    </r>
    <r>
      <rPr>
        <sz val="10"/>
        <rFont val="Times New Roman CE"/>
        <charset val="134"/>
      </rPr>
      <t xml:space="preserve">
</t>
    </r>
    <r>
      <rPr>
        <sz val="10"/>
        <rFont val="Times New Roman CE"/>
        <charset val="134"/>
      </rPr>
      <t xml:space="preserve">
</t>
    </r>
  </si>
  <si>
    <t xml:space="preserve">Denumirea instituției:  </t>
  </si>
  <si>
    <t>Denat-Ilaşciuc Î.I</t>
  </si>
  <si>
    <t xml:space="preserve">                             </t>
  </si>
  <si>
    <t>Adresa:</t>
  </si>
  <si>
    <t>RAPORT STATISTIC Nr. 17</t>
  </si>
  <si>
    <t>Raionul (municipiul)</t>
  </si>
  <si>
    <t>Cahul</t>
  </si>
  <si>
    <t>(anual)</t>
  </si>
  <si>
    <t xml:space="preserve">Satul (comuna) </t>
  </si>
  <si>
    <t>Zîrneşti</t>
  </si>
  <si>
    <t xml:space="preserve">PRIVIND STATELE DE FUNCŢII ŞI CADRELE INSTITUŢIEI MEDICO- SANITARE </t>
  </si>
  <si>
    <t>Strada</t>
  </si>
  <si>
    <t>Ştefan cel Mare si Sf]nt</t>
  </si>
  <si>
    <t>, nr</t>
  </si>
  <si>
    <t>Cod CUIÎO</t>
  </si>
  <si>
    <t>Cod  IDNO</t>
  </si>
  <si>
    <t>1006603001094</t>
  </si>
  <si>
    <t xml:space="preserve">Cod CAEM-2 </t>
  </si>
  <si>
    <t>pentru anul</t>
  </si>
  <si>
    <t>24</t>
  </si>
  <si>
    <t xml:space="preserve">Activitatea principală </t>
  </si>
  <si>
    <t>Stomatologie</t>
  </si>
  <si>
    <t>CODUL  MUNICIPIULUI / RAIONULUI</t>
  </si>
  <si>
    <r>
      <rPr>
        <b/>
        <sz val="10"/>
        <rFont val="Times New Roman CE"/>
        <charset val="134"/>
      </rPr>
      <t xml:space="preserve">Conducătorul                                                            </t>
    </r>
    <r>
      <rPr>
        <sz val="10"/>
        <rFont val="宋体"/>
        <charset val="134"/>
      </rPr>
      <t xml:space="preserve">  L.Ş.</t>
    </r>
    <r>
      <rPr>
        <sz val="10"/>
        <rFont val="宋体"/>
        <charset val="134"/>
      </rPr>
      <t xml:space="preserve">
Руководитель                                     </t>
    </r>
    <r>
      <rPr>
        <sz val="10"/>
        <rFont val="宋体"/>
        <charset val="134"/>
      </rPr>
      <t xml:space="preserve">    М.П.</t>
    </r>
  </si>
  <si>
    <t>Datele de contact ale executantului:</t>
  </si>
  <si>
    <t>Nume, prenume</t>
  </si>
  <si>
    <t>Ilaşciuc Eduard</t>
  </si>
  <si>
    <t>Tel:</t>
  </si>
  <si>
    <t>069004363</t>
  </si>
  <si>
    <t>Ziua</t>
  </si>
  <si>
    <t>Luna</t>
  </si>
  <si>
    <t>Anul</t>
  </si>
  <si>
    <t>e-mail:</t>
  </si>
  <si>
    <t>ilasciuc68@mail.ru</t>
  </si>
  <si>
    <t>01</t>
  </si>
  <si>
    <t>2025</t>
  </si>
  <si>
    <t xml:space="preserve">1000.                                                                                 1. Statele de funcţii şi cadrele instituţiei  medico – sanitare  
                                                                                            </t>
  </si>
  <si>
    <t xml:space="preserve">Cod  funcţie
</t>
  </si>
  <si>
    <t xml:space="preserve">Denumirea funcţiei
                                                                           </t>
  </si>
  <si>
    <t xml:space="preserve">Număr funcţii pe instituţie
</t>
  </si>
  <si>
    <t xml:space="preserve">Număr persoane fizice lucrători de bază în funcţii ocupate
</t>
  </si>
  <si>
    <t xml:space="preserve">total
 </t>
  </si>
  <si>
    <t xml:space="preserve">inclusiv în           
</t>
  </si>
  <si>
    <t xml:space="preserve">total 
  </t>
  </si>
  <si>
    <t>inclusiv în</t>
  </si>
  <si>
    <t>repartizați pe grupe de vîrstă (din total, col. 7)</t>
  </si>
  <si>
    <t xml:space="preserve">inclusiv în localitatea rurală (din total, col. 7)
         </t>
  </si>
  <si>
    <t xml:space="preserve">instituţia de asistenţă medicală primară
</t>
  </si>
  <si>
    <t xml:space="preserve">secţia consultativă
</t>
  </si>
  <si>
    <t>&lt;35 ani</t>
  </si>
  <si>
    <t>35-44 ani</t>
  </si>
  <si>
    <t>45-54 ani</t>
  </si>
  <si>
    <t>55-64 ani</t>
  </si>
  <si>
    <r>
      <rPr>
        <b/>
        <sz val="9"/>
        <rFont val="Times New Roman CE"/>
        <charset val="134"/>
      </rPr>
      <t>&gt;</t>
    </r>
    <r>
      <rPr>
        <sz val="9"/>
        <rFont val="Times New Roman CE"/>
        <charset val="134"/>
      </rPr>
      <t>65 ani</t>
    </r>
  </si>
  <si>
    <t xml:space="preserve">
scriptice
</t>
  </si>
  <si>
    <t xml:space="preserve">ocupate
</t>
  </si>
  <si>
    <t xml:space="preserve">scriptice
</t>
  </si>
  <si>
    <t>scriptice</t>
  </si>
  <si>
    <t>A</t>
  </si>
  <si>
    <t>B</t>
  </si>
  <si>
    <t>1.0</t>
  </si>
  <si>
    <r>
      <rPr>
        <b/>
        <sz val="9"/>
        <rFont val="Times New Roman CE"/>
        <charset val="134"/>
      </rPr>
      <t>Număr medic</t>
    </r>
    <r>
      <rPr>
        <sz val="9"/>
        <rFont val="Times New Roman CE"/>
        <charset val="134"/>
      </rPr>
      <t xml:space="preserve">i la sfîrşitul anului precedent
</t>
    </r>
  </si>
  <si>
    <t>2.0</t>
  </si>
  <si>
    <t xml:space="preserve">Angajaţi în cursul anului
</t>
  </si>
  <si>
    <t>X</t>
  </si>
  <si>
    <t>2.1</t>
  </si>
  <si>
    <t xml:space="preserve">inclusiv din promoţia anului gestionar
</t>
  </si>
  <si>
    <t>3.0</t>
  </si>
  <si>
    <t xml:space="preserve">Eliberaţi în cursul anului
</t>
  </si>
  <si>
    <t>4.0</t>
  </si>
  <si>
    <t xml:space="preserve">Se află la finele anului
</t>
  </si>
  <si>
    <t>4.1</t>
  </si>
  <si>
    <t xml:space="preserve">inclusiv femei
</t>
  </si>
  <si>
    <t>5.0</t>
  </si>
  <si>
    <t xml:space="preserve">Din număr total medici (rînd. 4.0) 
conducătorii instituţiilor
</t>
  </si>
  <si>
    <t>6.0</t>
  </si>
  <si>
    <t xml:space="preserve">medici de familie
</t>
  </si>
  <si>
    <t>7.0</t>
  </si>
  <si>
    <t xml:space="preserve">internişti
</t>
  </si>
  <si>
    <t>8.0</t>
  </si>
  <si>
    <t xml:space="preserve">internişti аi cabinetelor pentru adolescenţi
</t>
  </si>
  <si>
    <t>9.0</t>
  </si>
  <si>
    <t>reumatologi</t>
  </si>
  <si>
    <t>10.0</t>
  </si>
  <si>
    <t xml:space="preserve">cardiologi 
</t>
  </si>
  <si>
    <t>11.0</t>
  </si>
  <si>
    <t xml:space="preserve">gastroenterologi
 </t>
  </si>
  <si>
    <t>12.0</t>
  </si>
  <si>
    <t xml:space="preserve">gastroenterologi pentru copii
</t>
  </si>
  <si>
    <t>13.0</t>
  </si>
  <si>
    <t xml:space="preserve">dietologi
</t>
  </si>
  <si>
    <t>14.0</t>
  </si>
  <si>
    <t xml:space="preserve">nefrologi
</t>
  </si>
  <si>
    <t>15.0</t>
  </si>
  <si>
    <t xml:space="preserve">endocrinologi
</t>
  </si>
  <si>
    <t>16.0</t>
  </si>
  <si>
    <t xml:space="preserve">endocrinologi pentru copii
</t>
  </si>
  <si>
    <t>17.0</t>
  </si>
  <si>
    <t xml:space="preserve">alergologi
</t>
  </si>
  <si>
    <t>18.0</t>
  </si>
  <si>
    <t xml:space="preserve">hematologi
</t>
  </si>
  <si>
    <t>19.0</t>
  </si>
  <si>
    <t xml:space="preserve">infecţionişti
</t>
  </si>
  <si>
    <t>20.0</t>
  </si>
  <si>
    <t xml:space="preserve">infecţionişti pentru copii
</t>
  </si>
  <si>
    <t>21.0</t>
  </si>
  <si>
    <t xml:space="preserve">fizioterapeuţi
</t>
  </si>
  <si>
    <t>22.0</t>
  </si>
  <si>
    <t xml:space="preserve">medici medicină tradiţională
</t>
  </si>
  <si>
    <t>23.0</t>
  </si>
  <si>
    <t xml:space="preserve">kinetoterapeuţi
</t>
  </si>
  <si>
    <t>24.0</t>
  </si>
  <si>
    <t xml:space="preserve">medici medicină sportivă
</t>
  </si>
  <si>
    <t>25.0</t>
  </si>
  <si>
    <t xml:space="preserve">medici diagnostic funcţional
</t>
  </si>
  <si>
    <t>26.0</t>
  </si>
  <si>
    <t xml:space="preserve">geneticieni
</t>
  </si>
  <si>
    <t>27.0</t>
  </si>
  <si>
    <t xml:space="preserve">toxicologi 
</t>
  </si>
  <si>
    <t>28.0</t>
  </si>
  <si>
    <t xml:space="preserve">geriatri
</t>
  </si>
  <si>
    <t>29.0</t>
  </si>
  <si>
    <t xml:space="preserve">medici de urgenţă
</t>
  </si>
  <si>
    <t>30.0</t>
  </si>
  <si>
    <t xml:space="preserve">imagişti-sonografie
</t>
  </si>
  <si>
    <t>31.0</t>
  </si>
  <si>
    <t xml:space="preserve">chirurgi 
</t>
  </si>
  <si>
    <t>32.0</t>
  </si>
  <si>
    <t xml:space="preserve">chirurgi pentru copii
</t>
  </si>
  <si>
    <t>33.0</t>
  </si>
  <si>
    <t xml:space="preserve">chirurgi cardiovasculari 
</t>
  </si>
  <si>
    <t>34.0</t>
  </si>
  <si>
    <t xml:space="preserve">chirurgi toracali
</t>
  </si>
  <si>
    <t>35.0</t>
  </si>
  <si>
    <t xml:space="preserve">proctologi
</t>
  </si>
  <si>
    <t>36.0</t>
  </si>
  <si>
    <t xml:space="preserve">ortopezi-traumatologi 
  </t>
  </si>
  <si>
    <t>37.0</t>
  </si>
  <si>
    <t xml:space="preserve">ortopezi-traumatologi pentru copii
</t>
  </si>
  <si>
    <t>38.0</t>
  </si>
  <si>
    <t xml:space="preserve">urologi 
</t>
  </si>
  <si>
    <t>39.0</t>
  </si>
  <si>
    <t xml:space="preserve">urologi pentru copii
</t>
  </si>
  <si>
    <t>40.0</t>
  </si>
  <si>
    <t xml:space="preserve">neurochirurgi
</t>
  </si>
  <si>
    <t>41.0</t>
  </si>
  <si>
    <t xml:space="preserve">anesteziologi-reanimatologi
</t>
  </si>
  <si>
    <t>42.0</t>
  </si>
  <si>
    <t xml:space="preserve">anesteziologi-reanimatologi pentru copii
</t>
  </si>
  <si>
    <t>43.0</t>
  </si>
  <si>
    <t xml:space="preserve">endoscopişti
</t>
  </si>
  <si>
    <t>44.0</t>
  </si>
  <si>
    <t xml:space="preserve">oncologi
</t>
  </si>
  <si>
    <t>45.0</t>
  </si>
  <si>
    <t xml:space="preserve">obstetricieni – ginecologi
</t>
  </si>
  <si>
    <t>45.1</t>
  </si>
  <si>
    <t xml:space="preserve">inclusiv obstetricieni-ginecologi a cabinetului de planificare a familiei
</t>
  </si>
  <si>
    <t>46.0</t>
  </si>
  <si>
    <t xml:space="preserve">obstetricieni – ginecologi pentru copii
</t>
  </si>
  <si>
    <t>47.0</t>
  </si>
  <si>
    <t xml:space="preserve">pediatri
</t>
  </si>
  <si>
    <t>47.1</t>
  </si>
  <si>
    <t xml:space="preserve">   inclusiv  pediatri – consultanţi     
</t>
  </si>
  <si>
    <t>48.0</t>
  </si>
  <si>
    <t xml:space="preserve">neonatologi
</t>
  </si>
  <si>
    <t>49.0</t>
  </si>
  <si>
    <t xml:space="preserve">cardioreumatologi pediatri
</t>
  </si>
  <si>
    <t>50.0</t>
  </si>
  <si>
    <t xml:space="preserve">oftalmologi
</t>
  </si>
  <si>
    <t>51.0</t>
  </si>
  <si>
    <t xml:space="preserve">oftalmologi pentru copii
</t>
  </si>
  <si>
    <t>52.0</t>
  </si>
  <si>
    <t xml:space="preserve">otorinolaringologi 
</t>
  </si>
  <si>
    <t>53.0</t>
  </si>
  <si>
    <t xml:space="preserve">otorinolaringologi pentru copii
</t>
  </si>
  <si>
    <t>54.0</t>
  </si>
  <si>
    <t>audiolog-surdolog</t>
  </si>
  <si>
    <t>55.0</t>
  </si>
  <si>
    <t xml:space="preserve">ftiziopneumologi
</t>
  </si>
  <si>
    <t>56.0</t>
  </si>
  <si>
    <t xml:space="preserve">ftiziopneumologi pentru copii
</t>
  </si>
  <si>
    <t>57.0</t>
  </si>
  <si>
    <t xml:space="preserve">neurologi 
</t>
  </si>
  <si>
    <t>58.0</t>
  </si>
  <si>
    <t xml:space="preserve">neurologi pentru copii
</t>
  </si>
  <si>
    <t>59.0</t>
  </si>
  <si>
    <t xml:space="preserve">psihiatri 
</t>
  </si>
  <si>
    <t>60.0</t>
  </si>
  <si>
    <t xml:space="preserve">psihiatri pentru copii
</t>
  </si>
  <si>
    <t>61.0</t>
  </si>
  <si>
    <t xml:space="preserve">narcologi
</t>
  </si>
  <si>
    <t>62.0</t>
  </si>
  <si>
    <t xml:space="preserve">psihoterapeuţi
</t>
  </si>
  <si>
    <t>63.0</t>
  </si>
  <si>
    <t xml:space="preserve">experţi psihiatrie judiciară
</t>
  </si>
  <si>
    <t>64.0</t>
  </si>
  <si>
    <t xml:space="preserve">epidemiologi
</t>
  </si>
  <si>
    <t>65.0</t>
  </si>
  <si>
    <t xml:space="preserve">dezinfecţionişti
</t>
  </si>
  <si>
    <t>66.0</t>
  </si>
  <si>
    <t xml:space="preserve">parazitologi
</t>
  </si>
  <si>
    <t>67.0</t>
  </si>
  <si>
    <t xml:space="preserve">microbiologi
</t>
  </si>
  <si>
    <t>68.0</t>
  </si>
  <si>
    <t xml:space="preserve">inspectori                                                      </t>
  </si>
  <si>
    <t>69.0</t>
  </si>
  <si>
    <t xml:space="preserve">medici igienişti pe:                
                                                                              igiena generală                                                                     </t>
  </si>
  <si>
    <t>70.0</t>
  </si>
  <si>
    <t>medici specialiști                                                          врачи специалисты</t>
  </si>
  <si>
    <t>71.0</t>
  </si>
  <si>
    <t>igiena alimentară
гигиене питания</t>
  </si>
  <si>
    <t>72.0</t>
  </si>
  <si>
    <t>igiena muncii 
гигиене труда</t>
  </si>
  <si>
    <t>73.0</t>
  </si>
  <si>
    <t>igiena radiaţiilor
радиационной гигиене</t>
  </si>
  <si>
    <t xml:space="preserve">medici specialiști                                                        </t>
  </si>
  <si>
    <t xml:space="preserve">igiena alimentară
</t>
  </si>
  <si>
    <t xml:space="preserve">igiena muncii 
</t>
  </si>
  <si>
    <t xml:space="preserve">igiena radiaţiilor
</t>
  </si>
  <si>
    <t>74.0</t>
  </si>
  <si>
    <t xml:space="preserve">igiena mediului ambiant şi habitatului uman
</t>
  </si>
  <si>
    <t>75.0</t>
  </si>
  <si>
    <t xml:space="preserve">educaţie pentru sănătate
</t>
  </si>
  <si>
    <t>76.0</t>
  </si>
  <si>
    <t xml:space="preserve">stоmatologi
</t>
  </si>
  <si>
    <t>77.0</t>
  </si>
  <si>
    <t xml:space="preserve">stоmatologi pentru copii
</t>
  </si>
  <si>
    <t>78.0</t>
  </si>
  <si>
    <t xml:space="preserve">stоmatologi chirurgi
</t>
  </si>
  <si>
    <t>79.0</t>
  </si>
  <si>
    <t xml:space="preserve">stоmatologi ortopezi
</t>
  </si>
  <si>
    <t>80.0</t>
  </si>
  <si>
    <t xml:space="preserve">stоmatologi ortodonţi
</t>
  </si>
  <si>
    <t>81.0</t>
  </si>
  <si>
    <t xml:space="preserve">imagişti-radiologi
</t>
  </si>
  <si>
    <t>82.0</t>
  </si>
  <si>
    <t xml:space="preserve">imagişti-radiologi (radioterapeuţi)
</t>
  </si>
  <si>
    <t>83.0</t>
  </si>
  <si>
    <t xml:space="preserve">imagişti- medicina nucleară
</t>
  </si>
  <si>
    <t>84.0</t>
  </si>
  <si>
    <t xml:space="preserve">experţi medicină legală de profil general
</t>
  </si>
  <si>
    <t>85.0</t>
  </si>
  <si>
    <t xml:space="preserve">experţi medicină legală subdiviziunilor de laborator
</t>
  </si>
  <si>
    <t>86.0</t>
  </si>
  <si>
    <t xml:space="preserve">morfopatologi
</t>
  </si>
  <si>
    <t>87.0</t>
  </si>
  <si>
    <t xml:space="preserve">laboranţi
</t>
  </si>
  <si>
    <t>88.0</t>
  </si>
  <si>
    <t xml:space="preserve">laboranţi-geneticieni
</t>
  </si>
  <si>
    <t>89.0</t>
  </si>
  <si>
    <t xml:space="preserve">farmacologi clinici
</t>
  </si>
  <si>
    <t>90.0</t>
  </si>
  <si>
    <t>transfuziologi</t>
  </si>
  <si>
    <t>91.0</t>
  </si>
  <si>
    <t xml:space="preserve">imunologi
</t>
  </si>
  <si>
    <t>92.0</t>
  </si>
  <si>
    <t xml:space="preserve">sexopatologi
</t>
  </si>
  <si>
    <t>93.0</t>
  </si>
  <si>
    <t xml:space="preserve">andrologi
</t>
  </si>
  <si>
    <t>94.0</t>
  </si>
  <si>
    <t xml:space="preserve">statisticieni
</t>
  </si>
  <si>
    <t>95.0</t>
  </si>
  <si>
    <t xml:space="preserve">metodişti
</t>
  </si>
  <si>
    <t>96.0</t>
  </si>
  <si>
    <t xml:space="preserve">dermato-venerologi
</t>
  </si>
  <si>
    <t>97.0</t>
  </si>
  <si>
    <t>98.0</t>
  </si>
  <si>
    <t xml:space="preserve">alţi specialişti
</t>
  </si>
  <si>
    <t>99.0</t>
  </si>
  <si>
    <r>
      <rPr>
        <b/>
        <sz val="9"/>
        <rFont val="Times New Roman CE"/>
        <charset val="134"/>
      </rPr>
      <t xml:space="preserve">În afară de aceasta:
</t>
    </r>
    <r>
      <rPr>
        <sz val="9"/>
        <rFont val="Times New Roman CE"/>
        <charset val="134"/>
      </rPr>
      <t xml:space="preserve">
      rezidenţi
      </t>
    </r>
  </si>
  <si>
    <t>100.0</t>
  </si>
  <si>
    <t xml:space="preserve">Psihologi                                                          </t>
  </si>
  <si>
    <t>101.0</t>
  </si>
  <si>
    <t xml:space="preserve">Farmacişti 
</t>
  </si>
  <si>
    <t>102.0</t>
  </si>
  <si>
    <t xml:space="preserve">Asistenți medicali cu studii superioare (CORM 2221) </t>
  </si>
  <si>
    <t>103.0</t>
  </si>
  <si>
    <t xml:space="preserve">Specialişti in domenii de sănătate publică (cu studii superioare, CORM 226319)
</t>
  </si>
  <si>
    <t>103.1</t>
  </si>
  <si>
    <t xml:space="preserve">                
Specialiști cu studii superioare nemedicale care ocupă funcții de laborant in medicină (chimist,biolog )
</t>
  </si>
  <si>
    <t>103.2</t>
  </si>
  <si>
    <t xml:space="preserve">Optometriști (CORM 226702)     </t>
  </si>
  <si>
    <t>103.3</t>
  </si>
  <si>
    <t>Tehnicieni radiologi cu studii superioare (CORM 226921)</t>
  </si>
  <si>
    <t>104.0</t>
  </si>
  <si>
    <r>
      <rPr>
        <b/>
        <sz val="9"/>
        <rFont val="Times New Roman CE"/>
        <charset val="134"/>
      </rPr>
      <t>Număr personal medical mediu</t>
    </r>
    <r>
      <rPr>
        <sz val="9"/>
        <rFont val="Times New Roman CE"/>
        <charset val="134"/>
      </rPr>
      <t xml:space="preserve"> la sfîrşitul anului precedent
</t>
    </r>
  </si>
  <si>
    <t>105.0</t>
  </si>
  <si>
    <t>105.1</t>
  </si>
  <si>
    <t>106.0</t>
  </si>
  <si>
    <t xml:space="preserve">Eliberaţi în cursul anului 
</t>
  </si>
  <si>
    <t>107.0</t>
  </si>
  <si>
    <t>107.1</t>
  </si>
  <si>
    <t>108.0</t>
  </si>
  <si>
    <t xml:space="preserve">Din număr total  personal medical mediu (rînd. 107.0),                                                                                          asistenţi medicali                                                      </t>
  </si>
  <si>
    <t>108.1</t>
  </si>
  <si>
    <t xml:space="preserve">   inclusiv asistenţi medicali a medicilor de familie
</t>
  </si>
  <si>
    <t>108.2</t>
  </si>
  <si>
    <t xml:space="preserve">   inclusiv asistenți medicali comunitari                                   </t>
  </si>
  <si>
    <t>109.0</t>
  </si>
  <si>
    <t xml:space="preserve">asistenţii medicului igienist 
</t>
  </si>
  <si>
    <t>110.0</t>
  </si>
  <si>
    <t xml:space="preserve">asistenţii medicului epidemiolog
</t>
  </si>
  <si>
    <t>111.0</t>
  </si>
  <si>
    <t xml:space="preserve">moaşe
</t>
  </si>
  <si>
    <t>112.0</t>
  </si>
  <si>
    <t xml:space="preserve">felceri
</t>
  </si>
  <si>
    <t>113.0</t>
  </si>
  <si>
    <t xml:space="preserve">felceri-narcologi
</t>
  </si>
  <si>
    <t>114.0</t>
  </si>
  <si>
    <t>115.0</t>
  </si>
  <si>
    <t xml:space="preserve">tehnicieni-radiologi (studii profesional tehnice)
</t>
  </si>
  <si>
    <t>116.0</t>
  </si>
  <si>
    <t xml:space="preserve">statisticieni medicali
</t>
  </si>
  <si>
    <t>117.0</t>
  </si>
  <si>
    <t>tehnicieni-dentari</t>
  </si>
  <si>
    <t>118.0</t>
  </si>
  <si>
    <t xml:space="preserve">registratori medicali
</t>
  </si>
  <si>
    <t>119.0</t>
  </si>
  <si>
    <t xml:space="preserve">instructori – dezinfecţionişti
</t>
  </si>
  <si>
    <t>120.0</t>
  </si>
  <si>
    <t xml:space="preserve">felceri în educaţie pentru sănătate
</t>
  </si>
  <si>
    <t>121.0</t>
  </si>
  <si>
    <t xml:space="preserve">dezinfectori
</t>
  </si>
  <si>
    <t>122.0</t>
  </si>
  <si>
    <t xml:space="preserve">alt personal medical mediu
</t>
  </si>
  <si>
    <t>123.0</t>
  </si>
  <si>
    <t xml:space="preserve">În afară de aceasta, fără studii medicale medii, ocupă funcţii- total
</t>
  </si>
  <si>
    <t>123.1</t>
  </si>
  <si>
    <t xml:space="preserve">        din ei:      
registratori medicali
</t>
  </si>
  <si>
    <t>123.2</t>
  </si>
  <si>
    <t>123.3</t>
  </si>
  <si>
    <t>123.4</t>
  </si>
  <si>
    <t>124.0</t>
  </si>
  <si>
    <t xml:space="preserve">Laboranţi – farmacişti - total 
     </t>
  </si>
  <si>
    <t>124.1</t>
  </si>
  <si>
    <t xml:space="preserve">       din ei:      
în instituţiile medico – sanitare 
</t>
  </si>
  <si>
    <t>124.2</t>
  </si>
  <si>
    <r>
      <rPr>
        <sz val="9"/>
        <rFont val="Times New Roman CE"/>
        <charset val="134"/>
      </rPr>
      <t xml:space="preserve">în asociaţia </t>
    </r>
    <r>
      <rPr>
        <b/>
        <sz val="9"/>
        <rFont val="Times New Roman CE"/>
        <charset val="134"/>
      </rPr>
      <t>„Sanfarm-Prim”</t>
    </r>
    <r>
      <rPr>
        <sz val="9"/>
        <rFont val="Times New Roman CE"/>
        <charset val="134"/>
      </rPr>
      <t xml:space="preserve">
</t>
    </r>
  </si>
  <si>
    <t>125.0</t>
  </si>
  <si>
    <t xml:space="preserve">Surori medicale inferioare pentru îngrijirea bolnavilor
</t>
  </si>
  <si>
    <t>126.0</t>
  </si>
  <si>
    <t xml:space="preserve">Personal medical inferior
</t>
  </si>
  <si>
    <t>127.0</t>
  </si>
  <si>
    <t xml:space="preserve">Alt personal
</t>
  </si>
  <si>
    <t>128.0</t>
  </si>
  <si>
    <t xml:space="preserve">Total funcţii şi persoane fizice, care activează în instituţie  
</t>
  </si>
  <si>
    <t xml:space="preserve">2000.                                                       2. Statele de funcţii şi cadrele medicale ale instituţiei (secţiei) la autogestiune şi mijloace speciale 
                                                                   </t>
  </si>
  <si>
    <t xml:space="preserve">          inclusiv din promoţia anului gestionar
</t>
  </si>
  <si>
    <t xml:space="preserve">inclusiv  pediatri–consultanţi     
</t>
  </si>
  <si>
    <t xml:space="preserve">cardioreumatologi  pediatri
</t>
  </si>
  <si>
    <t xml:space="preserve">medici igienişti pe:              
                                                                          igiena generală                                                                     </t>
  </si>
  <si>
    <t xml:space="preserve">medici specialiști                                                         </t>
  </si>
  <si>
    <t xml:space="preserve">imagişti-medicina nucleară
</t>
  </si>
  <si>
    <t xml:space="preserve">Farmacişti  
</t>
  </si>
  <si>
    <t xml:space="preserve">Din număr total personal medical mediu (rînd. 107.0),                                                                                          asistenţi medicali                                                      </t>
  </si>
  <si>
    <t xml:space="preserve">   inclusiv asistenţi medicali ale medicilor de familie
</t>
  </si>
  <si>
    <t>tehnicieni- dentari</t>
  </si>
  <si>
    <t xml:space="preserve">Laboranţi – farmacişti     -         total 
     </t>
  </si>
  <si>
    <r>
      <rPr>
        <b/>
        <sz val="9"/>
        <rFont val="Times New Roman"/>
        <charset val="134"/>
      </rPr>
      <t xml:space="preserve">3000. </t>
    </r>
    <r>
      <rPr>
        <sz val="9"/>
        <rFont val="Times New Roman"/>
        <charset val="134"/>
      </rPr>
      <t xml:space="preserve">        </t>
    </r>
  </si>
  <si>
    <r>
      <rPr>
        <sz val="9"/>
        <rFont val="Times New Roman"/>
        <charset val="134"/>
      </rPr>
      <t xml:space="preserve">Din număr personal medical mediu  (asistenţi medicali ale medicilor de familie rîndul 108.1, rub. 7,  tabela 1), asistenţi                       medicali ale medicilor de familie, care  lucrează în Oficii ale Medicilor de Familie, unde lipsesc medici de familie           </t>
    </r>
    <r>
      <rPr>
        <b/>
        <sz val="9"/>
        <rFont val="Times New Roman"/>
        <charset val="134"/>
      </rPr>
      <t>1</t>
    </r>
  </si>
  <si>
    <t>4000.</t>
  </si>
  <si>
    <t xml:space="preserve">Din număr medici, pensionari: </t>
  </si>
  <si>
    <t>a) din rînd 4.0, rub. 7</t>
  </si>
  <si>
    <r>
      <rPr>
        <sz val="9"/>
        <rFont val="Times New Roman"/>
        <charset val="134"/>
      </rPr>
      <t xml:space="preserve">bărbaţi </t>
    </r>
    <r>
      <rPr>
        <b/>
        <sz val="9"/>
        <rFont val="Times New Roman"/>
        <charset val="134"/>
      </rPr>
      <t>1</t>
    </r>
    <r>
      <rPr>
        <sz val="9"/>
        <rFont val="Times New Roman"/>
        <charset val="134"/>
      </rPr>
      <t xml:space="preserve"> </t>
    </r>
  </si>
  <si>
    <t>,</t>
  </si>
  <si>
    <r>
      <rPr>
        <sz val="9"/>
        <rFont val="Times New Roman"/>
        <charset val="134"/>
      </rPr>
      <t xml:space="preserve">femei        </t>
    </r>
    <r>
      <rPr>
        <b/>
        <sz val="9"/>
        <rFont val="Times New Roman"/>
        <charset val="134"/>
      </rPr>
      <t>2</t>
    </r>
    <r>
      <rPr>
        <sz val="9"/>
        <rFont val="Times New Roman"/>
        <charset val="134"/>
      </rPr>
      <t xml:space="preserve"> </t>
    </r>
  </si>
  <si>
    <t>b) din rînd 103.0, rub. 7</t>
  </si>
  <si>
    <t>4100.</t>
  </si>
  <si>
    <t>Din număr  personal  medical mediu,  pensionari:</t>
  </si>
  <si>
    <t>a) din rînd 107.0, rub. 7</t>
  </si>
  <si>
    <r>
      <rPr>
        <sz val="9"/>
        <rFont val="Times New Roman"/>
        <charset val="134"/>
      </rPr>
      <t xml:space="preserve">bărbaţi </t>
    </r>
    <r>
      <rPr>
        <b/>
        <sz val="9"/>
        <rFont val="Times New Roman"/>
        <charset val="134"/>
      </rPr>
      <t xml:space="preserve">1 </t>
    </r>
  </si>
  <si>
    <t>b) din rînd 123.0, rub. 7</t>
  </si>
  <si>
    <r>
      <rPr>
        <sz val="9"/>
        <rFont val="Times New Roman"/>
        <charset val="134"/>
      </rPr>
      <t>bărbaţi</t>
    </r>
    <r>
      <rPr>
        <b/>
        <sz val="9"/>
        <rFont val="Times New Roman"/>
        <charset val="134"/>
      </rPr>
      <t xml:space="preserve"> 1</t>
    </r>
    <r>
      <rPr>
        <sz val="9"/>
        <rFont val="Times New Roman"/>
        <charset val="134"/>
      </rPr>
      <t xml:space="preserve"> </t>
    </r>
  </si>
  <si>
    <t xml:space="preserve">5000.  </t>
  </si>
  <si>
    <t>Persoane, care se află în concediu neplătit (din rub. 7):</t>
  </si>
  <si>
    <r>
      <rPr>
        <sz val="9"/>
        <rFont val="Times New Roman"/>
        <charset val="134"/>
      </rPr>
      <t xml:space="preserve">medici ( din rînd. 4.0 şi 103.0)           </t>
    </r>
    <r>
      <rPr>
        <b/>
        <sz val="9"/>
        <rFont val="Times New Roman"/>
        <charset val="134"/>
      </rPr>
      <t>1</t>
    </r>
    <r>
      <rPr>
        <sz val="9"/>
        <rFont val="Times New Roman"/>
        <charset val="134"/>
      </rPr>
      <t xml:space="preserve"> </t>
    </r>
  </si>
  <si>
    <r>
      <rPr>
        <sz val="9"/>
        <rFont val="Times New Roman"/>
        <charset val="134"/>
      </rPr>
      <t xml:space="preserve">personal medical mediu( din rînd. 107.0 şi 123.0)                      </t>
    </r>
    <r>
      <rPr>
        <b/>
        <sz val="9"/>
        <rFont val="Times New Roman"/>
        <charset val="134"/>
      </rPr>
      <t xml:space="preserve"> 2</t>
    </r>
    <r>
      <rPr>
        <sz val="9"/>
        <rFont val="Times New Roman"/>
        <charset val="134"/>
      </rPr>
      <t xml:space="preserve"> </t>
    </r>
  </si>
  <si>
    <t xml:space="preserve">5100. </t>
  </si>
  <si>
    <t>Persoane, care se află în concediu de maternitate(din rub. 7):</t>
  </si>
  <si>
    <r>
      <rPr>
        <sz val="9"/>
        <rFont val="Times New Roman"/>
        <charset val="134"/>
      </rPr>
      <t xml:space="preserve">personal medical mediu( din rînd. 107.0 şi 123.0)                       </t>
    </r>
    <r>
      <rPr>
        <b/>
        <sz val="9"/>
        <rFont val="Times New Roman"/>
        <charset val="134"/>
      </rPr>
      <t>2</t>
    </r>
    <r>
      <rPr>
        <sz val="9"/>
        <rFont val="Times New Roman"/>
        <charset val="134"/>
      </rPr>
      <t xml:space="preserve"> </t>
    </r>
  </si>
  <si>
    <t>средний медицинский персонал(из стр. 107.0 и 123.0)</t>
  </si>
  <si>
    <t>Calcularea indicatorilor Forma Nr. 17-săn.</t>
  </si>
  <si>
    <t>«PRIVIND STATELE DE FUNCŢII ŞI CADRELE INSTITUŢIEI MEDICO- SANITARE PUBLICE»</t>
  </si>
  <si>
    <t>Cod</t>
  </si>
  <si>
    <t>Denumire indicator</t>
  </si>
  <si>
    <t>Valoare absoluta</t>
  </si>
  <si>
    <t>Indicator</t>
  </si>
  <si>
    <t>f17_i1</t>
  </si>
  <si>
    <t>TABELUL 1000
Completarea instituţiei medicale cu medici în % total</t>
  </si>
  <si>
    <t>f17_i2</t>
  </si>
  <si>
    <r>
      <rPr>
        <b/>
        <sz val="10"/>
        <color indexed="18"/>
        <rFont val="Arial Cyr"/>
        <charset val="134"/>
      </rPr>
      <t xml:space="preserve">Completarea instituţiei medicale (în %) cu 
   </t>
    </r>
    <r>
      <rPr>
        <sz val="10"/>
        <color indexed="18"/>
        <rFont val="Arial Cyr"/>
        <charset val="134"/>
      </rPr>
      <t xml:space="preserve">conducători şi locţiitorii lor </t>
    </r>
  </si>
  <si>
    <t>f17_i3</t>
  </si>
  <si>
    <t>medici de familie</t>
  </si>
  <si>
    <t>f17_i4</t>
  </si>
  <si>
    <t>internişti</t>
  </si>
  <si>
    <t>f17_i5</t>
  </si>
  <si>
    <t>internişti аi cabinetelor pentru adolescenţi</t>
  </si>
  <si>
    <t>f17_i6</t>
  </si>
  <si>
    <t>f17_i7</t>
  </si>
  <si>
    <t xml:space="preserve">cardiologi </t>
  </si>
  <si>
    <t>f17_i8</t>
  </si>
  <si>
    <t>gastroenterologi</t>
  </si>
  <si>
    <t>f17_i9</t>
  </si>
  <si>
    <t>gastroenterologi pentru copii</t>
  </si>
  <si>
    <t>f17_i10</t>
  </si>
  <si>
    <t>dietologi</t>
  </si>
  <si>
    <t>f17_i11</t>
  </si>
  <si>
    <t>nefrologi</t>
  </si>
  <si>
    <t>f17_i12</t>
  </si>
  <si>
    <t>endocrinologi</t>
  </si>
  <si>
    <t>f17_i13</t>
  </si>
  <si>
    <t>endocrinologi pentru copii</t>
  </si>
  <si>
    <t>f17_i14</t>
  </si>
  <si>
    <t>alergologi</t>
  </si>
  <si>
    <t>f17_i15</t>
  </si>
  <si>
    <t>hematologi</t>
  </si>
  <si>
    <t>f17_i16</t>
  </si>
  <si>
    <t>infecţionişti</t>
  </si>
  <si>
    <t>f17_i17</t>
  </si>
  <si>
    <t>infecţionişti pentru copii</t>
  </si>
  <si>
    <t>f17_i18</t>
  </si>
  <si>
    <t>fizioterapeuţi</t>
  </si>
  <si>
    <t>f17_i19</t>
  </si>
  <si>
    <t>medicină tradiţională</t>
  </si>
  <si>
    <t>f17_i20</t>
  </si>
  <si>
    <t>kinetoterapeuţi</t>
  </si>
  <si>
    <t>f17_i21</t>
  </si>
  <si>
    <t>medici medicină sportivă</t>
  </si>
  <si>
    <t>f17_i22</t>
  </si>
  <si>
    <t>medici diagnostic funcţional</t>
  </si>
  <si>
    <t>f17_i23</t>
  </si>
  <si>
    <t>geneticieni</t>
  </si>
  <si>
    <t>f17_i24</t>
  </si>
  <si>
    <t>toxicologi</t>
  </si>
  <si>
    <t>f17_i25</t>
  </si>
  <si>
    <t>geriatri</t>
  </si>
  <si>
    <t>f17_i26</t>
  </si>
  <si>
    <t>medici de urgenţă</t>
  </si>
  <si>
    <t>f17_i27</t>
  </si>
  <si>
    <t>imagişti-sonografie</t>
  </si>
  <si>
    <t>f17_i28</t>
  </si>
  <si>
    <t>chirurgi</t>
  </si>
  <si>
    <t>f17_i29</t>
  </si>
  <si>
    <t>chirurgi pentru copii</t>
  </si>
  <si>
    <t>f17_i30</t>
  </si>
  <si>
    <t>chirurgi cardiovasculari</t>
  </si>
  <si>
    <t>f17_i31</t>
  </si>
  <si>
    <t>chirurgi toracali</t>
  </si>
  <si>
    <t>f17_i32</t>
  </si>
  <si>
    <t>proctologi</t>
  </si>
  <si>
    <t>f17_i33</t>
  </si>
  <si>
    <t>ortopezi-traumatologi</t>
  </si>
  <si>
    <t>f17_i34</t>
  </si>
  <si>
    <t>ortopezi-traumatologi pentru copii</t>
  </si>
  <si>
    <t>f17_i35</t>
  </si>
  <si>
    <t xml:space="preserve">urologi </t>
  </si>
  <si>
    <t>f17_i36</t>
  </si>
  <si>
    <t>urologi pentru copii</t>
  </si>
  <si>
    <t>f17_i37</t>
  </si>
  <si>
    <t>neurochirurgi</t>
  </si>
  <si>
    <t>f17_i38</t>
  </si>
  <si>
    <t>anesteziologi-reanimatologi</t>
  </si>
  <si>
    <t>f17_i39</t>
  </si>
  <si>
    <t>anesteziologi-reanimatologi pentru copii</t>
  </si>
  <si>
    <t>f17_i40</t>
  </si>
  <si>
    <t>endoscopişti</t>
  </si>
  <si>
    <t>f17_i41</t>
  </si>
  <si>
    <t>oncologi</t>
  </si>
  <si>
    <t>f17_i42</t>
  </si>
  <si>
    <t>obstetricieni – ginecologi</t>
  </si>
  <si>
    <t>f17_i43</t>
  </si>
  <si>
    <t>inclusiv obstetricieni-ginecologi a cabinetului de planificare a familiei</t>
  </si>
  <si>
    <t>f17_i44</t>
  </si>
  <si>
    <t>obstetricieni – ginecologi pentru copii</t>
  </si>
  <si>
    <t>f17_i45</t>
  </si>
  <si>
    <t>pediatri</t>
  </si>
  <si>
    <t>f17_i46</t>
  </si>
  <si>
    <t>inclusiv  pediatri – consultanţi</t>
  </si>
  <si>
    <t>f17_i47</t>
  </si>
  <si>
    <t>neonatologi</t>
  </si>
  <si>
    <t>f17_i48</t>
  </si>
  <si>
    <t>cardioreumatologi  pediatri</t>
  </si>
  <si>
    <t>f17_i49</t>
  </si>
  <si>
    <t>oftalmologi</t>
  </si>
  <si>
    <t>f17_i50</t>
  </si>
  <si>
    <t>oftalmologi pentru copii</t>
  </si>
  <si>
    <t>f17_i51</t>
  </si>
  <si>
    <t>otorinolaringologi</t>
  </si>
  <si>
    <t>f17_i52</t>
  </si>
  <si>
    <t>otorinolaringologi pentru copii</t>
  </si>
  <si>
    <t>f17_i53</t>
  </si>
  <si>
    <t>surdologi</t>
  </si>
  <si>
    <t>f17_i54</t>
  </si>
  <si>
    <t>ftiziopneumologi</t>
  </si>
  <si>
    <t>f17_i55</t>
  </si>
  <si>
    <t>ftiziopneumologi pentru copii</t>
  </si>
  <si>
    <t>f17_i56</t>
  </si>
  <si>
    <t>neurologi</t>
  </si>
  <si>
    <t>f17_i57</t>
  </si>
  <si>
    <t>neurologi pentru copii</t>
  </si>
  <si>
    <t>f17_i58</t>
  </si>
  <si>
    <t xml:space="preserve">psihiatri </t>
  </si>
  <si>
    <t>f17_i59</t>
  </si>
  <si>
    <t>psihiatri pentru copii</t>
  </si>
  <si>
    <t>f17_i60</t>
  </si>
  <si>
    <t>narcologi</t>
  </si>
  <si>
    <t>f17_i61</t>
  </si>
  <si>
    <t>psihoterapeuţi</t>
  </si>
  <si>
    <t>f17_i62</t>
  </si>
  <si>
    <t>experţi psihiatrie judiciară</t>
  </si>
  <si>
    <t>f17_i63</t>
  </si>
  <si>
    <t>epidemiologi</t>
  </si>
  <si>
    <t>f17_i64</t>
  </si>
  <si>
    <t>dezinfecţionişti</t>
  </si>
  <si>
    <t>f17_i65</t>
  </si>
  <si>
    <t>parazitologi</t>
  </si>
  <si>
    <t>f17_i66</t>
  </si>
  <si>
    <t>microbiologi</t>
  </si>
  <si>
    <t>f17_i67</t>
  </si>
  <si>
    <t>inspectori</t>
  </si>
  <si>
    <t>f17_i68</t>
  </si>
  <si>
    <t>medici igienişti pe:
igiena generală</t>
  </si>
  <si>
    <t>f17_i69</t>
  </si>
  <si>
    <t>medici specialiști</t>
  </si>
  <si>
    <t>f17_i70</t>
  </si>
  <si>
    <t>igiena alimentară</t>
  </si>
  <si>
    <t>f17_i71</t>
  </si>
  <si>
    <t>igiena muncii</t>
  </si>
  <si>
    <t>f17_i72</t>
  </si>
  <si>
    <t>igiena radiaţiilor</t>
  </si>
  <si>
    <t>f17_i73</t>
  </si>
  <si>
    <t>igiena mediului ambiant şi habitatului uman</t>
  </si>
  <si>
    <t>f17_i74</t>
  </si>
  <si>
    <t>educaţie pentru sănătate</t>
  </si>
  <si>
    <t>f17_i75</t>
  </si>
  <si>
    <t>stоmatologi</t>
  </si>
  <si>
    <t>f17_i76</t>
  </si>
  <si>
    <t>stоmatologi pentru copii</t>
  </si>
  <si>
    <t>f17_i77</t>
  </si>
  <si>
    <t>stоmatologi chirurgi</t>
  </si>
  <si>
    <t>f17_i78</t>
  </si>
  <si>
    <t>stоmatologi ortopezi</t>
  </si>
  <si>
    <t>f17_i79</t>
  </si>
  <si>
    <t>stоmatologi ortodonţi</t>
  </si>
  <si>
    <t>f17_i80</t>
  </si>
  <si>
    <t>imagişti-radiologi</t>
  </si>
  <si>
    <t>f17_i81</t>
  </si>
  <si>
    <t>imagişti-radiologi (radioterapeuţi)</t>
  </si>
  <si>
    <t>f17_i82</t>
  </si>
  <si>
    <t>imagişti- medicina nucleară</t>
  </si>
  <si>
    <t>f17_i83</t>
  </si>
  <si>
    <t>experţi medicină legală de profil general</t>
  </si>
  <si>
    <t>f17_i84</t>
  </si>
  <si>
    <t>experţi medicină legală subdiviziunilor de laborator</t>
  </si>
  <si>
    <t>f17_i85</t>
  </si>
  <si>
    <t>morfopatologi</t>
  </si>
  <si>
    <t>f17_i86</t>
  </si>
  <si>
    <t>laboranţi</t>
  </si>
  <si>
    <t>f17_i87</t>
  </si>
  <si>
    <t>laboranţi-geneticieni</t>
  </si>
  <si>
    <t>f17_i88</t>
  </si>
  <si>
    <t>farmacologi clinici</t>
  </si>
  <si>
    <t>f17_i89</t>
  </si>
  <si>
    <t>f17_i90</t>
  </si>
  <si>
    <t>imunologi</t>
  </si>
  <si>
    <t>f17_i91</t>
  </si>
  <si>
    <t>sexopatologi</t>
  </si>
  <si>
    <t>f17_i92</t>
  </si>
  <si>
    <t>andrologi</t>
  </si>
  <si>
    <t>f17_i93</t>
  </si>
  <si>
    <t>statisticieni</t>
  </si>
  <si>
    <t>f17_i94</t>
  </si>
  <si>
    <t>metodişti</t>
  </si>
  <si>
    <t>f17_i95</t>
  </si>
  <si>
    <t>dermato-venerologi</t>
  </si>
  <si>
    <t>f17_i96</t>
  </si>
  <si>
    <t>alţi specialişti</t>
  </si>
  <si>
    <t>f17_i97</t>
  </si>
  <si>
    <t>psihologi</t>
  </si>
  <si>
    <t>f17_i98</t>
  </si>
  <si>
    <t>Farmacişti</t>
  </si>
  <si>
    <t>f17_i99</t>
  </si>
  <si>
    <t>Farmacişti „Sanfarm-Prim”</t>
  </si>
  <si>
    <t>f17_i100</t>
  </si>
  <si>
    <t>Număr personal medical mediu la începutul anului</t>
  </si>
  <si>
    <t>f17_i101</t>
  </si>
  <si>
    <t>Se află la finele anului</t>
  </si>
  <si>
    <t>f17_i102</t>
  </si>
  <si>
    <t>Din număr total  personal medical mediu  (rînd. 107.0)</t>
  </si>
  <si>
    <t>f17_i103</t>
  </si>
  <si>
    <t>inclusiv asistenţi medicali ale medicilor de familie</t>
  </si>
  <si>
    <t>f17_i104</t>
  </si>
  <si>
    <t>asistenţii  medicului igienist</t>
  </si>
  <si>
    <t>f17_i105</t>
  </si>
  <si>
    <t>asistenţii epidemiologului</t>
  </si>
  <si>
    <t>f17_i106</t>
  </si>
  <si>
    <t>moaşe</t>
  </si>
  <si>
    <t>f17_i107</t>
  </si>
  <si>
    <t>felceri</t>
  </si>
  <si>
    <t>f17_i108</t>
  </si>
  <si>
    <t>felceri-narcologi</t>
  </si>
  <si>
    <t>f17_i109</t>
  </si>
  <si>
    <t>f17_i110</t>
  </si>
  <si>
    <t>tehnicieni-radiologi</t>
  </si>
  <si>
    <t>f17_i111</t>
  </si>
  <si>
    <t>statisticieni medicali</t>
  </si>
  <si>
    <t>f17_i112</t>
  </si>
  <si>
    <t>f17_i113</t>
  </si>
  <si>
    <t>registratori medicali</t>
  </si>
  <si>
    <t>f17_i114</t>
  </si>
  <si>
    <t>instructori – dezinfecţionişti</t>
  </si>
  <si>
    <t>f17_i115</t>
  </si>
  <si>
    <t>felceri în educaţie pentru sănătate</t>
  </si>
  <si>
    <t>f17_i116</t>
  </si>
  <si>
    <t>dezinfectori</t>
  </si>
  <si>
    <t>f17_i117</t>
  </si>
  <si>
    <t>alt personal medical mediu</t>
  </si>
  <si>
    <t>f17_i118</t>
  </si>
  <si>
    <t>Laboranţi – farmacişti</t>
  </si>
  <si>
    <t>f17_i119</t>
  </si>
  <si>
    <t>în instituţiile medico – sanitare publice</t>
  </si>
  <si>
    <t>f17_i120</t>
  </si>
  <si>
    <t>în asociaţia „Sanfarm-Prim”</t>
  </si>
  <si>
    <t>f17_i121</t>
  </si>
  <si>
    <t>Surori medicale inferioare pentru îngrijirea bolnavilor</t>
  </si>
  <si>
    <t>f17_i122</t>
  </si>
  <si>
    <t>Personal medical inferior</t>
  </si>
  <si>
    <t>f17_i123</t>
  </si>
  <si>
    <t>Alt personal</t>
  </si>
  <si>
    <t>f17_i124</t>
  </si>
  <si>
    <t>Total funcţii şi persoane fizice, care activează în instituţia</t>
  </si>
  <si>
    <t>f17_i125</t>
  </si>
  <si>
    <t>Completarea staţionarului cu medici în % total</t>
  </si>
  <si>
    <t>f17_i126</t>
  </si>
  <si>
    <r>
      <rPr>
        <b/>
        <sz val="10"/>
        <color indexed="18"/>
        <rFont val="Arial Cyr"/>
        <charset val="134"/>
      </rPr>
      <t xml:space="preserve">Completarea staţionarului (în %) cu 
   </t>
    </r>
    <r>
      <rPr>
        <sz val="10"/>
        <color indexed="18"/>
        <rFont val="Arial Cyr"/>
        <charset val="134"/>
      </rPr>
      <t xml:space="preserve">conducători şi locţiitorii lor </t>
    </r>
  </si>
  <si>
    <t>f17_i127</t>
  </si>
  <si>
    <t>f17_i128</t>
  </si>
  <si>
    <t>f17_i129</t>
  </si>
  <si>
    <t>f17_i130</t>
  </si>
  <si>
    <t>f17_i131</t>
  </si>
  <si>
    <t>f17_i132</t>
  </si>
  <si>
    <t>f17_i133</t>
  </si>
  <si>
    <t>f17_i134</t>
  </si>
  <si>
    <t>f17_i135</t>
  </si>
  <si>
    <t>f17_i136</t>
  </si>
  <si>
    <t>f17_i137</t>
  </si>
  <si>
    <t>f17_i138</t>
  </si>
  <si>
    <t>f17_i139</t>
  </si>
  <si>
    <t>f17_i140</t>
  </si>
  <si>
    <t>f17_i141</t>
  </si>
  <si>
    <t>f17_i142</t>
  </si>
  <si>
    <t>f17_i143</t>
  </si>
  <si>
    <t>f17_i144</t>
  </si>
  <si>
    <t>f17_i145</t>
  </si>
  <si>
    <t>f17_i146</t>
  </si>
  <si>
    <t>f17_i147</t>
  </si>
  <si>
    <t>f17_i148</t>
  </si>
  <si>
    <t>f17_i149</t>
  </si>
  <si>
    <t>f17_i150</t>
  </si>
  <si>
    <t>f17_i151</t>
  </si>
  <si>
    <t>f17_i152</t>
  </si>
  <si>
    <t>f17_i153</t>
  </si>
  <si>
    <t>f17_i154</t>
  </si>
  <si>
    <t>f17_i155</t>
  </si>
  <si>
    <t>f17_i156</t>
  </si>
  <si>
    <t>f17_i157</t>
  </si>
  <si>
    <t>f17_i158</t>
  </si>
  <si>
    <t>f17_i159</t>
  </si>
  <si>
    <t>f17_i160</t>
  </si>
  <si>
    <t>f17_i161</t>
  </si>
  <si>
    <t>f17_i162</t>
  </si>
  <si>
    <t>f17_i163</t>
  </si>
  <si>
    <t>f17_i164</t>
  </si>
  <si>
    <t>f17_i165</t>
  </si>
  <si>
    <t>f17_i166</t>
  </si>
  <si>
    <t>f17_i167</t>
  </si>
  <si>
    <t>f17_i168</t>
  </si>
  <si>
    <t>f17_i169</t>
  </si>
  <si>
    <t>f17_i170</t>
  </si>
  <si>
    <t>f17_i171</t>
  </si>
  <si>
    <t>f17_i172</t>
  </si>
  <si>
    <t>f17_i173</t>
  </si>
  <si>
    <t>f17_i174</t>
  </si>
  <si>
    <t>f17_i175</t>
  </si>
  <si>
    <t>f17_i176</t>
  </si>
  <si>
    <t>f17_i177</t>
  </si>
  <si>
    <t>f17_i178</t>
  </si>
  <si>
    <t>f17_i179</t>
  </si>
  <si>
    <t>f17_i180</t>
  </si>
  <si>
    <t>f17_i181</t>
  </si>
  <si>
    <t>f17_i182</t>
  </si>
  <si>
    <t>f17_i183</t>
  </si>
  <si>
    <t>f17_i184</t>
  </si>
  <si>
    <t>f17_i185</t>
  </si>
  <si>
    <t>f17_i186</t>
  </si>
  <si>
    <t>f17_i187</t>
  </si>
  <si>
    <t>f17_i188</t>
  </si>
  <si>
    <t>f17_i189</t>
  </si>
  <si>
    <t>f17_i190</t>
  </si>
  <si>
    <t>f17_i191</t>
  </si>
  <si>
    <t>f17_i192</t>
  </si>
  <si>
    <t>f17_i193</t>
  </si>
  <si>
    <t>f17_i194</t>
  </si>
  <si>
    <t>f17_i195</t>
  </si>
  <si>
    <t>f17_i196</t>
  </si>
  <si>
    <t>f17_i197</t>
  </si>
  <si>
    <t>f17_i198</t>
  </si>
  <si>
    <t>f17_i199</t>
  </si>
  <si>
    <t xml:space="preserve"> </t>
  </si>
  <si>
    <t>f17_i200</t>
  </si>
  <si>
    <t>f17_i201</t>
  </si>
  <si>
    <t>f17_i202</t>
  </si>
  <si>
    <t>f17_i203</t>
  </si>
  <si>
    <t>f17_i204</t>
  </si>
  <si>
    <t>f17_i205</t>
  </si>
  <si>
    <t>f17_i206</t>
  </si>
  <si>
    <t>f17_i207</t>
  </si>
  <si>
    <t>f17_i208</t>
  </si>
  <si>
    <t>f17_i209</t>
  </si>
  <si>
    <t>f17_i210</t>
  </si>
  <si>
    <t>f17_i211</t>
  </si>
  <si>
    <t>f17_i212</t>
  </si>
  <si>
    <t>f17_i213</t>
  </si>
  <si>
    <t>f17_i214</t>
  </si>
  <si>
    <t>f17_i215</t>
  </si>
  <si>
    <t>f17_i216</t>
  </si>
  <si>
    <t>f17_i217</t>
  </si>
  <si>
    <t>f17_i218</t>
  </si>
  <si>
    <t>f17_i219</t>
  </si>
  <si>
    <t>f17_i220</t>
  </si>
  <si>
    <t>f17_i221</t>
  </si>
  <si>
    <t>Psihologi</t>
  </si>
  <si>
    <t>f17_i222</t>
  </si>
  <si>
    <t>f17_i223</t>
  </si>
  <si>
    <t>f17_i224</t>
  </si>
  <si>
    <t>f17_i225</t>
  </si>
  <si>
    <t>f17_i226</t>
  </si>
  <si>
    <t>f17_i227</t>
  </si>
  <si>
    <t>f17_i228</t>
  </si>
  <si>
    <t>f17_i229</t>
  </si>
  <si>
    <t>f17_i230</t>
  </si>
  <si>
    <t>f17_i231</t>
  </si>
  <si>
    <t>f17_i232</t>
  </si>
  <si>
    <t>f17_i233</t>
  </si>
  <si>
    <t>f17_i234</t>
  </si>
  <si>
    <t>f17_i235</t>
  </si>
  <si>
    <t>f17_i236</t>
  </si>
  <si>
    <t>f17_i237</t>
  </si>
  <si>
    <t>f17_i238</t>
  </si>
  <si>
    <t>f17_i239</t>
  </si>
  <si>
    <t>f17_i240</t>
  </si>
  <si>
    <t>f17_i241</t>
  </si>
  <si>
    <t>f17_i242</t>
  </si>
  <si>
    <t>f17_i243</t>
  </si>
  <si>
    <t>f17_i244</t>
  </si>
  <si>
    <t>f17_i245</t>
  </si>
  <si>
    <t>f17_i246</t>
  </si>
  <si>
    <t>f17_i247</t>
  </si>
  <si>
    <t>f17_i248</t>
  </si>
  <si>
    <t>f17_i249</t>
  </si>
  <si>
    <t xml:space="preserve">Completarea în instituţia de asistenţă medicală primară cu medici în % </t>
  </si>
  <si>
    <t>f17_i250</t>
  </si>
  <si>
    <r>
      <rPr>
        <b/>
        <sz val="10"/>
        <color indexed="18"/>
        <rFont val="Arial Cyr"/>
        <charset val="134"/>
      </rPr>
      <t xml:space="preserve">Completarea în instituţia de asistenţă medicală primară (în %) cu 
   </t>
    </r>
    <r>
      <rPr>
        <sz val="10"/>
        <color indexed="18"/>
        <rFont val="Arial Cyr"/>
        <charset val="134"/>
      </rPr>
      <t xml:space="preserve">conducători şi locţiitorii lor </t>
    </r>
  </si>
  <si>
    <t>f17_i251</t>
  </si>
  <si>
    <t>f17_i252</t>
  </si>
  <si>
    <t>f17_i253</t>
  </si>
  <si>
    <t>f17_i254</t>
  </si>
  <si>
    <t>f17_i255</t>
  </si>
  <si>
    <t>f17_i256</t>
  </si>
  <si>
    <t>f17_i257</t>
  </si>
  <si>
    <t>f17_i258</t>
  </si>
  <si>
    <t>f17_i259</t>
  </si>
  <si>
    <t>f17_i260</t>
  </si>
  <si>
    <t>f17_i261</t>
  </si>
  <si>
    <t>f17_i262</t>
  </si>
  <si>
    <t>f17_i263</t>
  </si>
  <si>
    <t>f17_i264</t>
  </si>
  <si>
    <t>f17_i265</t>
  </si>
  <si>
    <t>f17_i266</t>
  </si>
  <si>
    <t>f17_i267</t>
  </si>
  <si>
    <t>f17_i268</t>
  </si>
  <si>
    <t>f17_i269</t>
  </si>
  <si>
    <t>f17_i270</t>
  </si>
  <si>
    <t>f17_i271</t>
  </si>
  <si>
    <t>f17_i272</t>
  </si>
  <si>
    <t>f17_i273</t>
  </si>
  <si>
    <t>f17_i274</t>
  </si>
  <si>
    <t>f17_i275</t>
  </si>
  <si>
    <t>f17_i276</t>
  </si>
  <si>
    <t>f17_i277</t>
  </si>
  <si>
    <t>f17_i278</t>
  </si>
  <si>
    <t>f17_i279</t>
  </si>
  <si>
    <t>f17_i280</t>
  </si>
  <si>
    <t>f17_i281</t>
  </si>
  <si>
    <t>f17_i282</t>
  </si>
  <si>
    <t>f17_i283</t>
  </si>
  <si>
    <t>f17_i284</t>
  </si>
  <si>
    <t>f17_i285</t>
  </si>
  <si>
    <t>f17_i286</t>
  </si>
  <si>
    <t>f17_i287</t>
  </si>
  <si>
    <t>f17_i288</t>
  </si>
  <si>
    <t>f17_i289</t>
  </si>
  <si>
    <t>f17_i290</t>
  </si>
  <si>
    <t>f17_i291</t>
  </si>
  <si>
    <t>f17_i292</t>
  </si>
  <si>
    <t>f17_i293</t>
  </si>
  <si>
    <t>f17_i294</t>
  </si>
  <si>
    <t>f17_i295</t>
  </si>
  <si>
    <t>f17_i296</t>
  </si>
  <si>
    <t>f17_i297</t>
  </si>
  <si>
    <t>f17_i298</t>
  </si>
  <si>
    <t>f17_i299</t>
  </si>
  <si>
    <t>f17_i300</t>
  </si>
  <si>
    <t>f17_i301</t>
  </si>
  <si>
    <t>f17_i302</t>
  </si>
  <si>
    <t>f17_i303</t>
  </si>
  <si>
    <t>f17_i304</t>
  </si>
  <si>
    <t>f17_i305</t>
  </si>
  <si>
    <t>f17_i306</t>
  </si>
  <si>
    <t>f17_i307</t>
  </si>
  <si>
    <t>f17_i308</t>
  </si>
  <si>
    <t>f17_i309</t>
  </si>
  <si>
    <t>f17_i310</t>
  </si>
  <si>
    <t>f17_i311</t>
  </si>
  <si>
    <t>f17_i312</t>
  </si>
  <si>
    <t>f17_i313</t>
  </si>
  <si>
    <t>f17_i314</t>
  </si>
  <si>
    <t>f17_i315</t>
  </si>
  <si>
    <t>f17_i316</t>
  </si>
  <si>
    <t>medici speciali;ti</t>
  </si>
  <si>
    <t>f17_i317</t>
  </si>
  <si>
    <t>f17_i318</t>
  </si>
  <si>
    <t>f17_i319</t>
  </si>
  <si>
    <t>f17_i320</t>
  </si>
  <si>
    <t>f17_i321</t>
  </si>
  <si>
    <t>f17_i322</t>
  </si>
  <si>
    <t>f17_i323</t>
  </si>
  <si>
    <t>f17_i324</t>
  </si>
  <si>
    <t>f17_i325</t>
  </si>
  <si>
    <t>f17_i326</t>
  </si>
  <si>
    <t>f17_i327</t>
  </si>
  <si>
    <t>f17_i328</t>
  </si>
  <si>
    <t>f17_i329</t>
  </si>
  <si>
    <t>f17_i330</t>
  </si>
  <si>
    <t>f17_i331</t>
  </si>
  <si>
    <t>f17_i332</t>
  </si>
  <si>
    <t>f17_i333</t>
  </si>
  <si>
    <t>f17_i334</t>
  </si>
  <si>
    <t>f17_i335</t>
  </si>
  <si>
    <t>f17_i336</t>
  </si>
  <si>
    <t>f17_i337</t>
  </si>
  <si>
    <t>f17_i338</t>
  </si>
  <si>
    <t>f17_i339</t>
  </si>
  <si>
    <t>f17_i340</t>
  </si>
  <si>
    <t>f17_i341</t>
  </si>
  <si>
    <t>f17_i342</t>
  </si>
  <si>
    <t>f17_i343</t>
  </si>
  <si>
    <t>f17_i344</t>
  </si>
  <si>
    <t>f17_i345</t>
  </si>
  <si>
    <t>f17_i346</t>
  </si>
  <si>
    <t>f17_i347</t>
  </si>
  <si>
    <t>f17_i348</t>
  </si>
  <si>
    <t>f17_i349</t>
  </si>
  <si>
    <t>f17_i350</t>
  </si>
  <si>
    <t>f17_i351</t>
  </si>
  <si>
    <t>f17_i352</t>
  </si>
  <si>
    <t>f17_i353</t>
  </si>
  <si>
    <t>f17_i354</t>
  </si>
  <si>
    <t>f17_i355</t>
  </si>
  <si>
    <t>f17_i356</t>
  </si>
  <si>
    <t>f17_i357</t>
  </si>
  <si>
    <t>f17_i358</t>
  </si>
  <si>
    <t>f17_i359</t>
  </si>
  <si>
    <t>f17_i360</t>
  </si>
  <si>
    <t>f17_i361</t>
  </si>
  <si>
    <t>f17_i362</t>
  </si>
  <si>
    <t>f17_i363</t>
  </si>
  <si>
    <t>f17_i364</t>
  </si>
  <si>
    <t>f17_i365</t>
  </si>
  <si>
    <t>f17_i366</t>
  </si>
  <si>
    <t>f17_i367</t>
  </si>
  <si>
    <t>f17_i368</t>
  </si>
  <si>
    <t>f17_i369</t>
  </si>
  <si>
    <t>f17_i370</t>
  </si>
  <si>
    <t>f17_i371</t>
  </si>
  <si>
    <t>Completarea secţiei consultative cu medici în % total</t>
  </si>
  <si>
    <t>f17_i372</t>
  </si>
  <si>
    <r>
      <rPr>
        <b/>
        <sz val="10"/>
        <color indexed="18"/>
        <rFont val="Arial Cyr"/>
        <charset val="134"/>
      </rPr>
      <t xml:space="preserve">Completarea secţiei consultative (în %) cu 
   </t>
    </r>
    <r>
      <rPr>
        <sz val="10"/>
        <color indexed="18"/>
        <rFont val="Arial Cyr"/>
        <charset val="134"/>
      </rPr>
      <t xml:space="preserve">conducători şi locţiitorii lor </t>
    </r>
  </si>
  <si>
    <t>f17_i373</t>
  </si>
  <si>
    <t>f17_i374</t>
  </si>
  <si>
    <t>f17_i375</t>
  </si>
  <si>
    <t>f17_i376</t>
  </si>
  <si>
    <t>f17_i377</t>
  </si>
  <si>
    <t>f17_i378</t>
  </si>
  <si>
    <t>f17_i379</t>
  </si>
  <si>
    <t>f17_i380</t>
  </si>
  <si>
    <t>f17_i381</t>
  </si>
  <si>
    <t>f17_i382</t>
  </si>
  <si>
    <t>f17_i383</t>
  </si>
  <si>
    <t>f17_i384</t>
  </si>
  <si>
    <t>f17_i385</t>
  </si>
  <si>
    <t>f17_i386</t>
  </si>
  <si>
    <t>f17_i387</t>
  </si>
  <si>
    <t>f17_i388</t>
  </si>
  <si>
    <t>f17_i389</t>
  </si>
  <si>
    <t>f17_i390</t>
  </si>
  <si>
    <t>f17_i391</t>
  </si>
  <si>
    <t>f17_i392</t>
  </si>
  <si>
    <t>f17_i393</t>
  </si>
  <si>
    <t>f17_i394</t>
  </si>
  <si>
    <t>f17_i395</t>
  </si>
  <si>
    <t>f17_i396</t>
  </si>
  <si>
    <t>f17_i397</t>
  </si>
  <si>
    <t>f17_i398</t>
  </si>
  <si>
    <t>f17_i399</t>
  </si>
  <si>
    <t>f17_i400</t>
  </si>
  <si>
    <t>f17_i401</t>
  </si>
  <si>
    <t>f17_i402</t>
  </si>
  <si>
    <t>f17_i403</t>
  </si>
  <si>
    <t>f17_i404</t>
  </si>
  <si>
    <t>f17_i405</t>
  </si>
  <si>
    <t>f17_i406</t>
  </si>
  <si>
    <t>f17_i407</t>
  </si>
  <si>
    <t>f17_i408</t>
  </si>
  <si>
    <t>f17_i409</t>
  </si>
  <si>
    <t>f17_i410</t>
  </si>
  <si>
    <t>f17_i411</t>
  </si>
  <si>
    <t>f17_i412</t>
  </si>
  <si>
    <t>f17_i413</t>
  </si>
  <si>
    <t>f17_i414</t>
  </si>
  <si>
    <t>f17_i415</t>
  </si>
  <si>
    <t>f17_i416</t>
  </si>
  <si>
    <t>f17_i417</t>
  </si>
  <si>
    <t>f17_i418</t>
  </si>
  <si>
    <t>f17_i419</t>
  </si>
  <si>
    <t>f17_i420</t>
  </si>
  <si>
    <t>f17_i421</t>
  </si>
  <si>
    <t>f17_i422</t>
  </si>
  <si>
    <t>f17_i423</t>
  </si>
  <si>
    <t>f17_i424</t>
  </si>
  <si>
    <t>f17_i425</t>
  </si>
  <si>
    <t>f17_i426</t>
  </si>
  <si>
    <t>f17_i427</t>
  </si>
  <si>
    <t>f17_i428</t>
  </si>
  <si>
    <t>f17_i429</t>
  </si>
  <si>
    <t>f17_i430</t>
  </si>
  <si>
    <t>f17_i431</t>
  </si>
  <si>
    <t>f17_i432</t>
  </si>
  <si>
    <t>f17_i433</t>
  </si>
  <si>
    <t>f17_i434</t>
  </si>
  <si>
    <t>f17_i435</t>
  </si>
  <si>
    <t>f17_i436</t>
  </si>
  <si>
    <t>Inspectori</t>
  </si>
  <si>
    <t>f17_i437</t>
  </si>
  <si>
    <t>f17_i438</t>
  </si>
  <si>
    <t>f17_i439</t>
  </si>
  <si>
    <t>f17_i440</t>
  </si>
  <si>
    <t>f17_i441</t>
  </si>
  <si>
    <t>f17_i442</t>
  </si>
  <si>
    <t>f17_i443</t>
  </si>
  <si>
    <t>f17_i444</t>
  </si>
  <si>
    <t>f17_i445</t>
  </si>
  <si>
    <t>f17_i446</t>
  </si>
  <si>
    <t>f17_i447</t>
  </si>
  <si>
    <t>f17_i448</t>
  </si>
  <si>
    <t>f17_i449</t>
  </si>
  <si>
    <t>f17_i450</t>
  </si>
  <si>
    <t>f17_i451</t>
  </si>
  <si>
    <t>f17_i452</t>
  </si>
  <si>
    <t>f17_i453</t>
  </si>
  <si>
    <t>f17_i454</t>
  </si>
  <si>
    <t>f17_i455</t>
  </si>
  <si>
    <t>f17_i456</t>
  </si>
  <si>
    <t>f17_i457</t>
  </si>
  <si>
    <t>f17_i458</t>
  </si>
  <si>
    <t>f17_i459</t>
  </si>
  <si>
    <t>f17_i460</t>
  </si>
  <si>
    <t>f17_i461</t>
  </si>
  <si>
    <t>f17_i462</t>
  </si>
  <si>
    <t>f17_i463</t>
  </si>
  <si>
    <t>f17_i464</t>
  </si>
  <si>
    <t>f17_i465</t>
  </si>
  <si>
    <t>f17_i466</t>
  </si>
  <si>
    <t>f17_i467</t>
  </si>
  <si>
    <t>f17_i468</t>
  </si>
  <si>
    <t>f17_i469</t>
  </si>
  <si>
    <t>f17_i470</t>
  </si>
  <si>
    <t>f17_i471</t>
  </si>
  <si>
    <t>f17_i472</t>
  </si>
  <si>
    <t>f17_i473</t>
  </si>
  <si>
    <t>f17_i474</t>
  </si>
  <si>
    <t>f17_i475</t>
  </si>
  <si>
    <t>f17_i476</t>
  </si>
  <si>
    <t>f17_i477</t>
  </si>
  <si>
    <t>f17_i478</t>
  </si>
  <si>
    <t>f17_i479</t>
  </si>
  <si>
    <t>f17_i480</t>
  </si>
  <si>
    <t>f17_i481</t>
  </si>
  <si>
    <t>f17_i482</t>
  </si>
  <si>
    <t>f17_i483</t>
  </si>
  <si>
    <t>f17_i484</t>
  </si>
  <si>
    <t>f17_i485</t>
  </si>
  <si>
    <t>f17_i486</t>
  </si>
  <si>
    <t>f17_i487</t>
  </si>
  <si>
    <t>f17_i488</t>
  </si>
  <si>
    <t>f17_i489</t>
  </si>
  <si>
    <t>f17_i490</t>
  </si>
  <si>
    <t>f17_i491</t>
  </si>
  <si>
    <t>f17_i492</t>
  </si>
  <si>
    <t>f17_i493</t>
  </si>
  <si>
    <t>f17_i494</t>
  </si>
  <si>
    <t>Ponderea medicilor din staţionar (funcţii ocupate) total</t>
  </si>
  <si>
    <t>f17_i495</t>
  </si>
  <si>
    <r>
      <rPr>
        <b/>
        <sz val="10"/>
        <color indexed="18"/>
        <rFont val="Arial Cyr"/>
        <charset val="134"/>
      </rPr>
      <t xml:space="preserve">Ponderea </t>
    </r>
    <r>
      <rPr>
        <sz val="10"/>
        <color indexed="18"/>
        <rFont val="Arial Cyr"/>
        <charset val="134"/>
      </rPr>
      <t>conducătorilor şi locţiitorilor lor</t>
    </r>
    <r>
      <rPr>
        <b/>
        <sz val="10"/>
        <color indexed="18"/>
        <rFont val="Arial Cyr"/>
        <charset val="134"/>
      </rPr>
      <t xml:space="preserve"> din staţionar (funcţii ocupate) total</t>
    </r>
  </si>
  <si>
    <t>f17_i496</t>
  </si>
  <si>
    <t>f17_i497</t>
  </si>
  <si>
    <t>f17_i498</t>
  </si>
  <si>
    <t>f17_i499</t>
  </si>
  <si>
    <t>f17_i500</t>
  </si>
  <si>
    <t>f17_i501</t>
  </si>
  <si>
    <t>f17_i502</t>
  </si>
  <si>
    <t>f17_i503</t>
  </si>
  <si>
    <t>f17_i504</t>
  </si>
  <si>
    <t>f17_i505</t>
  </si>
  <si>
    <t>f17_i506</t>
  </si>
  <si>
    <t>f17_i507</t>
  </si>
  <si>
    <t>f17_i508</t>
  </si>
  <si>
    <t>f17_i509</t>
  </si>
  <si>
    <t>f17_i510</t>
  </si>
  <si>
    <t>f17_i511</t>
  </si>
  <si>
    <t>f17_i512</t>
  </si>
  <si>
    <t>f17_i513</t>
  </si>
  <si>
    <t>f17_i514</t>
  </si>
  <si>
    <t>f17_i515</t>
  </si>
  <si>
    <t>f17_i516</t>
  </si>
  <si>
    <t>f17_i517</t>
  </si>
  <si>
    <t>f17_i518</t>
  </si>
  <si>
    <t>f17_i519</t>
  </si>
  <si>
    <t>f17_i520</t>
  </si>
  <si>
    <t>f17_i521</t>
  </si>
  <si>
    <t>f17_i522</t>
  </si>
  <si>
    <t>f17_i523</t>
  </si>
  <si>
    <t>f17_i524</t>
  </si>
  <si>
    <t>f17_i525</t>
  </si>
  <si>
    <t>f17_i526</t>
  </si>
  <si>
    <t>f17_i527</t>
  </si>
  <si>
    <t>f17_i528</t>
  </si>
  <si>
    <t>f17_i529</t>
  </si>
  <si>
    <t>f17_i530</t>
  </si>
  <si>
    <t>f17_i531</t>
  </si>
  <si>
    <t>f17_i532</t>
  </si>
  <si>
    <t>f17_i533</t>
  </si>
  <si>
    <t>f17_i534</t>
  </si>
  <si>
    <t>f17_i535</t>
  </si>
  <si>
    <t>f17_i536</t>
  </si>
  <si>
    <t>f17_i537</t>
  </si>
  <si>
    <t>f17_i538</t>
  </si>
  <si>
    <t>f17_i539</t>
  </si>
  <si>
    <t>f17_i540</t>
  </si>
  <si>
    <t>f17_i541</t>
  </si>
  <si>
    <t>f17_i542</t>
  </si>
  <si>
    <t>f17_i543</t>
  </si>
  <si>
    <t>f17_i544</t>
  </si>
  <si>
    <t>f17_i545</t>
  </si>
  <si>
    <t>f17_i546</t>
  </si>
  <si>
    <t>f17_i547</t>
  </si>
  <si>
    <t>f17_i548</t>
  </si>
  <si>
    <t>f17_i549</t>
  </si>
  <si>
    <t>f17_i550</t>
  </si>
  <si>
    <t>f17_i551</t>
  </si>
  <si>
    <t>f17_i552</t>
  </si>
  <si>
    <t>f17_i553</t>
  </si>
  <si>
    <t>f17_i554</t>
  </si>
  <si>
    <t>f17_i555</t>
  </si>
  <si>
    <t>f17_i556</t>
  </si>
  <si>
    <t>f17_i557</t>
  </si>
  <si>
    <t>f17_i558</t>
  </si>
  <si>
    <t>f17_i559</t>
  </si>
  <si>
    <t>f17_i560</t>
  </si>
  <si>
    <t>f17_i561</t>
  </si>
  <si>
    <t>f17_i562</t>
  </si>
  <si>
    <t>f17_i563</t>
  </si>
  <si>
    <t>f17_i564</t>
  </si>
  <si>
    <t>f17_i565</t>
  </si>
  <si>
    <t>f17_i566</t>
  </si>
  <si>
    <t>f17_i567</t>
  </si>
  <si>
    <t>f17_i568</t>
  </si>
  <si>
    <t>f17_i569</t>
  </si>
  <si>
    <t>f17_i570</t>
  </si>
  <si>
    <t>f17_i571</t>
  </si>
  <si>
    <t>f17_i572</t>
  </si>
  <si>
    <t>f17_i573</t>
  </si>
  <si>
    <t>f17_i574</t>
  </si>
  <si>
    <t>f17_i575</t>
  </si>
  <si>
    <t>f17_i576</t>
  </si>
  <si>
    <t>f17_i577</t>
  </si>
  <si>
    <t>f17_i578</t>
  </si>
  <si>
    <t>f17_i579</t>
  </si>
  <si>
    <t>f17_i580</t>
  </si>
  <si>
    <t>f17_i581</t>
  </si>
  <si>
    <t>f17_i582</t>
  </si>
  <si>
    <t>f17_i583</t>
  </si>
  <si>
    <t>f17_i584</t>
  </si>
  <si>
    <t>f17_i585</t>
  </si>
  <si>
    <t>f17_i586</t>
  </si>
  <si>
    <t>f17_i587</t>
  </si>
  <si>
    <t>f17_i588</t>
  </si>
  <si>
    <t>f17_i589</t>
  </si>
  <si>
    <t>f17_i590</t>
  </si>
  <si>
    <t>f17_i591</t>
  </si>
  <si>
    <t>f17_i592</t>
  </si>
  <si>
    <t>f17_i593</t>
  </si>
  <si>
    <t>f17_i594</t>
  </si>
  <si>
    <t>f17_i595</t>
  </si>
  <si>
    <t>f17_i596</t>
  </si>
  <si>
    <t>f17_i597</t>
  </si>
  <si>
    <t>f17_i598</t>
  </si>
  <si>
    <t>f17_i599</t>
  </si>
  <si>
    <t>f17_i600</t>
  </si>
  <si>
    <t>f17_i601</t>
  </si>
  <si>
    <t>f17_i602</t>
  </si>
  <si>
    <t>f17_i603</t>
  </si>
  <si>
    <t>f17_i604</t>
  </si>
  <si>
    <t>f17_i605</t>
  </si>
  <si>
    <t>f17_i606</t>
  </si>
  <si>
    <t>f17_i607</t>
  </si>
  <si>
    <t>f17_i608</t>
  </si>
  <si>
    <t>f17_i609</t>
  </si>
  <si>
    <t>f17_i610</t>
  </si>
  <si>
    <t>f17_i611</t>
  </si>
  <si>
    <t>f17_i612</t>
  </si>
  <si>
    <t>f17_i613</t>
  </si>
  <si>
    <t>f17_i614</t>
  </si>
  <si>
    <t>f17_i615</t>
  </si>
  <si>
    <t>f17_i616</t>
  </si>
  <si>
    <t>f17_i617</t>
  </si>
  <si>
    <t>f17_i618</t>
  </si>
  <si>
    <t>Ponderea medicilor din instituţia de asistenţă medicală primară (funcţii ocupate) total</t>
  </si>
  <si>
    <t>f17_i619</t>
  </si>
  <si>
    <r>
      <rPr>
        <b/>
        <sz val="10"/>
        <color indexed="18"/>
        <rFont val="Arial Cyr"/>
        <charset val="134"/>
      </rPr>
      <t xml:space="preserve">Ponderea </t>
    </r>
    <r>
      <rPr>
        <sz val="10"/>
        <color indexed="18"/>
        <rFont val="Arial Cyr"/>
        <charset val="134"/>
      </rPr>
      <t>conducătorilor şi locţiitorilor lor</t>
    </r>
    <r>
      <rPr>
        <b/>
        <sz val="10"/>
        <color indexed="18"/>
        <rFont val="Arial Cyr"/>
        <charset val="134"/>
      </rPr>
      <t xml:space="preserve"> din instituţia de asistenţă medicală primară (funcţii ocupate) total</t>
    </r>
  </si>
  <si>
    <t>f17_i620</t>
  </si>
  <si>
    <t>f17_i621</t>
  </si>
  <si>
    <t>f17_i622</t>
  </si>
  <si>
    <t>f17_i623</t>
  </si>
  <si>
    <t>f17_i624</t>
  </si>
  <si>
    <t>f17_i625</t>
  </si>
  <si>
    <t>f17_i626</t>
  </si>
  <si>
    <t>f17_i627</t>
  </si>
  <si>
    <t>f17_i628</t>
  </si>
  <si>
    <t>f17_i629</t>
  </si>
  <si>
    <t>f17_i630</t>
  </si>
  <si>
    <t>f17_i631</t>
  </si>
  <si>
    <t>f17_i632</t>
  </si>
  <si>
    <t>f17_i633</t>
  </si>
  <si>
    <t>f17_i634</t>
  </si>
  <si>
    <t>f17_i635</t>
  </si>
  <si>
    <t>f17_i636</t>
  </si>
  <si>
    <t>f17_i637</t>
  </si>
  <si>
    <t>f17_i638</t>
  </si>
  <si>
    <t>f17_i639</t>
  </si>
  <si>
    <t>f17_i640</t>
  </si>
  <si>
    <t>f17_i641</t>
  </si>
  <si>
    <t>f17_i642</t>
  </si>
  <si>
    <t>f17_i643</t>
  </si>
  <si>
    <t>f17_i644</t>
  </si>
  <si>
    <t>f17_i645</t>
  </si>
  <si>
    <t>f17_i646</t>
  </si>
  <si>
    <t>f17_i647</t>
  </si>
  <si>
    <t>f17_i648</t>
  </si>
  <si>
    <t>f17_i649</t>
  </si>
  <si>
    <t>f17_i650</t>
  </si>
  <si>
    <t>f17_i651</t>
  </si>
  <si>
    <t>f17_i652</t>
  </si>
  <si>
    <t>f17_i653</t>
  </si>
  <si>
    <t>f17_i654</t>
  </si>
  <si>
    <t>f17_i655</t>
  </si>
  <si>
    <t>f17_i656</t>
  </si>
  <si>
    <t>f17_i657</t>
  </si>
  <si>
    <t>f17_i658</t>
  </si>
  <si>
    <t>f17_i659</t>
  </si>
  <si>
    <t>f17_i660</t>
  </si>
  <si>
    <t>f17_i661</t>
  </si>
  <si>
    <t>f17_i662</t>
  </si>
  <si>
    <t>f17_i663</t>
  </si>
  <si>
    <t>f17_i664</t>
  </si>
  <si>
    <t>f17_i665</t>
  </si>
  <si>
    <t>f17_i666</t>
  </si>
  <si>
    <t>f17_i667</t>
  </si>
  <si>
    <t>f17_i668</t>
  </si>
  <si>
    <t>f17_i669</t>
  </si>
  <si>
    <t>f17_i670</t>
  </si>
  <si>
    <t>f17_i671</t>
  </si>
  <si>
    <t>f17_i672</t>
  </si>
  <si>
    <t>f17_i673</t>
  </si>
  <si>
    <t>f17_i674</t>
  </si>
  <si>
    <t>f17_i675</t>
  </si>
  <si>
    <t>f17_i676</t>
  </si>
  <si>
    <t>f17_i677</t>
  </si>
  <si>
    <t>f17_i678</t>
  </si>
  <si>
    <t>f17_i679</t>
  </si>
  <si>
    <t>f17_i680</t>
  </si>
  <si>
    <t>f17_i681</t>
  </si>
  <si>
    <t>f17_i682</t>
  </si>
  <si>
    <t>f17_i683</t>
  </si>
  <si>
    <t>f17_i684</t>
  </si>
  <si>
    <t>f17_i685</t>
  </si>
  <si>
    <t>f17_i686</t>
  </si>
  <si>
    <t>f17_i687</t>
  </si>
  <si>
    <t>f17_i688</t>
  </si>
  <si>
    <t>f17_i689</t>
  </si>
  <si>
    <t>f17_i690</t>
  </si>
  <si>
    <t>f17_i691</t>
  </si>
  <si>
    <t>f17_i692</t>
  </si>
  <si>
    <t>f17_i693</t>
  </si>
  <si>
    <t>f17_i694</t>
  </si>
  <si>
    <t>f17_i695</t>
  </si>
  <si>
    <t>f17_i696</t>
  </si>
  <si>
    <t>f17_i697</t>
  </si>
  <si>
    <t>f17_i698</t>
  </si>
  <si>
    <t>f17_i699</t>
  </si>
  <si>
    <t>f17_i700</t>
  </si>
  <si>
    <t>f17_i701</t>
  </si>
  <si>
    <t>f17_i702</t>
  </si>
  <si>
    <t>f17_i703</t>
  </si>
  <si>
    <t>f17_i704</t>
  </si>
  <si>
    <t>f17_i705</t>
  </si>
  <si>
    <t>f17_i706</t>
  </si>
  <si>
    <t>f17_i707</t>
  </si>
  <si>
    <t>f17_i708</t>
  </si>
  <si>
    <t>f17_i709</t>
  </si>
  <si>
    <t>f17_i710</t>
  </si>
  <si>
    <t>f17_i711</t>
  </si>
  <si>
    <t>f17_i712</t>
  </si>
  <si>
    <t>f17_i713</t>
  </si>
  <si>
    <t>f17_i714</t>
  </si>
  <si>
    <t>f17_i715</t>
  </si>
  <si>
    <t>f17_i716</t>
  </si>
  <si>
    <t>f17_i717</t>
  </si>
  <si>
    <t>f17_i718</t>
  </si>
  <si>
    <t>f17_i719</t>
  </si>
  <si>
    <t>f17_i720</t>
  </si>
  <si>
    <t>f17_i721</t>
  </si>
  <si>
    <t>f17_i722</t>
  </si>
  <si>
    <t>f17_i723</t>
  </si>
  <si>
    <t>f17_i724</t>
  </si>
  <si>
    <t>f17_i725</t>
  </si>
  <si>
    <t>f17_i726</t>
  </si>
  <si>
    <t>f17_i727</t>
  </si>
  <si>
    <t>f17_i728</t>
  </si>
  <si>
    <t>f17_i729</t>
  </si>
  <si>
    <t>f17_i730</t>
  </si>
  <si>
    <t>f17_i731</t>
  </si>
  <si>
    <t>f17_i732</t>
  </si>
  <si>
    <t>f17_i733</t>
  </si>
  <si>
    <t>f17_i734</t>
  </si>
  <si>
    <t>f17_i735</t>
  </si>
  <si>
    <t>f17_i736</t>
  </si>
  <si>
    <t>f17_i737</t>
  </si>
  <si>
    <t>f17_i738</t>
  </si>
  <si>
    <t>f17_i739</t>
  </si>
  <si>
    <t>f17_i740</t>
  </si>
  <si>
    <t>Ponderea medicilor din secţia consultativă (funcţii ocupate) total</t>
  </si>
  <si>
    <t>f17_i741</t>
  </si>
  <si>
    <r>
      <rPr>
        <b/>
        <sz val="10"/>
        <color indexed="18"/>
        <rFont val="Arial Cyr"/>
        <charset val="134"/>
      </rPr>
      <t xml:space="preserve">Ponderea </t>
    </r>
    <r>
      <rPr>
        <sz val="10"/>
        <color indexed="18"/>
        <rFont val="Arial Cyr"/>
        <charset val="134"/>
      </rPr>
      <t>conducătorilor şi locţiitorilor lor</t>
    </r>
    <r>
      <rPr>
        <b/>
        <sz val="10"/>
        <color indexed="18"/>
        <rFont val="Arial Cyr"/>
        <charset val="134"/>
      </rPr>
      <t xml:space="preserve"> din secţia consultativă (funcţii ocupate) total</t>
    </r>
  </si>
  <si>
    <t>f17_i742</t>
  </si>
  <si>
    <t>f17_i743</t>
  </si>
  <si>
    <t>f17_i744</t>
  </si>
  <si>
    <t>f17_i745</t>
  </si>
  <si>
    <t>f17_i746</t>
  </si>
  <si>
    <t>f17_i747</t>
  </si>
  <si>
    <t>f17_i748</t>
  </si>
  <si>
    <t>f17_i749</t>
  </si>
  <si>
    <t>f17_i750</t>
  </si>
  <si>
    <t>f17_i751</t>
  </si>
  <si>
    <t>f17_i752</t>
  </si>
  <si>
    <t>f17_i753</t>
  </si>
  <si>
    <t>f17_i754</t>
  </si>
  <si>
    <t>f17_i755</t>
  </si>
  <si>
    <t>f17_i756</t>
  </si>
  <si>
    <t>f17_i757</t>
  </si>
  <si>
    <t>f17_i758</t>
  </si>
  <si>
    <t>f17_i759</t>
  </si>
  <si>
    <t>f17_i760</t>
  </si>
  <si>
    <t>f17_i761</t>
  </si>
  <si>
    <t>f17_i762</t>
  </si>
  <si>
    <t>f17_i763</t>
  </si>
  <si>
    <t>f17_i764</t>
  </si>
  <si>
    <t>f17_i765</t>
  </si>
  <si>
    <t>f17_i766</t>
  </si>
  <si>
    <t>f17_i767</t>
  </si>
  <si>
    <t>f17_i768</t>
  </si>
  <si>
    <t>f17_i769</t>
  </si>
  <si>
    <t>f17_i770</t>
  </si>
  <si>
    <t>f17_i771</t>
  </si>
  <si>
    <t>f17_i772</t>
  </si>
  <si>
    <t>f17_i773</t>
  </si>
  <si>
    <t>f17_i774</t>
  </si>
  <si>
    <t>f17_i775</t>
  </si>
  <si>
    <t>f17_i776</t>
  </si>
  <si>
    <t>f17_i777</t>
  </si>
  <si>
    <t>f17_i778</t>
  </si>
  <si>
    <t>f17_i779</t>
  </si>
  <si>
    <t>f17_i780</t>
  </si>
  <si>
    <t>f17_i781</t>
  </si>
  <si>
    <t>f17_i782</t>
  </si>
  <si>
    <t>f17_i783</t>
  </si>
  <si>
    <t>f17_i784</t>
  </si>
  <si>
    <t>f17_i785</t>
  </si>
  <si>
    <t>f17_i786</t>
  </si>
  <si>
    <t>f17_i787</t>
  </si>
  <si>
    <t>f17_i788</t>
  </si>
  <si>
    <t>f17_i789</t>
  </si>
  <si>
    <t>f17_i790</t>
  </si>
  <si>
    <t>f17_i791</t>
  </si>
  <si>
    <t>f17_i792</t>
  </si>
  <si>
    <t>f17_i793</t>
  </si>
  <si>
    <t>f17_i794</t>
  </si>
  <si>
    <t>f17_i795</t>
  </si>
  <si>
    <t>f17_i796</t>
  </si>
  <si>
    <t>f17_i797</t>
  </si>
  <si>
    <t>f17_i798</t>
  </si>
  <si>
    <t>f17_i799</t>
  </si>
  <si>
    <t>f17_i800</t>
  </si>
  <si>
    <t>f17_i801</t>
  </si>
  <si>
    <t>f17_i802</t>
  </si>
  <si>
    <t>f17_i803</t>
  </si>
  <si>
    <t>f17_i804</t>
  </si>
  <si>
    <t>f17_i805</t>
  </si>
  <si>
    <t>f17_i806</t>
  </si>
  <si>
    <t>f17_i807</t>
  </si>
  <si>
    <t>f17_i808</t>
  </si>
  <si>
    <t>f17_i809</t>
  </si>
  <si>
    <t>f17_i810</t>
  </si>
  <si>
    <t>f17_i811</t>
  </si>
  <si>
    <t>f17_i812</t>
  </si>
  <si>
    <t>f17_i813</t>
  </si>
  <si>
    <t>f17_i814</t>
  </si>
  <si>
    <t>f17_i815</t>
  </si>
  <si>
    <t>f17_i816</t>
  </si>
  <si>
    <t>f17_i817</t>
  </si>
  <si>
    <t>f17_i818</t>
  </si>
  <si>
    <t>f17_i819</t>
  </si>
  <si>
    <t>f17_i820</t>
  </si>
  <si>
    <t>f17_i821</t>
  </si>
  <si>
    <t>f17_i822</t>
  </si>
  <si>
    <t>f17_i823</t>
  </si>
  <si>
    <t>f17_i824</t>
  </si>
  <si>
    <t>f17_i825</t>
  </si>
  <si>
    <t>f17_i826</t>
  </si>
  <si>
    <t>f17_i827</t>
  </si>
  <si>
    <t>f17_i828</t>
  </si>
  <si>
    <t>f17_i829</t>
  </si>
  <si>
    <t>f17_i830</t>
  </si>
  <si>
    <t>f17_i831</t>
  </si>
  <si>
    <t>f17_i832</t>
  </si>
  <si>
    <t>f17_i833</t>
  </si>
  <si>
    <t>f17_i834</t>
  </si>
  <si>
    <t>f17_i835</t>
  </si>
  <si>
    <t>f17_i836</t>
  </si>
  <si>
    <t>f17_i837</t>
  </si>
  <si>
    <t>f17_i838</t>
  </si>
  <si>
    <t>f17_i839</t>
  </si>
  <si>
    <t>f17_i840</t>
  </si>
  <si>
    <t>f17_i841</t>
  </si>
  <si>
    <t>f17_i842</t>
  </si>
  <si>
    <t>f17_i843</t>
  </si>
  <si>
    <t>f17_i844</t>
  </si>
  <si>
    <t>f17_i845</t>
  </si>
  <si>
    <t>f17_i846</t>
  </si>
  <si>
    <t>f17_i847</t>
  </si>
  <si>
    <t>f17_i848</t>
  </si>
  <si>
    <t>f17_i849</t>
  </si>
  <si>
    <t>f17_i850</t>
  </si>
  <si>
    <t>f17_i851</t>
  </si>
  <si>
    <t>f17_i852</t>
  </si>
  <si>
    <t>f17_i853</t>
  </si>
  <si>
    <t>f17_i854</t>
  </si>
  <si>
    <t>f17_i855</t>
  </si>
  <si>
    <t>f17_i856</t>
  </si>
  <si>
    <t>f17_i857</t>
  </si>
  <si>
    <t>f17_i858</t>
  </si>
  <si>
    <t>f17_i859</t>
  </si>
  <si>
    <t>f17_i860</t>
  </si>
  <si>
    <t>f17_i861</t>
  </si>
  <si>
    <t>f17_i862</t>
  </si>
  <si>
    <t>f17_i863</t>
  </si>
  <si>
    <t>Coeficientul funcţiilor ocupate prin cumul total pe instituţie</t>
  </si>
  <si>
    <t>f17_i864</t>
  </si>
  <si>
    <r>
      <rPr>
        <b/>
        <sz val="10"/>
        <color indexed="18"/>
        <rFont val="Arial Cyr"/>
        <charset val="134"/>
      </rPr>
      <t xml:space="preserve">inclusiv </t>
    </r>
    <r>
      <rPr>
        <sz val="10"/>
        <color indexed="18"/>
        <rFont val="Arial Cyr"/>
        <charset val="134"/>
      </rPr>
      <t>conducătorii şi locţiitorii lor</t>
    </r>
  </si>
  <si>
    <t>f17_i865</t>
  </si>
  <si>
    <t>f17_i866</t>
  </si>
  <si>
    <t>f17_i867</t>
  </si>
  <si>
    <t>f17_i868</t>
  </si>
  <si>
    <t>f17_i869</t>
  </si>
  <si>
    <t>f17_i870</t>
  </si>
  <si>
    <t>f17_i871</t>
  </si>
  <si>
    <t>f17_i872</t>
  </si>
  <si>
    <t>f17_i873</t>
  </si>
  <si>
    <t>f17_i874</t>
  </si>
  <si>
    <t>f17_i875</t>
  </si>
  <si>
    <t>f17_i876</t>
  </si>
  <si>
    <t>f17_i877</t>
  </si>
  <si>
    <t>f17_i878</t>
  </si>
  <si>
    <t>f17_i879</t>
  </si>
  <si>
    <t>f17_i880</t>
  </si>
  <si>
    <t>f17_i881</t>
  </si>
  <si>
    <t>f17_i882</t>
  </si>
  <si>
    <t>f17_i883</t>
  </si>
  <si>
    <t>f17_i884</t>
  </si>
  <si>
    <t>f17_i885</t>
  </si>
  <si>
    <t>f17_i886</t>
  </si>
  <si>
    <t>f17_i887</t>
  </si>
  <si>
    <t>f17_i888</t>
  </si>
  <si>
    <t>f17_i889</t>
  </si>
  <si>
    <t>f17_i890</t>
  </si>
  <si>
    <t>f17_i891</t>
  </si>
  <si>
    <t>f17_i892</t>
  </si>
  <si>
    <t>f17_i893</t>
  </si>
  <si>
    <t>f17_i894</t>
  </si>
  <si>
    <t>f17_i895</t>
  </si>
  <si>
    <t>f17_i896</t>
  </si>
  <si>
    <t>f17_i897</t>
  </si>
  <si>
    <t>f17_i898</t>
  </si>
  <si>
    <t>f17_i899</t>
  </si>
  <si>
    <t>f17_i900</t>
  </si>
  <si>
    <t>f17_i901</t>
  </si>
  <si>
    <t>f17_i902</t>
  </si>
  <si>
    <t>f17_i903</t>
  </si>
  <si>
    <t>f17_i904</t>
  </si>
  <si>
    <t>f17_i905</t>
  </si>
  <si>
    <t>f17_i906</t>
  </si>
  <si>
    <t>f17_i907</t>
  </si>
  <si>
    <t>f17_i908</t>
  </si>
  <si>
    <t>f17_i909</t>
  </si>
  <si>
    <t>f17_i910</t>
  </si>
  <si>
    <t>f17_i911</t>
  </si>
  <si>
    <t>f17_i912</t>
  </si>
  <si>
    <t>f17_i913</t>
  </si>
  <si>
    <t>f17_i914</t>
  </si>
  <si>
    <t>f17_i915</t>
  </si>
  <si>
    <t>f17_i916</t>
  </si>
  <si>
    <t>f17_i917</t>
  </si>
  <si>
    <t>f17_i918</t>
  </si>
  <si>
    <t>f17_i919</t>
  </si>
  <si>
    <t>f17_i920</t>
  </si>
  <si>
    <t>f17_i921</t>
  </si>
  <si>
    <t>f17_i922</t>
  </si>
  <si>
    <t>f17_i923</t>
  </si>
  <si>
    <t>f17_i924</t>
  </si>
  <si>
    <t>f17_i925</t>
  </si>
  <si>
    <t>f17_i926</t>
  </si>
  <si>
    <t>f17_i927</t>
  </si>
  <si>
    <t>f17_i928</t>
  </si>
  <si>
    <t>f17_i929</t>
  </si>
  <si>
    <t>f17_i930</t>
  </si>
  <si>
    <t>f17_i931</t>
  </si>
  <si>
    <t>f17_i932</t>
  </si>
  <si>
    <t>f17_i933</t>
  </si>
  <si>
    <t>f17_i934</t>
  </si>
  <si>
    <t>f17_i935</t>
  </si>
  <si>
    <t>f17_i936</t>
  </si>
  <si>
    <t>f17_i937</t>
  </si>
  <si>
    <t>f17_i938</t>
  </si>
  <si>
    <t>f17_i939</t>
  </si>
  <si>
    <t>f17_i940</t>
  </si>
  <si>
    <t>f17_i941</t>
  </si>
  <si>
    <t>f17_i942</t>
  </si>
  <si>
    <t>f17_i943</t>
  </si>
  <si>
    <t>f17_i944</t>
  </si>
  <si>
    <t>f17_i945</t>
  </si>
  <si>
    <t>f17_i946</t>
  </si>
  <si>
    <t>f17_i947</t>
  </si>
  <si>
    <t>f17_i948</t>
  </si>
  <si>
    <t>f17_i949</t>
  </si>
  <si>
    <t>f17_i950</t>
  </si>
  <si>
    <t>f17_i951</t>
  </si>
  <si>
    <t>f17_i952</t>
  </si>
  <si>
    <t>f17_i953</t>
  </si>
  <si>
    <t>f17_i954</t>
  </si>
  <si>
    <t>f17_i955</t>
  </si>
  <si>
    <t>f17_i956</t>
  </si>
  <si>
    <t>f17_i957</t>
  </si>
  <si>
    <t>f17_i958</t>
  </si>
  <si>
    <t>f17_i959</t>
  </si>
  <si>
    <t>f17_i960</t>
  </si>
  <si>
    <t>f17_i961</t>
  </si>
  <si>
    <t>f17_i962</t>
  </si>
  <si>
    <t>f17_i963</t>
  </si>
  <si>
    <t>f17_i964</t>
  </si>
  <si>
    <t>f17_i965</t>
  </si>
  <si>
    <t>f17_i966</t>
  </si>
  <si>
    <t>f17_i967</t>
  </si>
  <si>
    <t>f17_i968</t>
  </si>
  <si>
    <t>f17_i969</t>
  </si>
  <si>
    <t>f17_i970</t>
  </si>
  <si>
    <t>f17_i971</t>
  </si>
  <si>
    <t>f17_i972</t>
  </si>
  <si>
    <t>f17_i973</t>
  </si>
  <si>
    <t>f17_i974</t>
  </si>
  <si>
    <t>f17_i975</t>
  </si>
  <si>
    <t>f17_i976</t>
  </si>
  <si>
    <t>f17_i977</t>
  </si>
  <si>
    <t>f17_i978</t>
  </si>
  <si>
    <t>f17_i979</t>
  </si>
  <si>
    <t>f17_i980</t>
  </si>
  <si>
    <t>f17_i981</t>
  </si>
  <si>
    <t>f17_i982</t>
  </si>
  <si>
    <t>f17_i983</t>
  </si>
  <si>
    <t>f17_i984</t>
  </si>
  <si>
    <t>f17_i985</t>
  </si>
  <si>
    <t>f17_i986</t>
  </si>
  <si>
    <t>f17_i987</t>
  </si>
  <si>
    <t>Coeficientul funcţiilor ocupate prin cumul în staţionar</t>
  </si>
  <si>
    <t>f17_i988</t>
  </si>
  <si>
    <t>f17_i989</t>
  </si>
  <si>
    <t>f17_i990</t>
  </si>
  <si>
    <t>f17_i991</t>
  </si>
  <si>
    <t>f17_i992</t>
  </si>
  <si>
    <t>f17_i993</t>
  </si>
  <si>
    <t>f17_i994</t>
  </si>
  <si>
    <t>f17_i995</t>
  </si>
  <si>
    <t>f17_i996</t>
  </si>
  <si>
    <t>f17_i997</t>
  </si>
  <si>
    <t>f17_i998</t>
  </si>
  <si>
    <t>f17_i999</t>
  </si>
  <si>
    <t>f17_i1000</t>
  </si>
  <si>
    <t>f17_i1001</t>
  </si>
  <si>
    <t>f17_i1002</t>
  </si>
  <si>
    <t>f17_i1003</t>
  </si>
  <si>
    <t>f17_i1004</t>
  </si>
  <si>
    <t>f17_i1005</t>
  </si>
  <si>
    <t>f17_i1006</t>
  </si>
  <si>
    <t>f17_i1007</t>
  </si>
  <si>
    <t>f17_i1008</t>
  </si>
  <si>
    <t>f17_i1009</t>
  </si>
  <si>
    <t>f17_i1010</t>
  </si>
  <si>
    <t>f17_i1011</t>
  </si>
  <si>
    <t>f17_i1012</t>
  </si>
  <si>
    <t>f17_i1013</t>
  </si>
  <si>
    <t>f17_i1014</t>
  </si>
  <si>
    <t>f17_i1015</t>
  </si>
  <si>
    <t>f17_i1016</t>
  </si>
  <si>
    <t>f17_i1017</t>
  </si>
  <si>
    <t>f17_i1018</t>
  </si>
  <si>
    <t>f17_i1019</t>
  </si>
  <si>
    <t>f17_i1020</t>
  </si>
  <si>
    <t>f17_i1021</t>
  </si>
  <si>
    <t>f17_i1022</t>
  </si>
  <si>
    <t>f17_i1023</t>
  </si>
  <si>
    <t>f17_i1024</t>
  </si>
  <si>
    <t>f17_i1025</t>
  </si>
  <si>
    <t>f17_i1026</t>
  </si>
  <si>
    <t>f17_i1027</t>
  </si>
  <si>
    <t>f17_i1028</t>
  </si>
  <si>
    <t>f17_i1029</t>
  </si>
  <si>
    <t>f17_i1030</t>
  </si>
  <si>
    <t>f17_i1031</t>
  </si>
  <si>
    <t>f17_i1032</t>
  </si>
  <si>
    <t>f17_i1033</t>
  </si>
  <si>
    <t>f17_i1034</t>
  </si>
  <si>
    <t>f17_i1035</t>
  </si>
  <si>
    <t>f17_i1036</t>
  </si>
  <si>
    <t>f17_i1037</t>
  </si>
  <si>
    <t>f17_i1038</t>
  </si>
  <si>
    <t>f17_i1039</t>
  </si>
  <si>
    <t>f17_i1040</t>
  </si>
  <si>
    <t>f17_i1041</t>
  </si>
  <si>
    <t>f17_i1042</t>
  </si>
  <si>
    <t>f17_i1043</t>
  </si>
  <si>
    <t>f17_i1044</t>
  </si>
  <si>
    <t>f17_i1045</t>
  </si>
  <si>
    <t>f17_i1046</t>
  </si>
  <si>
    <t>f17_i1047</t>
  </si>
  <si>
    <t>f17_i1048</t>
  </si>
  <si>
    <t>f17_i1049</t>
  </si>
  <si>
    <t>f17_i1050</t>
  </si>
  <si>
    <t>f17_i1051</t>
  </si>
  <si>
    <t>f17_i1052</t>
  </si>
  <si>
    <t>f17_i1053</t>
  </si>
  <si>
    <t>f17_i1054</t>
  </si>
  <si>
    <t>f17_i1055</t>
  </si>
  <si>
    <t>f17_i1056</t>
  </si>
  <si>
    <t>f17_i1057</t>
  </si>
  <si>
    <t>f17_i1058</t>
  </si>
  <si>
    <t>f17_i1059</t>
  </si>
  <si>
    <t>f17_i1060</t>
  </si>
  <si>
    <t>f17_i1061</t>
  </si>
  <si>
    <t>f17_i1062</t>
  </si>
  <si>
    <t>f17_i1063</t>
  </si>
  <si>
    <t>f17_i1064</t>
  </si>
  <si>
    <t>f17_i1065</t>
  </si>
  <si>
    <t>f17_i1066</t>
  </si>
  <si>
    <t>f17_i1067</t>
  </si>
  <si>
    <t>f17_i1068</t>
  </si>
  <si>
    <t>f17_i1069</t>
  </si>
  <si>
    <t>f17_i1070</t>
  </si>
  <si>
    <t>f17_i1071</t>
  </si>
  <si>
    <t>f17_i1072</t>
  </si>
  <si>
    <t>f17_i1073</t>
  </si>
  <si>
    <t>f17_i1074</t>
  </si>
  <si>
    <t>f17_i1075</t>
  </si>
  <si>
    <t>f17_i1076</t>
  </si>
  <si>
    <t>f17_i1077</t>
  </si>
  <si>
    <t>f17_i1078</t>
  </si>
  <si>
    <t>f17_i1079</t>
  </si>
  <si>
    <t>f17_i1080</t>
  </si>
  <si>
    <t>f17_i1081</t>
  </si>
  <si>
    <t>f17_i1082</t>
  </si>
  <si>
    <t>f17_i1083</t>
  </si>
  <si>
    <t>f17_i1084</t>
  </si>
  <si>
    <t>f17_i1085</t>
  </si>
  <si>
    <t>f17_i1086</t>
  </si>
  <si>
    <t>f17_i1087</t>
  </si>
  <si>
    <t>f17_i1088</t>
  </si>
  <si>
    <t>f17_i1089</t>
  </si>
  <si>
    <t>f17_i1090</t>
  </si>
  <si>
    <t>f17_i1091</t>
  </si>
  <si>
    <t>f17_i1092</t>
  </si>
  <si>
    <t>f17_i1093</t>
  </si>
  <si>
    <t>f17_i1094</t>
  </si>
  <si>
    <t>f17_i1095</t>
  </si>
  <si>
    <t>f17_i1096</t>
  </si>
  <si>
    <t>f17_i1097</t>
  </si>
  <si>
    <t>f17_i1098</t>
  </si>
  <si>
    <t>f17_i1099</t>
  </si>
  <si>
    <t>f17_i1100</t>
  </si>
  <si>
    <t>f17_i1101</t>
  </si>
  <si>
    <t>f17_i1102</t>
  </si>
  <si>
    <t>f17_i1103</t>
  </si>
  <si>
    <t>f17_i1104</t>
  </si>
  <si>
    <t>f17_i1105</t>
  </si>
  <si>
    <t>f17_i1106</t>
  </si>
  <si>
    <t>f17_i1107</t>
  </si>
  <si>
    <t>f17_i1108</t>
  </si>
  <si>
    <t>f17_i1109</t>
  </si>
  <si>
    <t>f17_i1110</t>
  </si>
  <si>
    <t>f17_i1111</t>
  </si>
  <si>
    <t xml:space="preserve">Coeficientul funcţiilor ocupate prin cumul în instituţia de asistenţă  medicală primară </t>
  </si>
  <si>
    <t>f17_i1112</t>
  </si>
  <si>
    <t>f17_i1113</t>
  </si>
  <si>
    <t>f17_i1114</t>
  </si>
  <si>
    <t>f17_i1115</t>
  </si>
  <si>
    <t>f17_i1116</t>
  </si>
  <si>
    <t>f17_i1117</t>
  </si>
  <si>
    <t>f17_i1118</t>
  </si>
  <si>
    <t>f17_i1119</t>
  </si>
  <si>
    <t>f17_i1120</t>
  </si>
  <si>
    <t>f17_i1121</t>
  </si>
  <si>
    <t>f17_i1122</t>
  </si>
  <si>
    <t>f17_i1123</t>
  </si>
  <si>
    <t>f17_i1124</t>
  </si>
  <si>
    <t>f17_i1125</t>
  </si>
  <si>
    <t>f17_i1126</t>
  </si>
  <si>
    <t>f17_i1127</t>
  </si>
  <si>
    <t>f17_i1128</t>
  </si>
  <si>
    <t>f17_i1129</t>
  </si>
  <si>
    <t>f17_i1130</t>
  </si>
  <si>
    <t>f17_i1131</t>
  </si>
  <si>
    <t>f17_i1132</t>
  </si>
  <si>
    <t>f17_i1133</t>
  </si>
  <si>
    <t>f17_i1134</t>
  </si>
  <si>
    <t>f17_i1135</t>
  </si>
  <si>
    <t>f17_i1136</t>
  </si>
  <si>
    <t>f17_i1137</t>
  </si>
  <si>
    <t>f17_i1138</t>
  </si>
  <si>
    <t>f17_i1139</t>
  </si>
  <si>
    <t>f17_i1140</t>
  </si>
  <si>
    <t>f17_i1141</t>
  </si>
  <si>
    <t>f17_i1142</t>
  </si>
  <si>
    <t>f17_i1143</t>
  </si>
  <si>
    <t>f17_i1144</t>
  </si>
  <si>
    <t>f17_i1145</t>
  </si>
  <si>
    <t>f17_i1146</t>
  </si>
  <si>
    <t>f17_i1147</t>
  </si>
  <si>
    <t>f17_i1148</t>
  </si>
  <si>
    <t>f17_i1149</t>
  </si>
  <si>
    <t>f17_i1150</t>
  </si>
  <si>
    <t>f17_i1151</t>
  </si>
  <si>
    <t>f17_i1152</t>
  </si>
  <si>
    <t>f17_i1153</t>
  </si>
  <si>
    <t>f17_i1154</t>
  </si>
  <si>
    <t>f17_i1155</t>
  </si>
  <si>
    <t>f17_i1156</t>
  </si>
  <si>
    <t>f17_i1157</t>
  </si>
  <si>
    <t>f17_i1158</t>
  </si>
  <si>
    <t>f17_i1159</t>
  </si>
  <si>
    <t>f17_i1160</t>
  </si>
  <si>
    <t>f17_i1161</t>
  </si>
  <si>
    <t>f17_i1162</t>
  </si>
  <si>
    <t>f17_i1163</t>
  </si>
  <si>
    <t>f17_i1164</t>
  </si>
  <si>
    <t>f17_i1165</t>
  </si>
  <si>
    <t>f17_i1166</t>
  </si>
  <si>
    <t>f17_i1167</t>
  </si>
  <si>
    <t>f17_i1168</t>
  </si>
  <si>
    <t>f17_i1169</t>
  </si>
  <si>
    <t>f17_i1170</t>
  </si>
  <si>
    <t>f17_i1171</t>
  </si>
  <si>
    <t>f17_i1172</t>
  </si>
  <si>
    <t>f17_i1173</t>
  </si>
  <si>
    <t>f17_i1174</t>
  </si>
  <si>
    <t>f17_i1175</t>
  </si>
  <si>
    <t>f17_i1176</t>
  </si>
  <si>
    <t>f17_i1177</t>
  </si>
  <si>
    <t>f17_i1178</t>
  </si>
  <si>
    <t>f17_i1179</t>
  </si>
  <si>
    <t>f17_i1180</t>
  </si>
  <si>
    <t>f17_i1181</t>
  </si>
  <si>
    <t>f17_i1182</t>
  </si>
  <si>
    <t>f17_i1183</t>
  </si>
  <si>
    <t>f17_i1184</t>
  </si>
  <si>
    <t>f17_i1185</t>
  </si>
  <si>
    <t>f17_i1186</t>
  </si>
  <si>
    <t>f17_i1187</t>
  </si>
  <si>
    <t>f17_i1188</t>
  </si>
  <si>
    <t>f17_i1189</t>
  </si>
  <si>
    <t>f17_i1190</t>
  </si>
  <si>
    <t>f17_i1191</t>
  </si>
  <si>
    <t>f17_i1192</t>
  </si>
  <si>
    <t>f17_i1193</t>
  </si>
  <si>
    <t>f17_i1194</t>
  </si>
  <si>
    <t>f17_i1195</t>
  </si>
  <si>
    <t>f17_i1196</t>
  </si>
  <si>
    <t>f17_i1197</t>
  </si>
  <si>
    <t>f17_i1198</t>
  </si>
  <si>
    <t>f17_i1199</t>
  </si>
  <si>
    <t>f17_i1200</t>
  </si>
  <si>
    <t>f17_i1201</t>
  </si>
  <si>
    <t>f17_i1202</t>
  </si>
  <si>
    <t>f17_i1203</t>
  </si>
  <si>
    <t>f17_i1204</t>
  </si>
  <si>
    <t>f17_i1205</t>
  </si>
  <si>
    <t>f17_i1206</t>
  </si>
  <si>
    <t>f17_i1207</t>
  </si>
  <si>
    <t>f17_i1208</t>
  </si>
  <si>
    <t>f17_i1209</t>
  </si>
  <si>
    <t>f17_i1210</t>
  </si>
  <si>
    <t>f17_i1211</t>
  </si>
  <si>
    <t>f17_i1212</t>
  </si>
  <si>
    <t>f17_i1213</t>
  </si>
  <si>
    <t>f17_i1214</t>
  </si>
  <si>
    <t>f17_i1215</t>
  </si>
  <si>
    <t>f17_i1216</t>
  </si>
  <si>
    <t>f17_i1217</t>
  </si>
  <si>
    <t>f17_i1218</t>
  </si>
  <si>
    <t>f17_i1219</t>
  </si>
  <si>
    <t>f17_i1220</t>
  </si>
  <si>
    <t>f17_i1221</t>
  </si>
  <si>
    <t>f17_i1222</t>
  </si>
  <si>
    <t>f17_i1223</t>
  </si>
  <si>
    <t>f17_i1224</t>
  </si>
  <si>
    <t>f17_i1225</t>
  </si>
  <si>
    <t>f17_i1226</t>
  </si>
  <si>
    <t>f17_i1227</t>
  </si>
  <si>
    <t>f17_i1228</t>
  </si>
  <si>
    <t>f17_i1229</t>
  </si>
  <si>
    <t>f17_i1230</t>
  </si>
  <si>
    <t>f17_i1231</t>
  </si>
  <si>
    <t>f17_i1232</t>
  </si>
  <si>
    <t>f17_i1233</t>
  </si>
  <si>
    <t>Coeficientul funcţiilor ocupate prin cumul în secţia consultativă</t>
  </si>
  <si>
    <t>f17_i1234</t>
  </si>
  <si>
    <r>
      <rPr>
        <b/>
        <sz val="10"/>
        <color indexed="18"/>
        <rFont val="Arial Cyr"/>
        <charset val="134"/>
      </rPr>
      <t xml:space="preserve">inclusiv </t>
    </r>
    <r>
      <rPr>
        <sz val="10"/>
        <color indexed="18"/>
        <rFont val="Arial Cyr"/>
        <charset val="134"/>
      </rPr>
      <t xml:space="preserve">conducătorii şi locţiitorii lor </t>
    </r>
  </si>
  <si>
    <t>f17_i1235</t>
  </si>
  <si>
    <t>f17_i1236</t>
  </si>
  <si>
    <t>f17_i1237</t>
  </si>
  <si>
    <t>f17_i1238</t>
  </si>
  <si>
    <t>f17_i1239</t>
  </si>
  <si>
    <t>f17_i1240</t>
  </si>
  <si>
    <t>f17_i1241</t>
  </si>
  <si>
    <t>f17_i1242</t>
  </si>
  <si>
    <t>f17_i1243</t>
  </si>
  <si>
    <t>f17_i1244</t>
  </si>
  <si>
    <t>f17_i1245</t>
  </si>
  <si>
    <t>f17_i1246</t>
  </si>
  <si>
    <t>f17_i1247</t>
  </si>
  <si>
    <t>f17_i1248</t>
  </si>
  <si>
    <t>f17_i1249</t>
  </si>
  <si>
    <t>f17_i1250</t>
  </si>
  <si>
    <t>f17_i1251</t>
  </si>
  <si>
    <t>f17_i1252</t>
  </si>
  <si>
    <t>f17_i1253</t>
  </si>
  <si>
    <t>f17_i1254</t>
  </si>
  <si>
    <t>f17_i1255</t>
  </si>
  <si>
    <t>f17_i1256</t>
  </si>
  <si>
    <t>f17_i1257</t>
  </si>
  <si>
    <t>f17_i1258</t>
  </si>
  <si>
    <t>f17_i1259</t>
  </si>
  <si>
    <t>f17_i1260</t>
  </si>
  <si>
    <t>f17_i1261</t>
  </si>
  <si>
    <t>f17_i1262</t>
  </si>
  <si>
    <t>f17_i1263</t>
  </si>
  <si>
    <t>f17_i1264</t>
  </si>
  <si>
    <t>f17_i1265</t>
  </si>
  <si>
    <t>f17_i1266</t>
  </si>
  <si>
    <t>f17_i1267</t>
  </si>
  <si>
    <t>f17_i1268</t>
  </si>
  <si>
    <t>f17_i1269</t>
  </si>
  <si>
    <t>f17_i1270</t>
  </si>
  <si>
    <t>f17_i1271</t>
  </si>
  <si>
    <t>f17_i1272</t>
  </si>
  <si>
    <t>f17_i1273</t>
  </si>
  <si>
    <t>f17_i1274</t>
  </si>
  <si>
    <t>f17_i1275</t>
  </si>
  <si>
    <t>f17_i1276</t>
  </si>
  <si>
    <t>f17_i1277</t>
  </si>
  <si>
    <t>f17_i1278</t>
  </si>
  <si>
    <t>f17_i1279</t>
  </si>
  <si>
    <t>f17_i1280</t>
  </si>
  <si>
    <t>f17_i1281</t>
  </si>
  <si>
    <t>f17_i1282</t>
  </si>
  <si>
    <t>f17_i1283</t>
  </si>
  <si>
    <t>f17_i1284</t>
  </si>
  <si>
    <t>f17_i1285</t>
  </si>
  <si>
    <t>f17_i1286</t>
  </si>
  <si>
    <t>f17_i1287</t>
  </si>
  <si>
    <t>f17_i1288</t>
  </si>
  <si>
    <t>f17_i1289</t>
  </si>
  <si>
    <t>f17_i1290</t>
  </si>
  <si>
    <t>f17_i1291</t>
  </si>
  <si>
    <t>f17_i1292</t>
  </si>
  <si>
    <t>f17_i1293</t>
  </si>
  <si>
    <t>f17_i1294</t>
  </si>
  <si>
    <t>f17_i1295</t>
  </si>
  <si>
    <t>f17_i1296</t>
  </si>
  <si>
    <t>f17_i1297</t>
  </si>
  <si>
    <t>f17_i1298</t>
  </si>
  <si>
    <t>f17_i1299</t>
  </si>
  <si>
    <t>f17_i1300</t>
  </si>
  <si>
    <t>f17_i1301</t>
  </si>
  <si>
    <t>f17_i1302</t>
  </si>
  <si>
    <t>f17_i1303</t>
  </si>
  <si>
    <t>f17_i1304</t>
  </si>
  <si>
    <t>f17_i1305</t>
  </si>
  <si>
    <t>f17_i1306</t>
  </si>
  <si>
    <t>f17_i1307</t>
  </si>
  <si>
    <t>f17_i1308</t>
  </si>
  <si>
    <t>f17_i1309</t>
  </si>
  <si>
    <t>f17_i1310</t>
  </si>
  <si>
    <t>f17_i1311</t>
  </si>
  <si>
    <t>f17_i1312</t>
  </si>
  <si>
    <t>f17_i1313</t>
  </si>
  <si>
    <t>f17_i1314</t>
  </si>
  <si>
    <t>f17_i1315</t>
  </si>
  <si>
    <t>f17_i1316</t>
  </si>
  <si>
    <t>f17_i1317</t>
  </si>
  <si>
    <t>f17_i1318</t>
  </si>
  <si>
    <t>f17_i1319</t>
  </si>
  <si>
    <t>f17_i1320</t>
  </si>
  <si>
    <t>f17_i1321</t>
  </si>
  <si>
    <t>f17_i1322</t>
  </si>
  <si>
    <t>f17_i1323</t>
  </si>
  <si>
    <t>f17_i1324</t>
  </si>
  <si>
    <t>f17_i1325</t>
  </si>
  <si>
    <t>f17_i1326</t>
  </si>
  <si>
    <t>f17_i1327</t>
  </si>
  <si>
    <t>f17_i1328</t>
  </si>
  <si>
    <t>f17_i1329</t>
  </si>
  <si>
    <t>f17_i1330</t>
  </si>
  <si>
    <t>f17_i1331</t>
  </si>
  <si>
    <t>f17_i1332</t>
  </si>
  <si>
    <t>f17_i1333</t>
  </si>
  <si>
    <t>f17_i1334</t>
  </si>
  <si>
    <t>f17_i1335</t>
  </si>
  <si>
    <t>f17_i1336</t>
  </si>
  <si>
    <t>f17_i1337</t>
  </si>
  <si>
    <t>f17_i1338</t>
  </si>
  <si>
    <t>f17_i1339</t>
  </si>
  <si>
    <t>f17_i1340</t>
  </si>
  <si>
    <t>f17_i1341</t>
  </si>
  <si>
    <t>f17_i1342</t>
  </si>
  <si>
    <t>f17_i1343</t>
  </si>
  <si>
    <t>f17_i1344</t>
  </si>
  <si>
    <t>f17_i1345</t>
  </si>
  <si>
    <t>f17_i1346</t>
  </si>
  <si>
    <t>f17_i1347</t>
  </si>
  <si>
    <t>f17_i1348</t>
  </si>
  <si>
    <t>f17_i1349</t>
  </si>
  <si>
    <t>f17_i1350</t>
  </si>
  <si>
    <t>f17_i1351</t>
  </si>
  <si>
    <t>f17_i1352</t>
  </si>
  <si>
    <t>f17_i1353</t>
  </si>
  <si>
    <t>f17_i1354</t>
  </si>
  <si>
    <t>f17_i1355</t>
  </si>
  <si>
    <t>f17_i1356</t>
  </si>
  <si>
    <t>Asigurarea populaţiei cu medici</t>
  </si>
  <si>
    <t>f17_i1357</t>
  </si>
  <si>
    <t>Asigurarea populaţiei cu medici de profil terapeutic</t>
  </si>
  <si>
    <t>f17_i1358</t>
  </si>
  <si>
    <r>
      <rPr>
        <b/>
        <sz val="10"/>
        <color indexed="18"/>
        <rFont val="Arial Cyr"/>
        <charset val="134"/>
      </rPr>
      <t>Asigurarea populaţiei cu</t>
    </r>
    <r>
      <rPr>
        <sz val="10"/>
        <color indexed="18"/>
        <rFont val="Arial Cyr"/>
        <charset val="134"/>
      </rPr>
      <t xml:space="preserve"> medici de familie</t>
    </r>
  </si>
  <si>
    <t>f17_i1359</t>
  </si>
  <si>
    <t>f17_i1360</t>
  </si>
  <si>
    <t>f17_i1361</t>
  </si>
  <si>
    <t>f17_i1362</t>
  </si>
  <si>
    <t>f17_i1363</t>
  </si>
  <si>
    <t>profil gastroenterologie</t>
  </si>
  <si>
    <t>f17_i1364</t>
  </si>
  <si>
    <t>f17_i1365</t>
  </si>
  <si>
    <t>f17_i1366</t>
  </si>
  <si>
    <t>f17_i1367</t>
  </si>
  <si>
    <t>f17_i1368</t>
  </si>
  <si>
    <t>profil endocrinologie</t>
  </si>
  <si>
    <t>f17_i1369</t>
  </si>
  <si>
    <t>f17_i1370</t>
  </si>
  <si>
    <t>f17_i1371</t>
  </si>
  <si>
    <t>f17_i1372</t>
  </si>
  <si>
    <t>f17_i1373</t>
  </si>
  <si>
    <t>profil infecţionişti</t>
  </si>
  <si>
    <t>f17_i1374</t>
  </si>
  <si>
    <t>f17_i1375</t>
  </si>
  <si>
    <t>f17_i1376</t>
  </si>
  <si>
    <t>f17_i1377</t>
  </si>
  <si>
    <t>f17_i1378</t>
  </si>
  <si>
    <t>f17_i1379</t>
  </si>
  <si>
    <t>f17_i1380</t>
  </si>
  <si>
    <t>f17_i1381</t>
  </si>
  <si>
    <t>f17_i1382</t>
  </si>
  <si>
    <t>f17_i1383</t>
  </si>
  <si>
    <t>f17_i1384</t>
  </si>
  <si>
    <t>f17_i1385</t>
  </si>
  <si>
    <t>f17_i1386</t>
  </si>
  <si>
    <t>Asigurarea populaţiei cu medici de profil chirurgical</t>
  </si>
  <si>
    <t>f17_i1387</t>
  </si>
  <si>
    <r>
      <rPr>
        <b/>
        <sz val="10"/>
        <color indexed="18"/>
        <rFont val="Arial Cyr"/>
        <charset val="134"/>
      </rPr>
      <t xml:space="preserve">inclusiv </t>
    </r>
    <r>
      <rPr>
        <sz val="10"/>
        <color indexed="18"/>
        <rFont val="Arial Cyr"/>
        <charset val="134"/>
      </rPr>
      <t>asigurarea populaţiei cu medici chirurgi</t>
    </r>
  </si>
  <si>
    <t>f17_i1388</t>
  </si>
  <si>
    <t xml:space="preserve">   chirurgi</t>
  </si>
  <si>
    <t>f17_i1389</t>
  </si>
  <si>
    <t>f17_i1390</t>
  </si>
  <si>
    <t>f17_i1391</t>
  </si>
  <si>
    <t>f17_i1392</t>
  </si>
  <si>
    <t>f17_i1393</t>
  </si>
  <si>
    <t>profil ortopedie-traumatologie</t>
  </si>
  <si>
    <t>f17_i1394</t>
  </si>
  <si>
    <t>f17_i1395</t>
  </si>
  <si>
    <t>f17_i1396</t>
  </si>
  <si>
    <t xml:space="preserve">profil urologie </t>
  </si>
  <si>
    <t>f17_i1397</t>
  </si>
  <si>
    <t>f17_i1398</t>
  </si>
  <si>
    <t>f17_i1399</t>
  </si>
  <si>
    <t>f17_i1400</t>
  </si>
  <si>
    <t>profil anestezie-reanimare</t>
  </si>
  <si>
    <t>f17_i1401</t>
  </si>
  <si>
    <t>f17_i1402</t>
  </si>
  <si>
    <t>f17_i1403</t>
  </si>
  <si>
    <t>f17_i1404</t>
  </si>
  <si>
    <t>f17_i1405</t>
  </si>
  <si>
    <t>Asigurarea populaţiei cu medici obstetricieni-ginecologi</t>
  </si>
  <si>
    <t>f17_i1406</t>
  </si>
  <si>
    <r>
      <rPr>
        <b/>
        <sz val="10"/>
        <color indexed="18"/>
        <rFont val="Arial Cyr"/>
        <charset val="134"/>
      </rPr>
      <t xml:space="preserve">   </t>
    </r>
    <r>
      <rPr>
        <sz val="10"/>
        <color indexed="18"/>
        <rFont val="Arial Cyr"/>
        <charset val="134"/>
      </rPr>
      <t xml:space="preserve">obstetricieni-ginecologi </t>
    </r>
  </si>
  <si>
    <t>f17_i1407</t>
  </si>
  <si>
    <r>
      <rPr>
        <b/>
        <sz val="10"/>
        <color indexed="18"/>
        <rFont val="Arial Cyr"/>
        <charset val="134"/>
      </rPr>
      <t xml:space="preserve">       </t>
    </r>
    <r>
      <rPr>
        <sz val="10"/>
        <color indexed="18"/>
        <rFont val="Arial Cyr"/>
        <charset val="134"/>
      </rPr>
      <t>inclusiv</t>
    </r>
    <r>
      <rPr>
        <b/>
        <sz val="10"/>
        <color indexed="18"/>
        <rFont val="Arial Cyr"/>
        <charset val="134"/>
      </rPr>
      <t xml:space="preserve"> </t>
    </r>
    <r>
      <rPr>
        <sz val="10"/>
        <color indexed="18"/>
        <rFont val="Arial Cyr"/>
        <charset val="134"/>
      </rPr>
      <t>obstetricieni-ginecologi a cabinetului de planificare 
                   a familiei</t>
    </r>
  </si>
  <si>
    <t>f17_i1408</t>
  </si>
  <si>
    <t>f17_i1409</t>
  </si>
  <si>
    <t>profil pediatri</t>
  </si>
  <si>
    <t>f17_i1410</t>
  </si>
  <si>
    <t>f17_i1411</t>
  </si>
  <si>
    <t>f17_i1412</t>
  </si>
  <si>
    <t>f17_i1413</t>
  </si>
  <si>
    <t>f17_i1414</t>
  </si>
  <si>
    <t>profil oftalmologie</t>
  </si>
  <si>
    <t>f17_i1415</t>
  </si>
  <si>
    <t>f17_i1416</t>
  </si>
  <si>
    <t>f17_i1417</t>
  </si>
  <si>
    <t>profil otorinolaringologie</t>
  </si>
  <si>
    <t>f17_i1418</t>
  </si>
  <si>
    <t>f17_i1419</t>
  </si>
  <si>
    <t>f17_i1420</t>
  </si>
  <si>
    <t>f17_i1421</t>
  </si>
  <si>
    <t>profil ftiziopneumologie</t>
  </si>
  <si>
    <t>f17_i1422</t>
  </si>
  <si>
    <t>f17_i1423</t>
  </si>
  <si>
    <t>f17_i1424</t>
  </si>
  <si>
    <t>profil neurologie</t>
  </si>
  <si>
    <t>f17_i1425</t>
  </si>
  <si>
    <t>f17_i1426</t>
  </si>
  <si>
    <t>f17_i1427</t>
  </si>
  <si>
    <t>profil psihonarcologic</t>
  </si>
  <si>
    <t>f17_i1428</t>
  </si>
  <si>
    <t>profil psihiatri</t>
  </si>
  <si>
    <t>f17_i1429</t>
  </si>
  <si>
    <t>f17_i1430</t>
  </si>
  <si>
    <t>f17_i1431</t>
  </si>
  <si>
    <t>f17_i1432</t>
  </si>
  <si>
    <t>f17_i1433</t>
  </si>
  <si>
    <t>f17_i1434</t>
  </si>
  <si>
    <t>profil psihiatri + psihoterapeuti</t>
  </si>
  <si>
    <t>f17_i1435</t>
  </si>
  <si>
    <t>Asigurarea populaţiei cu medici a serviciului sanitaro- epidemiologic</t>
  </si>
  <si>
    <t>f17_i1436</t>
  </si>
  <si>
    <r>
      <rPr>
        <b/>
        <sz val="10"/>
        <color indexed="18"/>
        <rFont val="Arial Cyr"/>
        <charset val="134"/>
      </rPr>
      <t xml:space="preserve">inclusiv </t>
    </r>
    <r>
      <rPr>
        <sz val="10"/>
        <color indexed="18"/>
        <rFont val="Arial Cyr"/>
        <charset val="134"/>
      </rPr>
      <t>asigurarea populaţiei cu medici epidemiologi</t>
    </r>
  </si>
  <si>
    <t>f17_i1437</t>
  </si>
  <si>
    <t>f17_i1438</t>
  </si>
  <si>
    <t>f17_i1439</t>
  </si>
  <si>
    <t>f17_i1440</t>
  </si>
  <si>
    <t>f17_i1441</t>
  </si>
  <si>
    <t>f17_i1442</t>
  </si>
  <si>
    <t>f17_i1443</t>
  </si>
  <si>
    <t>f17_i1444</t>
  </si>
  <si>
    <t>f17_i1445</t>
  </si>
  <si>
    <t>f17_i1446</t>
  </si>
  <si>
    <t>f17_i1447</t>
  </si>
  <si>
    <t>f17_i1448</t>
  </si>
  <si>
    <t>Asigurarea populaţiei cu medici 
   profil stоmatologie</t>
  </si>
  <si>
    <t>f17_i1449</t>
  </si>
  <si>
    <t>f17_i1450</t>
  </si>
  <si>
    <t>f17_i1451</t>
  </si>
  <si>
    <t>f17_i1452</t>
  </si>
  <si>
    <t>f17_i1453</t>
  </si>
  <si>
    <t>f17_i1454</t>
  </si>
  <si>
    <t>pshihologi</t>
  </si>
  <si>
    <t>f17_i1455</t>
  </si>
  <si>
    <t>profil imagişti</t>
  </si>
  <si>
    <t>f17_i1456</t>
  </si>
  <si>
    <t>f17_i1457</t>
  </si>
  <si>
    <t>f17_i1458</t>
  </si>
  <si>
    <t>f17_i1459</t>
  </si>
  <si>
    <t>profil morfopatologi</t>
  </si>
  <si>
    <t>f17_i1460</t>
  </si>
  <si>
    <t>f17_i1461</t>
  </si>
  <si>
    <t>f17_i1462</t>
  </si>
  <si>
    <t>f17_i1463</t>
  </si>
  <si>
    <t>f17_i1464</t>
  </si>
  <si>
    <t>f17_i1465</t>
  </si>
  <si>
    <t>f17_i1466</t>
  </si>
  <si>
    <t>f17_i1467</t>
  </si>
  <si>
    <t>f17_i1468</t>
  </si>
  <si>
    <t>f17_i1469</t>
  </si>
  <si>
    <t>f17_i1470</t>
  </si>
  <si>
    <t>f17_i1471</t>
  </si>
  <si>
    <t>f17_i1472</t>
  </si>
  <si>
    <t>f17_i1473</t>
  </si>
  <si>
    <t>f17_i1474</t>
  </si>
  <si>
    <t>În afară de aceasta - rezidenţi</t>
  </si>
  <si>
    <t>f17_i1475</t>
  </si>
  <si>
    <t>Asigurarea populaţiei cu Specialişti cu studii superioare nemedicale, care ocupă funcţii  de medici - total</t>
  </si>
  <si>
    <t>f17_i1476</t>
  </si>
  <si>
    <r>
      <rPr>
        <b/>
        <sz val="10"/>
        <color indexed="18"/>
        <rFont val="Arial Cyr"/>
        <charset val="134"/>
      </rPr>
      <t xml:space="preserve">inclusiv </t>
    </r>
    <r>
      <rPr>
        <sz val="10"/>
        <color indexed="18"/>
        <rFont val="Arial Cyr"/>
        <charset val="134"/>
      </rPr>
      <t>asigurarea populaţiei cu medici - laboranţi</t>
    </r>
  </si>
  <si>
    <t>f17_i1477</t>
  </si>
  <si>
    <t>medici – statisticieni</t>
  </si>
  <si>
    <t>f17_i1478</t>
  </si>
  <si>
    <t>medici – kinetoterapeuţi</t>
  </si>
  <si>
    <t>f17_i1479</t>
  </si>
  <si>
    <t>Procentul medicilor,cu vîrsta mai mică de 35 ani  -  Total buget</t>
  </si>
  <si>
    <t>f17_i1480</t>
  </si>
  <si>
    <t>Procentul medicilor,cu vîrsta de 35 - 44 ani  - Total buget</t>
  </si>
  <si>
    <t>f17_i1481</t>
  </si>
  <si>
    <t>Procentul medicilor,cu vîrsta de 45 - 54 ani  - Total buget</t>
  </si>
  <si>
    <t>f17_i1482</t>
  </si>
  <si>
    <t>Procentul medicilor,cu vîrsta de 55 - 64 ani  - Total  buget</t>
  </si>
  <si>
    <t>f17_i1483</t>
  </si>
  <si>
    <r>
      <rPr>
        <b/>
        <sz val="10"/>
        <color indexed="2"/>
        <rFont val="Arial Cyr"/>
        <charset val="134"/>
      </rPr>
      <t>Procentul medicilor,cu vîrsta mai mare de 65 ani</t>
    </r>
    <r>
      <rPr>
        <b/>
        <sz val="10"/>
        <color indexed="18"/>
        <rFont val="Arial Cyr"/>
        <charset val="134"/>
      </rPr>
      <t xml:space="preserve"> </t>
    </r>
    <r>
      <rPr>
        <b/>
        <sz val="10"/>
        <color indexed="2"/>
        <rFont val="Arial Cyr"/>
        <charset val="134"/>
      </rPr>
      <t xml:space="preserve"> - Total buget</t>
    </r>
  </si>
  <si>
    <t>f17_i1484</t>
  </si>
  <si>
    <r>
      <rPr>
        <b/>
        <sz val="10"/>
        <color indexed="18"/>
        <rFont val="Arial Cyr"/>
        <charset val="134"/>
      </rPr>
      <t xml:space="preserve">     medici de familie </t>
    </r>
    <r>
      <rPr>
        <sz val="10"/>
        <color indexed="18"/>
        <rFont val="Arial Cyr"/>
        <charset val="134"/>
      </rPr>
      <t>cu vîrsta &lt; 35ani</t>
    </r>
  </si>
  <si>
    <t>f17_i1485</t>
  </si>
  <si>
    <t xml:space="preserve">                            -/- cu vîrsta - 35 - 44 ani</t>
  </si>
  <si>
    <t>f17_i1486</t>
  </si>
  <si>
    <t xml:space="preserve">                            -/- cu vîrsta - 45 - 54 ani</t>
  </si>
  <si>
    <t>f17_i1487</t>
  </si>
  <si>
    <t xml:space="preserve">                            -/- cu vîrsta - 55 - 64 ani</t>
  </si>
  <si>
    <t>f17_i1488</t>
  </si>
  <si>
    <t xml:space="preserve">                            -/- cu vîrsta  &gt; 65 ani</t>
  </si>
  <si>
    <t>f17_i1489</t>
  </si>
  <si>
    <r>
      <rPr>
        <b/>
        <sz val="10"/>
        <color indexed="18"/>
        <rFont val="Arial Cyr"/>
        <charset val="134"/>
      </rPr>
      <t xml:space="preserve">     medici  interniști </t>
    </r>
    <r>
      <rPr>
        <sz val="10"/>
        <color indexed="18"/>
        <rFont val="Arial Cyr"/>
        <charset val="134"/>
      </rPr>
      <t>cu vîrsta &lt; 35ani</t>
    </r>
  </si>
  <si>
    <t>f17_i1490</t>
  </si>
  <si>
    <t>f17_i1491</t>
  </si>
  <si>
    <t>f17_i1492</t>
  </si>
  <si>
    <t>f17_i1493</t>
  </si>
  <si>
    <t>f17_i1494</t>
  </si>
  <si>
    <r>
      <rPr>
        <b/>
        <sz val="10"/>
        <color indexed="18"/>
        <rFont val="Arial Cyr"/>
        <charset val="134"/>
      </rPr>
      <t xml:space="preserve">     medici  reumatologi </t>
    </r>
    <r>
      <rPr>
        <sz val="10"/>
        <color indexed="18"/>
        <rFont val="Arial Cyr"/>
        <charset val="134"/>
      </rPr>
      <t>cu vîrsta &lt; 35ani</t>
    </r>
  </si>
  <si>
    <t>f17_i1495</t>
  </si>
  <si>
    <t>f17_i1496</t>
  </si>
  <si>
    <t>f17_i1497</t>
  </si>
  <si>
    <t>f17_i1498</t>
  </si>
  <si>
    <t>f17_i1499</t>
  </si>
  <si>
    <r>
      <rPr>
        <b/>
        <sz val="10"/>
        <color indexed="18"/>
        <rFont val="Arial Cyr"/>
        <charset val="134"/>
      </rPr>
      <t xml:space="preserve">     medici  cardiologi </t>
    </r>
    <r>
      <rPr>
        <sz val="10"/>
        <color indexed="18"/>
        <rFont val="Arial Cyr"/>
        <charset val="134"/>
      </rPr>
      <t>cu vîrsta &lt; 35ani</t>
    </r>
  </si>
  <si>
    <t>f17_i1500</t>
  </si>
  <si>
    <t>f17_i1501</t>
  </si>
  <si>
    <t>f17_i1502</t>
  </si>
  <si>
    <t>f17_i1503</t>
  </si>
  <si>
    <t>f17_i1504</t>
  </si>
  <si>
    <r>
      <rPr>
        <b/>
        <sz val="10"/>
        <color indexed="18"/>
        <rFont val="Arial Cyr"/>
        <charset val="134"/>
      </rPr>
      <t xml:space="preserve">     medici  gastroenterologi </t>
    </r>
    <r>
      <rPr>
        <sz val="10"/>
        <color indexed="18"/>
        <rFont val="Arial Cyr"/>
        <charset val="134"/>
      </rPr>
      <t>cu vîrsta &lt; 35ani</t>
    </r>
  </si>
  <si>
    <t>f17_i1505</t>
  </si>
  <si>
    <t>f17_i1506</t>
  </si>
  <si>
    <t>f17_i1507</t>
  </si>
  <si>
    <t>f17_i1508</t>
  </si>
  <si>
    <t>f17_i1509</t>
  </si>
  <si>
    <r>
      <rPr>
        <b/>
        <sz val="10"/>
        <color indexed="18"/>
        <rFont val="Arial Cyr"/>
        <charset val="134"/>
      </rPr>
      <t xml:space="preserve">     medici  gastroenterologi pentru copii </t>
    </r>
    <r>
      <rPr>
        <sz val="10"/>
        <color indexed="18"/>
        <rFont val="Arial Cyr"/>
        <charset val="134"/>
      </rPr>
      <t>cu vîrsta &lt; 35ani</t>
    </r>
  </si>
  <si>
    <t>f17_i1510</t>
  </si>
  <si>
    <t>f17_i1511</t>
  </si>
  <si>
    <t>f17_i1512</t>
  </si>
  <si>
    <t>f17_i1513</t>
  </si>
  <si>
    <t>f17_i1514</t>
  </si>
  <si>
    <r>
      <rPr>
        <b/>
        <sz val="10"/>
        <color indexed="18"/>
        <rFont val="Arial Cyr"/>
        <charset val="134"/>
      </rPr>
      <t xml:space="preserve">     medici  nefrrologi  </t>
    </r>
    <r>
      <rPr>
        <sz val="10"/>
        <color indexed="18"/>
        <rFont val="Arial Cyr"/>
        <charset val="134"/>
      </rPr>
      <t>cu vîrsta &lt; 35ani</t>
    </r>
  </si>
  <si>
    <t>f17_i1515</t>
  </si>
  <si>
    <t>f17_i1516</t>
  </si>
  <si>
    <t>f17_i1517</t>
  </si>
  <si>
    <t>f17_i1518</t>
  </si>
  <si>
    <t>f17_i1519</t>
  </si>
  <si>
    <r>
      <rPr>
        <b/>
        <sz val="10"/>
        <color indexed="18"/>
        <rFont val="Arial Cyr"/>
        <charset val="134"/>
      </rPr>
      <t xml:space="preserve">     medici  endocrinologi  </t>
    </r>
    <r>
      <rPr>
        <sz val="10"/>
        <color indexed="18"/>
        <rFont val="Arial Cyr"/>
        <charset val="134"/>
      </rPr>
      <t>cu vîrsta &lt; 35ani</t>
    </r>
  </si>
  <si>
    <t>f17_i1520</t>
  </si>
  <si>
    <t>f17_i1521</t>
  </si>
  <si>
    <t>f17_i1522</t>
  </si>
  <si>
    <t>f17_i1523</t>
  </si>
  <si>
    <t>f17_i1524</t>
  </si>
  <si>
    <r>
      <rPr>
        <b/>
        <sz val="10"/>
        <color indexed="18"/>
        <rFont val="Arial Cyr"/>
        <charset val="134"/>
      </rPr>
      <t xml:space="preserve">     medici  endocrinologi pentru copii  </t>
    </r>
    <r>
      <rPr>
        <sz val="10"/>
        <color indexed="18"/>
        <rFont val="Arial Cyr"/>
        <charset val="134"/>
      </rPr>
      <t>cu vîrsta &lt; 35ani</t>
    </r>
  </si>
  <si>
    <t>f17_i1525</t>
  </si>
  <si>
    <t>f17_i1526</t>
  </si>
  <si>
    <t>f17_i1527</t>
  </si>
  <si>
    <t>f17_i1528</t>
  </si>
  <si>
    <t>f17_i1529</t>
  </si>
  <si>
    <r>
      <rPr>
        <b/>
        <sz val="10"/>
        <color indexed="18"/>
        <rFont val="Arial Cyr"/>
        <charset val="134"/>
      </rPr>
      <t xml:space="preserve">     medici  alergologi  </t>
    </r>
    <r>
      <rPr>
        <sz val="10"/>
        <color indexed="18"/>
        <rFont val="Arial Cyr"/>
        <charset val="134"/>
      </rPr>
      <t>cu vîrsta &lt; 35ani</t>
    </r>
  </si>
  <si>
    <t>f17_i1530</t>
  </si>
  <si>
    <t>f17_i1531</t>
  </si>
  <si>
    <t>f17_i1532</t>
  </si>
  <si>
    <t>f17_i1533</t>
  </si>
  <si>
    <t>f17_i1534</t>
  </si>
  <si>
    <r>
      <rPr>
        <b/>
        <sz val="10"/>
        <color indexed="18"/>
        <rFont val="Arial Cyr"/>
        <charset val="134"/>
      </rPr>
      <t xml:space="preserve">     medici  hematologi  </t>
    </r>
    <r>
      <rPr>
        <sz val="10"/>
        <color indexed="18"/>
        <rFont val="Arial Cyr"/>
        <charset val="134"/>
      </rPr>
      <t>cu vîrsta &lt; 35ani</t>
    </r>
  </si>
  <si>
    <t>f17_i1535</t>
  </si>
  <si>
    <t>f17_i1536</t>
  </si>
  <si>
    <t>f17_i1537</t>
  </si>
  <si>
    <t>f17_i1538</t>
  </si>
  <si>
    <t>f17_i1539</t>
  </si>
  <si>
    <r>
      <rPr>
        <b/>
        <sz val="10"/>
        <color indexed="18"/>
        <rFont val="Arial Cyr"/>
        <charset val="134"/>
      </rPr>
      <t xml:space="preserve">     medici  infecționiști  </t>
    </r>
    <r>
      <rPr>
        <sz val="10"/>
        <color indexed="18"/>
        <rFont val="Arial Cyr"/>
        <charset val="134"/>
      </rPr>
      <t>cu vîrsta &lt; 35ani</t>
    </r>
  </si>
  <si>
    <t>f17_i1540</t>
  </si>
  <si>
    <t>f17_i1541</t>
  </si>
  <si>
    <t>f17_i1542</t>
  </si>
  <si>
    <t>f17_i1543</t>
  </si>
  <si>
    <t>f17_i1544</t>
  </si>
  <si>
    <r>
      <rPr>
        <b/>
        <sz val="10"/>
        <color indexed="18"/>
        <rFont val="Arial Cyr"/>
        <charset val="134"/>
      </rPr>
      <t xml:space="preserve">     medici  infecționiști pentru copii  </t>
    </r>
    <r>
      <rPr>
        <sz val="10"/>
        <color indexed="18"/>
        <rFont val="Arial Cyr"/>
        <charset val="134"/>
      </rPr>
      <t>cu vîrsta &lt; 35ani</t>
    </r>
  </si>
  <si>
    <t>f17_i1545</t>
  </si>
  <si>
    <t>f17_i1546</t>
  </si>
  <si>
    <t>f17_i1547</t>
  </si>
  <si>
    <t>f17_i1548</t>
  </si>
  <si>
    <t>f17_i1549</t>
  </si>
  <si>
    <r>
      <rPr>
        <b/>
        <sz val="10"/>
        <color indexed="18"/>
        <rFont val="Arial Cyr"/>
        <charset val="134"/>
      </rPr>
      <t xml:space="preserve">     medici  fizioterapeuți  </t>
    </r>
    <r>
      <rPr>
        <sz val="10"/>
        <color indexed="18"/>
        <rFont val="Arial Cyr"/>
        <charset val="134"/>
      </rPr>
      <t>cu vîrsta &lt; 35ani</t>
    </r>
  </si>
  <si>
    <t>f17_i1550</t>
  </si>
  <si>
    <t>f17_i1551</t>
  </si>
  <si>
    <t>f17_i1552</t>
  </si>
  <si>
    <t>f17_i1553</t>
  </si>
  <si>
    <t>f17_i1554</t>
  </si>
  <si>
    <r>
      <rPr>
        <b/>
        <sz val="10"/>
        <color indexed="18"/>
        <rFont val="Arial Cyr"/>
        <charset val="134"/>
      </rPr>
      <t xml:space="preserve">     medici medicina tradițională  </t>
    </r>
    <r>
      <rPr>
        <sz val="10"/>
        <color indexed="18"/>
        <rFont val="Arial Cyr"/>
        <charset val="134"/>
      </rPr>
      <t>cu vîrsta &lt; 35ani</t>
    </r>
  </si>
  <si>
    <t>f17_i1555</t>
  </si>
  <si>
    <t>f17_i1556</t>
  </si>
  <si>
    <t>f17_i1557</t>
  </si>
  <si>
    <t>f17_i1558</t>
  </si>
  <si>
    <t>f17_i1559</t>
  </si>
  <si>
    <r>
      <rPr>
        <b/>
        <sz val="10"/>
        <color indexed="18"/>
        <rFont val="Arial Cyr"/>
        <charset val="134"/>
      </rPr>
      <t xml:space="preserve">     medici kinetoterapeuți  </t>
    </r>
    <r>
      <rPr>
        <sz val="10"/>
        <color indexed="18"/>
        <rFont val="Arial Cyr"/>
        <charset val="134"/>
      </rPr>
      <t>cu vîrsta &lt; 35ani</t>
    </r>
  </si>
  <si>
    <t>f17_i1560</t>
  </si>
  <si>
    <t>f17_i1561</t>
  </si>
  <si>
    <t>f17_i1562</t>
  </si>
  <si>
    <t>f17_i1563</t>
  </si>
  <si>
    <t>f17_i1564</t>
  </si>
  <si>
    <r>
      <rPr>
        <b/>
        <sz val="10"/>
        <color indexed="18"/>
        <rFont val="Arial Cyr"/>
        <charset val="134"/>
      </rPr>
      <t xml:space="preserve">     medici diagnostic funcțional  </t>
    </r>
    <r>
      <rPr>
        <sz val="10"/>
        <color indexed="18"/>
        <rFont val="Arial Cyr"/>
        <charset val="134"/>
      </rPr>
      <t>cu vîrsta &lt; 35ani</t>
    </r>
  </si>
  <si>
    <t>f17_i1565</t>
  </si>
  <si>
    <t>f17_i1566</t>
  </si>
  <si>
    <t>f17_i1567</t>
  </si>
  <si>
    <t>f17_i1568</t>
  </si>
  <si>
    <t>f17_i1569</t>
  </si>
  <si>
    <r>
      <rPr>
        <b/>
        <sz val="10"/>
        <color indexed="18"/>
        <rFont val="Arial Cyr"/>
        <charset val="134"/>
      </rPr>
      <t xml:space="preserve">     medici geneticieni  </t>
    </r>
    <r>
      <rPr>
        <sz val="10"/>
        <color indexed="18"/>
        <rFont val="Arial Cyr"/>
        <charset val="134"/>
      </rPr>
      <t>cu vîrsta &lt; 35ani</t>
    </r>
  </si>
  <si>
    <t>f17_i1570</t>
  </si>
  <si>
    <t>f17_i1571</t>
  </si>
  <si>
    <t>f17_i1572</t>
  </si>
  <si>
    <t>f17_i1573</t>
  </si>
  <si>
    <t>f17_i1574</t>
  </si>
  <si>
    <r>
      <rPr>
        <b/>
        <sz val="10"/>
        <color indexed="18"/>
        <rFont val="Arial Cyr"/>
        <charset val="134"/>
      </rPr>
      <t xml:space="preserve">     medici geriatri  </t>
    </r>
    <r>
      <rPr>
        <sz val="10"/>
        <color indexed="18"/>
        <rFont val="Arial Cyr"/>
        <charset val="134"/>
      </rPr>
      <t>cu vîrsta &lt; 35ani</t>
    </r>
  </si>
  <si>
    <t>f17_i1575</t>
  </si>
  <si>
    <t>f17_i1576</t>
  </si>
  <si>
    <t>f17_i1577</t>
  </si>
  <si>
    <t>f17_i1578</t>
  </si>
  <si>
    <t>f17_i1579</t>
  </si>
  <si>
    <r>
      <rPr>
        <b/>
        <sz val="10"/>
        <color indexed="18"/>
        <rFont val="Arial Cyr"/>
        <charset val="134"/>
      </rPr>
      <t xml:space="preserve">     medici de urgență  </t>
    </r>
    <r>
      <rPr>
        <sz val="10"/>
        <color indexed="18"/>
        <rFont val="Arial Cyr"/>
        <charset val="134"/>
      </rPr>
      <t>cu vîrsta &lt; 35ani</t>
    </r>
  </si>
  <si>
    <t>f17_i1580</t>
  </si>
  <si>
    <t>f17_i1581</t>
  </si>
  <si>
    <t>f17_i1582</t>
  </si>
  <si>
    <t>f17_i1583</t>
  </si>
  <si>
    <t>f17_i1584</t>
  </si>
  <si>
    <r>
      <rPr>
        <b/>
        <sz val="10"/>
        <color indexed="18"/>
        <rFont val="Arial Cyr"/>
        <charset val="134"/>
      </rPr>
      <t xml:space="preserve">     medici imagiști-sonografie  </t>
    </r>
    <r>
      <rPr>
        <sz val="10"/>
        <color indexed="18"/>
        <rFont val="Arial Cyr"/>
        <charset val="134"/>
      </rPr>
      <t>cu vîrsta &lt; 35ani</t>
    </r>
  </si>
  <si>
    <t>f17_i1585</t>
  </si>
  <si>
    <t>f17_i1586</t>
  </si>
  <si>
    <t>f17_i1587</t>
  </si>
  <si>
    <t>f17_i1588</t>
  </si>
  <si>
    <t>f17_i1589</t>
  </si>
  <si>
    <r>
      <rPr>
        <b/>
        <sz val="10"/>
        <color indexed="18"/>
        <rFont val="Arial Cyr"/>
        <charset val="134"/>
      </rPr>
      <t xml:space="preserve">     medici chirurgi  </t>
    </r>
    <r>
      <rPr>
        <sz val="10"/>
        <color indexed="18"/>
        <rFont val="Arial Cyr"/>
        <charset val="134"/>
      </rPr>
      <t>cu vîrsta &lt; 35ani</t>
    </r>
  </si>
  <si>
    <t>f17_i1590</t>
  </si>
  <si>
    <t>f17_i1591</t>
  </si>
  <si>
    <t>f17_i1592</t>
  </si>
  <si>
    <t>f17_i1593</t>
  </si>
  <si>
    <t>f17_i1594</t>
  </si>
  <si>
    <r>
      <rPr>
        <b/>
        <sz val="10"/>
        <color indexed="18"/>
        <rFont val="Arial Cyr"/>
        <charset val="134"/>
      </rPr>
      <t xml:space="preserve">     medici chirurgi pentru copii  </t>
    </r>
    <r>
      <rPr>
        <sz val="10"/>
        <color indexed="18"/>
        <rFont val="Arial Cyr"/>
        <charset val="134"/>
      </rPr>
      <t>cu vîrsta &lt; 35ani</t>
    </r>
  </si>
  <si>
    <t>f17_i1595</t>
  </si>
  <si>
    <t>f17_i1596</t>
  </si>
  <si>
    <t>f17_i1597</t>
  </si>
  <si>
    <t>f17_i1598</t>
  </si>
  <si>
    <t>f17_i1599</t>
  </si>
  <si>
    <r>
      <rPr>
        <b/>
        <sz val="10"/>
        <color indexed="18"/>
        <rFont val="Arial Cyr"/>
        <charset val="134"/>
      </rPr>
      <t xml:space="preserve">     medici chirurgi cardiovasculari  </t>
    </r>
    <r>
      <rPr>
        <sz val="10"/>
        <color indexed="18"/>
        <rFont val="Arial Cyr"/>
        <charset val="134"/>
      </rPr>
      <t>cu vîrsta &lt; 35ani</t>
    </r>
  </si>
  <si>
    <t>f17_i1600</t>
  </si>
  <si>
    <t>f17_i1601</t>
  </si>
  <si>
    <t>f17_i1602</t>
  </si>
  <si>
    <t>f17_i1603</t>
  </si>
  <si>
    <t>f17_i1604</t>
  </si>
  <si>
    <r>
      <rPr>
        <b/>
        <sz val="10"/>
        <color indexed="18"/>
        <rFont val="Arial Cyr"/>
        <charset val="134"/>
      </rPr>
      <t xml:space="preserve">     medici ortopezi - traumatologi  </t>
    </r>
    <r>
      <rPr>
        <sz val="10"/>
        <color indexed="18"/>
        <rFont val="Arial Cyr"/>
        <charset val="134"/>
      </rPr>
      <t>cu vîrsta &lt; 35ani</t>
    </r>
  </si>
  <si>
    <t>f17_i1605</t>
  </si>
  <si>
    <t>f17_i1606</t>
  </si>
  <si>
    <t>f17_i1607</t>
  </si>
  <si>
    <t>f17_i1608</t>
  </si>
  <si>
    <t>f17_i1609</t>
  </si>
  <si>
    <r>
      <rPr>
        <b/>
        <sz val="10"/>
        <color indexed="18"/>
        <rFont val="Arial Cyr"/>
        <charset val="134"/>
      </rPr>
      <t xml:space="preserve">     medici ortopezi - traumatologi pentru copii  </t>
    </r>
    <r>
      <rPr>
        <sz val="10"/>
        <color indexed="18"/>
        <rFont val="Arial Cyr"/>
        <charset val="134"/>
      </rPr>
      <t>cu vîrsta &lt; 35ani</t>
    </r>
  </si>
  <si>
    <t>f17_i1610</t>
  </si>
  <si>
    <t>f17_i1611</t>
  </si>
  <si>
    <t>f17_i1612</t>
  </si>
  <si>
    <t>f17_i1613</t>
  </si>
  <si>
    <t>f17_i1614</t>
  </si>
  <si>
    <r>
      <rPr>
        <b/>
        <sz val="10"/>
        <color indexed="18"/>
        <rFont val="Arial Cyr"/>
        <charset val="134"/>
      </rPr>
      <t xml:space="preserve">     medici urologi  </t>
    </r>
    <r>
      <rPr>
        <sz val="10"/>
        <color indexed="18"/>
        <rFont val="Arial Cyr"/>
        <charset val="134"/>
      </rPr>
      <t>cu vîrsta &lt; 35ani</t>
    </r>
  </si>
  <si>
    <t>f17_i1615</t>
  </si>
  <si>
    <t>f17_i1616</t>
  </si>
  <si>
    <t>f17_i1617</t>
  </si>
  <si>
    <t>f17_i1618</t>
  </si>
  <si>
    <t>f17_i1619</t>
  </si>
  <si>
    <r>
      <rPr>
        <b/>
        <sz val="10"/>
        <color indexed="18"/>
        <rFont val="Arial Cyr"/>
        <charset val="134"/>
      </rPr>
      <t xml:space="preserve">     medici urologi pentru copii </t>
    </r>
    <r>
      <rPr>
        <sz val="10"/>
        <color indexed="18"/>
        <rFont val="Arial Cyr"/>
        <charset val="134"/>
      </rPr>
      <t>cu vîrsta &lt; 35ani</t>
    </r>
  </si>
  <si>
    <t>f17_i1620</t>
  </si>
  <si>
    <t>f17_i1621</t>
  </si>
  <si>
    <t>f17_i1622</t>
  </si>
  <si>
    <t>f17_i1623</t>
  </si>
  <si>
    <t>f17_i1624</t>
  </si>
  <si>
    <r>
      <rPr>
        <b/>
        <sz val="10"/>
        <color indexed="18"/>
        <rFont val="Arial Cyr"/>
        <charset val="134"/>
      </rPr>
      <t xml:space="preserve">     medici neurochirurgi </t>
    </r>
    <r>
      <rPr>
        <sz val="10"/>
        <color indexed="18"/>
        <rFont val="Arial Cyr"/>
        <charset val="134"/>
      </rPr>
      <t>cu vîrsta &lt; 35ani</t>
    </r>
  </si>
  <si>
    <t>f17_i1625</t>
  </si>
  <si>
    <t>f17_i1626</t>
  </si>
  <si>
    <t>f17_i1627</t>
  </si>
  <si>
    <t>f17_i1628</t>
  </si>
  <si>
    <t>f17_i1629</t>
  </si>
  <si>
    <r>
      <rPr>
        <b/>
        <sz val="10"/>
        <color indexed="18"/>
        <rFont val="Arial Cyr"/>
        <charset val="134"/>
      </rPr>
      <t xml:space="preserve">     medici anesteziologi - ranimatologi </t>
    </r>
    <r>
      <rPr>
        <sz val="10"/>
        <color indexed="18"/>
        <rFont val="Arial Cyr"/>
        <charset val="134"/>
      </rPr>
      <t>cu vîrsta &lt; 35ani</t>
    </r>
  </si>
  <si>
    <t>f17_i1630</t>
  </si>
  <si>
    <t>f17_i1631</t>
  </si>
  <si>
    <t>f17_i1632</t>
  </si>
  <si>
    <t>f17_i1633</t>
  </si>
  <si>
    <t>f17_i1634</t>
  </si>
  <si>
    <r>
      <rPr>
        <b/>
        <sz val="10"/>
        <color indexed="18"/>
        <rFont val="Arial Cyr"/>
        <charset val="134"/>
      </rPr>
      <t xml:space="preserve">     medici anesteziologi - ranimatologi p-u copii </t>
    </r>
    <r>
      <rPr>
        <sz val="10"/>
        <color indexed="18"/>
        <rFont val="Arial Cyr"/>
        <charset val="134"/>
      </rPr>
      <t>cu vîrsta &lt; 35ani</t>
    </r>
  </si>
  <si>
    <t>f17_i1635</t>
  </si>
  <si>
    <t>f17_i1636</t>
  </si>
  <si>
    <t>f17_i1637</t>
  </si>
  <si>
    <t>f17_i1638</t>
  </si>
  <si>
    <t>f17_i1639</t>
  </si>
  <si>
    <r>
      <rPr>
        <b/>
        <sz val="10"/>
        <color indexed="18"/>
        <rFont val="Arial Cyr"/>
        <charset val="134"/>
      </rPr>
      <t xml:space="preserve">     medici endoscopisti </t>
    </r>
    <r>
      <rPr>
        <sz val="10"/>
        <color indexed="18"/>
        <rFont val="Arial Cyr"/>
        <charset val="134"/>
      </rPr>
      <t>cu vîrsta &lt; 35ani</t>
    </r>
  </si>
  <si>
    <t>f17_i1640</t>
  </si>
  <si>
    <t>f17_i1641</t>
  </si>
  <si>
    <t>f17_i1642</t>
  </si>
  <si>
    <t>f17_i1643</t>
  </si>
  <si>
    <t>f17_i1644</t>
  </si>
  <si>
    <r>
      <rPr>
        <b/>
        <sz val="10"/>
        <color indexed="18"/>
        <rFont val="Arial Cyr"/>
        <charset val="134"/>
      </rPr>
      <t xml:space="preserve">     medici oncologi </t>
    </r>
    <r>
      <rPr>
        <sz val="10"/>
        <color indexed="18"/>
        <rFont val="Arial Cyr"/>
        <charset val="134"/>
      </rPr>
      <t>cu vîrsta &lt; 35ani</t>
    </r>
  </si>
  <si>
    <t>f17_i1645</t>
  </si>
  <si>
    <t>f17_i1646</t>
  </si>
  <si>
    <t>f17_i1647</t>
  </si>
  <si>
    <t>f17_i1648</t>
  </si>
  <si>
    <t>f17_i1649</t>
  </si>
  <si>
    <r>
      <rPr>
        <b/>
        <sz val="10"/>
        <color indexed="18"/>
        <rFont val="Arial Cyr"/>
        <charset val="134"/>
      </rPr>
      <t xml:space="preserve">     medici obstetricieni ginecologi </t>
    </r>
    <r>
      <rPr>
        <sz val="10"/>
        <color indexed="18"/>
        <rFont val="Arial Cyr"/>
        <charset val="134"/>
      </rPr>
      <t>cu vîrsta &lt; 35ani</t>
    </r>
  </si>
  <si>
    <t>f17_i1650</t>
  </si>
  <si>
    <t>f17_i1651</t>
  </si>
  <si>
    <t>f17_i1652</t>
  </si>
  <si>
    <t>f17_i1653</t>
  </si>
  <si>
    <t>f17_i1654</t>
  </si>
  <si>
    <r>
      <rPr>
        <b/>
        <sz val="10"/>
        <color indexed="18"/>
        <rFont val="Arial Cyr"/>
        <charset val="134"/>
      </rPr>
      <t xml:space="preserve">     medici obstetricieni ginecologi p-u copii </t>
    </r>
    <r>
      <rPr>
        <sz val="10"/>
        <color indexed="18"/>
        <rFont val="Arial Cyr"/>
        <charset val="134"/>
      </rPr>
      <t>cu vîrsta &lt; 35ani</t>
    </r>
  </si>
  <si>
    <t>f17_i1655</t>
  </si>
  <si>
    <t>f17_i1656</t>
  </si>
  <si>
    <t>f17_i1657</t>
  </si>
  <si>
    <t>f17_i1658</t>
  </si>
  <si>
    <t>f17_i1659</t>
  </si>
  <si>
    <r>
      <rPr>
        <b/>
        <sz val="10"/>
        <color indexed="18"/>
        <rFont val="Arial Cyr"/>
        <charset val="134"/>
      </rPr>
      <t xml:space="preserve">     medici pediatri </t>
    </r>
    <r>
      <rPr>
        <sz val="10"/>
        <color indexed="18"/>
        <rFont val="Arial Cyr"/>
        <charset val="134"/>
      </rPr>
      <t>cu vîrsta &lt; 35ani</t>
    </r>
  </si>
  <si>
    <t>f17_i1660</t>
  </si>
  <si>
    <t>f17_i1661</t>
  </si>
  <si>
    <t>f17_i1662</t>
  </si>
  <si>
    <t>f17_i1663</t>
  </si>
  <si>
    <t>f17_i1664</t>
  </si>
  <si>
    <r>
      <rPr>
        <b/>
        <sz val="10"/>
        <color indexed="18"/>
        <rFont val="Arial Cyr"/>
        <charset val="134"/>
      </rPr>
      <t xml:space="preserve">     medici neonatologi </t>
    </r>
    <r>
      <rPr>
        <sz val="10"/>
        <color indexed="18"/>
        <rFont val="Arial Cyr"/>
        <charset val="134"/>
      </rPr>
      <t>cu vîrsta &lt; 35ani</t>
    </r>
  </si>
  <si>
    <t>f17_i1665</t>
  </si>
  <si>
    <t>f17_i1666</t>
  </si>
  <si>
    <t>f17_i1667</t>
  </si>
  <si>
    <t>f17_i1668</t>
  </si>
  <si>
    <t>f17_i1669</t>
  </si>
  <si>
    <r>
      <rPr>
        <b/>
        <sz val="10"/>
        <color indexed="18"/>
        <rFont val="Arial Cyr"/>
        <charset val="134"/>
      </rPr>
      <t xml:space="preserve">     medici cardioreumatologi pediatri </t>
    </r>
    <r>
      <rPr>
        <sz val="10"/>
        <color indexed="18"/>
        <rFont val="Arial Cyr"/>
        <charset val="134"/>
      </rPr>
      <t>cu vîrsta &lt; 35ani</t>
    </r>
  </si>
  <si>
    <t>f17_i1670</t>
  </si>
  <si>
    <t>f17_i1671</t>
  </si>
  <si>
    <t>f17_i1672</t>
  </si>
  <si>
    <t>f17_i1673</t>
  </si>
  <si>
    <t>f17_i1674</t>
  </si>
  <si>
    <r>
      <rPr>
        <b/>
        <sz val="10"/>
        <color indexed="18"/>
        <rFont val="Arial Cyr"/>
        <charset val="134"/>
      </rPr>
      <t xml:space="preserve">     medici oftalmologi </t>
    </r>
    <r>
      <rPr>
        <sz val="10"/>
        <color indexed="18"/>
        <rFont val="Arial Cyr"/>
        <charset val="134"/>
      </rPr>
      <t>cu vîrsta &lt; 35ani</t>
    </r>
  </si>
  <si>
    <t>f17_i1675</t>
  </si>
  <si>
    <t>f17_i1676</t>
  </si>
  <si>
    <t>f17_i1677</t>
  </si>
  <si>
    <t>f17_i1678</t>
  </si>
  <si>
    <t>f17_i1679</t>
  </si>
  <si>
    <r>
      <rPr>
        <b/>
        <sz val="10"/>
        <color indexed="18"/>
        <rFont val="Arial Cyr"/>
        <charset val="134"/>
      </rPr>
      <t xml:space="preserve">     medici oftalmologi pentru copii </t>
    </r>
    <r>
      <rPr>
        <sz val="10"/>
        <color indexed="18"/>
        <rFont val="Arial Cyr"/>
        <charset val="134"/>
      </rPr>
      <t>cu vîrsta &lt; 35ani</t>
    </r>
  </si>
  <si>
    <t>f17_i1680</t>
  </si>
  <si>
    <t>f17_i1681</t>
  </si>
  <si>
    <t>f17_i1682</t>
  </si>
  <si>
    <t>f17_i1683</t>
  </si>
  <si>
    <t>f17_i1684</t>
  </si>
  <si>
    <r>
      <rPr>
        <b/>
        <sz val="10"/>
        <color indexed="18"/>
        <rFont val="Arial Cyr"/>
        <charset val="134"/>
      </rPr>
      <t xml:space="preserve">     medici otorinolaringologi </t>
    </r>
    <r>
      <rPr>
        <sz val="10"/>
        <color indexed="18"/>
        <rFont val="Arial Cyr"/>
        <charset val="134"/>
      </rPr>
      <t>cu vîrsta &lt; 35ani</t>
    </r>
  </si>
  <si>
    <t>f17_i1685</t>
  </si>
  <si>
    <t>f17_i1686</t>
  </si>
  <si>
    <t>f17_i1687</t>
  </si>
  <si>
    <t>f17_i1688</t>
  </si>
  <si>
    <t>f17_i1689</t>
  </si>
  <si>
    <r>
      <rPr>
        <b/>
        <sz val="10"/>
        <color indexed="18"/>
        <rFont val="Arial Cyr"/>
        <charset val="134"/>
      </rPr>
      <t xml:space="preserve">     medici otorinolaringologi pentru copii </t>
    </r>
    <r>
      <rPr>
        <sz val="10"/>
        <color indexed="18"/>
        <rFont val="Arial Cyr"/>
        <charset val="134"/>
      </rPr>
      <t>cu vîrsta &lt; 35ani</t>
    </r>
  </si>
  <si>
    <t>f17_i1690</t>
  </si>
  <si>
    <t>f17_i1691</t>
  </si>
  <si>
    <t>f17_i1692</t>
  </si>
  <si>
    <t>f17_i1693</t>
  </si>
  <si>
    <t>f17_i1694</t>
  </si>
  <si>
    <r>
      <rPr>
        <b/>
        <sz val="10"/>
        <color indexed="18"/>
        <rFont val="Arial Cyr"/>
        <charset val="134"/>
      </rPr>
      <t xml:space="preserve">     medici ftiziopneumologi </t>
    </r>
    <r>
      <rPr>
        <sz val="10"/>
        <color indexed="18"/>
        <rFont val="Arial Cyr"/>
        <charset val="134"/>
      </rPr>
      <t>cu vîrsta &lt; 35ani</t>
    </r>
  </si>
  <si>
    <t>f17_i1695</t>
  </si>
  <si>
    <t>f17_i1696</t>
  </si>
  <si>
    <t>f17_i1697</t>
  </si>
  <si>
    <t>f17_i1698</t>
  </si>
  <si>
    <t>f17_i1699</t>
  </si>
  <si>
    <r>
      <rPr>
        <b/>
        <sz val="10"/>
        <color indexed="18"/>
        <rFont val="Arial Cyr"/>
        <charset val="134"/>
      </rPr>
      <t xml:space="preserve">     medici ftiziopneumologi pentru copii </t>
    </r>
    <r>
      <rPr>
        <sz val="10"/>
        <color indexed="18"/>
        <rFont val="Arial Cyr"/>
        <charset val="134"/>
      </rPr>
      <t>cu vîrsta &lt; 35ani</t>
    </r>
  </si>
  <si>
    <t>f17_i1700</t>
  </si>
  <si>
    <t>f17_i1701</t>
  </si>
  <si>
    <t>f17_i1702</t>
  </si>
  <si>
    <t>f17_i1703</t>
  </si>
  <si>
    <t>f17_i1704</t>
  </si>
  <si>
    <r>
      <rPr>
        <b/>
        <sz val="10"/>
        <color indexed="18"/>
        <rFont val="Arial Cyr"/>
        <charset val="134"/>
      </rPr>
      <t xml:space="preserve">     medici neurologi </t>
    </r>
    <r>
      <rPr>
        <sz val="10"/>
        <color indexed="18"/>
        <rFont val="Arial Cyr"/>
        <charset val="134"/>
      </rPr>
      <t>cu vîrsta &lt; 35ani</t>
    </r>
  </si>
  <si>
    <t>f17_i1705</t>
  </si>
  <si>
    <t>f17_i1706</t>
  </si>
  <si>
    <t>f17_i1707</t>
  </si>
  <si>
    <t>f17_i1708</t>
  </si>
  <si>
    <t>f17_i1709</t>
  </si>
  <si>
    <r>
      <rPr>
        <b/>
        <sz val="10"/>
        <color indexed="18"/>
        <rFont val="Arial Cyr"/>
        <charset val="134"/>
      </rPr>
      <t xml:space="preserve">     medici neurologi pentru copii </t>
    </r>
    <r>
      <rPr>
        <sz val="10"/>
        <color indexed="18"/>
        <rFont val="Arial Cyr"/>
        <charset val="134"/>
      </rPr>
      <t>cu vîrsta &lt; 35ani</t>
    </r>
  </si>
  <si>
    <t>f17_i1710</t>
  </si>
  <si>
    <t>f17_i1711</t>
  </si>
  <si>
    <t>f17_i1712</t>
  </si>
  <si>
    <t>f17_i1713</t>
  </si>
  <si>
    <t>f17_i1714</t>
  </si>
  <si>
    <r>
      <rPr>
        <b/>
        <sz val="10"/>
        <color indexed="18"/>
        <rFont val="Arial Cyr"/>
        <charset val="134"/>
      </rPr>
      <t xml:space="preserve">     medici psihiatri </t>
    </r>
    <r>
      <rPr>
        <sz val="10"/>
        <color indexed="18"/>
        <rFont val="Arial Cyr"/>
        <charset val="134"/>
      </rPr>
      <t>cu vîrsta &lt; 35ani</t>
    </r>
  </si>
  <si>
    <t>f17_i1715</t>
  </si>
  <si>
    <t>f17_i1716</t>
  </si>
  <si>
    <t>f17_i1717</t>
  </si>
  <si>
    <t>f17_i1718</t>
  </si>
  <si>
    <t>f17_i1719</t>
  </si>
  <si>
    <r>
      <rPr>
        <b/>
        <sz val="10"/>
        <color indexed="18"/>
        <rFont val="Arial Cyr"/>
        <charset val="134"/>
      </rPr>
      <t xml:space="preserve">     medici narcologi </t>
    </r>
    <r>
      <rPr>
        <sz val="10"/>
        <color indexed="18"/>
        <rFont val="Arial Cyr"/>
        <charset val="134"/>
      </rPr>
      <t>cu vîrsta &lt; 35ani</t>
    </r>
  </si>
  <si>
    <t>f17_i1720</t>
  </si>
  <si>
    <t>f17_i1721</t>
  </si>
  <si>
    <t>f17_i1722</t>
  </si>
  <si>
    <t>f17_i1723</t>
  </si>
  <si>
    <t>f17_i1724</t>
  </si>
  <si>
    <r>
      <rPr>
        <b/>
        <sz val="10"/>
        <color indexed="18"/>
        <rFont val="Arial Cyr"/>
        <charset val="134"/>
      </rPr>
      <t xml:space="preserve">     medici experti in psihiatrie judiciara </t>
    </r>
    <r>
      <rPr>
        <sz val="10"/>
        <color indexed="18"/>
        <rFont val="Arial Cyr"/>
        <charset val="134"/>
      </rPr>
      <t>cu vîrsta &lt; 35ani</t>
    </r>
  </si>
  <si>
    <t>f17_i1725</t>
  </si>
  <si>
    <t>f17_i1726</t>
  </si>
  <si>
    <t>f17_i1727</t>
  </si>
  <si>
    <t>f17_i1728</t>
  </si>
  <si>
    <t>f17_i1729</t>
  </si>
  <si>
    <r>
      <rPr>
        <b/>
        <sz val="10"/>
        <color indexed="18"/>
        <rFont val="Arial Cyr"/>
        <charset val="134"/>
      </rPr>
      <t xml:space="preserve">     medici epidemiologi </t>
    </r>
    <r>
      <rPr>
        <sz val="10"/>
        <color indexed="18"/>
        <rFont val="Arial Cyr"/>
        <charset val="134"/>
      </rPr>
      <t>cu vîrsta &lt; 35ani</t>
    </r>
  </si>
  <si>
    <t>f17_i1730</t>
  </si>
  <si>
    <t>f17_i1731</t>
  </si>
  <si>
    <t>f17_i1732</t>
  </si>
  <si>
    <t>f17_i1733</t>
  </si>
  <si>
    <t>f17_i1734</t>
  </si>
  <si>
    <t>f17_i1735</t>
  </si>
  <si>
    <t>f17_i1736</t>
  </si>
  <si>
    <t>f17_i1737</t>
  </si>
  <si>
    <t>f17_i1738</t>
  </si>
  <si>
    <t>f17_i1739</t>
  </si>
  <si>
    <r>
      <rPr>
        <b/>
        <sz val="10"/>
        <color indexed="18"/>
        <rFont val="Arial Cyr"/>
        <charset val="134"/>
      </rPr>
      <t xml:space="preserve">     medici dezinfectionisti </t>
    </r>
    <r>
      <rPr>
        <sz val="10"/>
        <color indexed="18"/>
        <rFont val="Arial Cyr"/>
        <charset val="134"/>
      </rPr>
      <t>cu vîrsta &lt; 35ani</t>
    </r>
  </si>
  <si>
    <t>f17_i1740</t>
  </si>
  <si>
    <t>f17_i1741</t>
  </si>
  <si>
    <t>f17_i1742</t>
  </si>
  <si>
    <t>f17_i1743</t>
  </si>
  <si>
    <t>f17_i1744</t>
  </si>
  <si>
    <r>
      <rPr>
        <b/>
        <sz val="10"/>
        <color indexed="18"/>
        <rFont val="Arial Cyr"/>
        <charset val="134"/>
      </rPr>
      <t xml:space="preserve">     medici microbiologi </t>
    </r>
    <r>
      <rPr>
        <sz val="10"/>
        <color indexed="18"/>
        <rFont val="Arial Cyr"/>
        <charset val="134"/>
      </rPr>
      <t>cu vîrsta &lt; 35ani</t>
    </r>
  </si>
  <si>
    <t>f17_i1745</t>
  </si>
  <si>
    <t>f17_i1746</t>
  </si>
  <si>
    <t>f17_i1747</t>
  </si>
  <si>
    <t>f17_i1748</t>
  </si>
  <si>
    <t>f17_i1749</t>
  </si>
  <si>
    <r>
      <rPr>
        <b/>
        <sz val="10"/>
        <color indexed="18"/>
        <rFont val="Arial Cyr"/>
        <charset val="134"/>
      </rPr>
      <t xml:space="preserve">     medici inspectori </t>
    </r>
    <r>
      <rPr>
        <sz val="10"/>
        <color indexed="18"/>
        <rFont val="Arial Cyr"/>
        <charset val="134"/>
      </rPr>
      <t>cu vîrsta &lt; 35ani</t>
    </r>
  </si>
  <si>
    <t>f17_i1750</t>
  </si>
  <si>
    <t>f17_i1751</t>
  </si>
  <si>
    <t>f17_i1752</t>
  </si>
  <si>
    <t>f17_i1753</t>
  </si>
  <si>
    <t>f17_i1754</t>
  </si>
  <si>
    <r>
      <rPr>
        <b/>
        <sz val="10"/>
        <color indexed="18"/>
        <rFont val="Arial Cyr"/>
        <charset val="134"/>
      </rPr>
      <t xml:space="preserve">     medici igienisti </t>
    </r>
    <r>
      <rPr>
        <sz val="10"/>
        <color indexed="18"/>
        <rFont val="Arial Cyr"/>
        <charset val="134"/>
      </rPr>
      <t>cu vîrsta &lt; 35ani</t>
    </r>
  </si>
  <si>
    <t>f17_i1755</t>
  </si>
  <si>
    <t>f17_i1756</t>
  </si>
  <si>
    <t>f17_i1757</t>
  </si>
  <si>
    <t>f17_i1758</t>
  </si>
  <si>
    <t>f17_i1759</t>
  </si>
  <si>
    <r>
      <rPr>
        <b/>
        <sz val="10"/>
        <color indexed="18"/>
        <rFont val="Arial Cyr"/>
        <charset val="134"/>
      </rPr>
      <t xml:space="preserve">     medici specialisti </t>
    </r>
    <r>
      <rPr>
        <sz val="10"/>
        <color indexed="18"/>
        <rFont val="Arial Cyr"/>
        <charset val="134"/>
      </rPr>
      <t>cu vîrsta &lt; 35ani</t>
    </r>
  </si>
  <si>
    <t>f17_i1760</t>
  </si>
  <si>
    <t>f17_i1761</t>
  </si>
  <si>
    <t>f17_i1762</t>
  </si>
  <si>
    <t>f17_i1763</t>
  </si>
  <si>
    <t>f17_i1764</t>
  </si>
  <si>
    <t>f17_i1765</t>
  </si>
  <si>
    <t>f17_i1766</t>
  </si>
  <si>
    <t>f17_i1767</t>
  </si>
  <si>
    <t>f17_i1768</t>
  </si>
  <si>
    <t>f17_i1769</t>
  </si>
  <si>
    <t>f17_i1770</t>
  </si>
  <si>
    <t>f17_i1771</t>
  </si>
  <si>
    <t>f17_i1772</t>
  </si>
  <si>
    <t>f17_i1773</t>
  </si>
  <si>
    <t>f17_i1774</t>
  </si>
  <si>
    <t>f17_i1775</t>
  </si>
  <si>
    <r>
      <rPr>
        <b/>
        <sz val="10"/>
        <color indexed="18"/>
        <rFont val="Arial Cyr"/>
        <charset val="134"/>
      </rPr>
      <t xml:space="preserve">     medici stomatologi </t>
    </r>
    <r>
      <rPr>
        <sz val="10"/>
        <color indexed="18"/>
        <rFont val="Arial Cyr"/>
        <charset val="134"/>
      </rPr>
      <t>cu vîrsta &lt; 35ani</t>
    </r>
  </si>
  <si>
    <t>f17_i1776</t>
  </si>
  <si>
    <t>f17_i1777</t>
  </si>
  <si>
    <t>f17_i1778</t>
  </si>
  <si>
    <t>f17_i1779</t>
  </si>
  <si>
    <t>f17_i1780</t>
  </si>
  <si>
    <r>
      <rPr>
        <b/>
        <sz val="10"/>
        <color indexed="18"/>
        <rFont val="Arial Cyr"/>
        <charset val="134"/>
      </rPr>
      <t xml:space="preserve">     medici stomatologi pentru copii </t>
    </r>
    <r>
      <rPr>
        <sz val="10"/>
        <color indexed="18"/>
        <rFont val="Arial Cyr"/>
        <charset val="134"/>
      </rPr>
      <t>cu vîrsta &lt; 35ani</t>
    </r>
  </si>
  <si>
    <t>f17_i1781</t>
  </si>
  <si>
    <t>f17_i1782</t>
  </si>
  <si>
    <t>f17_i1783</t>
  </si>
  <si>
    <t>f17_i1784</t>
  </si>
  <si>
    <t>f17_i1785</t>
  </si>
  <si>
    <r>
      <rPr>
        <b/>
        <sz val="10"/>
        <color indexed="18"/>
        <rFont val="Arial Cyr"/>
        <charset val="134"/>
      </rPr>
      <t xml:space="preserve">     medici stomatologi chirurgi </t>
    </r>
    <r>
      <rPr>
        <sz val="10"/>
        <color indexed="18"/>
        <rFont val="Arial Cyr"/>
        <charset val="134"/>
      </rPr>
      <t>cu vîrsta &lt; 35ani</t>
    </r>
  </si>
  <si>
    <t>f17_i1786</t>
  </si>
  <si>
    <t>f17_i1787</t>
  </si>
  <si>
    <t>f17_i1788</t>
  </si>
  <si>
    <t>f17_i1789</t>
  </si>
  <si>
    <t>f17_i1790</t>
  </si>
  <si>
    <r>
      <rPr>
        <b/>
        <sz val="10"/>
        <color indexed="18"/>
        <rFont val="Arial Cyr"/>
        <charset val="134"/>
      </rPr>
      <t xml:space="preserve">     medici stomatologi ortopezi </t>
    </r>
    <r>
      <rPr>
        <sz val="10"/>
        <color indexed="18"/>
        <rFont val="Arial Cyr"/>
        <charset val="134"/>
      </rPr>
      <t>cu vîrsta &lt; 35ani</t>
    </r>
  </si>
  <si>
    <t>f17_i1791</t>
  </si>
  <si>
    <t>f17_i1792</t>
  </si>
  <si>
    <t>f17_i1793</t>
  </si>
  <si>
    <t>f17_i1794</t>
  </si>
  <si>
    <t>f17_i1795</t>
  </si>
  <si>
    <r>
      <rPr>
        <b/>
        <sz val="10"/>
        <color indexed="18"/>
        <rFont val="Arial Cyr"/>
        <charset val="134"/>
      </rPr>
      <t xml:space="preserve">     medici stomatologi ortodonti </t>
    </r>
    <r>
      <rPr>
        <sz val="10"/>
        <color indexed="18"/>
        <rFont val="Arial Cyr"/>
        <charset val="134"/>
      </rPr>
      <t>cu vîrsta &lt; 35ani</t>
    </r>
  </si>
  <si>
    <t>f17_i1796</t>
  </si>
  <si>
    <t>f17_i1797</t>
  </si>
  <si>
    <t>f17_i1798</t>
  </si>
  <si>
    <t>f17_i1799</t>
  </si>
  <si>
    <t>f17_i1800</t>
  </si>
  <si>
    <r>
      <rPr>
        <b/>
        <sz val="10"/>
        <color indexed="18"/>
        <rFont val="Arial Cyr"/>
        <charset val="134"/>
      </rPr>
      <t xml:space="preserve">     medici imagisti radiologi </t>
    </r>
    <r>
      <rPr>
        <sz val="10"/>
        <color indexed="18"/>
        <rFont val="Arial Cyr"/>
        <charset val="134"/>
      </rPr>
      <t>cu vîrsta &lt; 35ani</t>
    </r>
  </si>
  <si>
    <t>f17_i1801</t>
  </si>
  <si>
    <t>f17_i1802</t>
  </si>
  <si>
    <t>f17_i1803</t>
  </si>
  <si>
    <t>f17_i1804</t>
  </si>
  <si>
    <t>f17_i1805</t>
  </si>
  <si>
    <r>
      <rPr>
        <b/>
        <sz val="10"/>
        <color indexed="18"/>
        <rFont val="Arial Cyr"/>
        <charset val="134"/>
      </rPr>
      <t xml:space="preserve">     medici imagisti medicina nucleara </t>
    </r>
    <r>
      <rPr>
        <sz val="10"/>
        <color indexed="18"/>
        <rFont val="Arial Cyr"/>
        <charset val="134"/>
      </rPr>
      <t>cu vîrsta &lt; 35ani</t>
    </r>
  </si>
  <si>
    <t>f17_i1806</t>
  </si>
  <si>
    <t>f17_i1807</t>
  </si>
  <si>
    <t>f17_i1808</t>
  </si>
  <si>
    <t>f17_i1809</t>
  </si>
  <si>
    <t>f17_i1810</t>
  </si>
  <si>
    <r>
      <rPr>
        <b/>
        <sz val="10"/>
        <color indexed="18"/>
        <rFont val="Arial Cyr"/>
        <charset val="134"/>
      </rPr>
      <t xml:space="preserve">     medici experti medicina legala </t>
    </r>
    <r>
      <rPr>
        <sz val="10"/>
        <color indexed="18"/>
        <rFont val="Arial Cyr"/>
        <charset val="134"/>
      </rPr>
      <t>cu vîrsta &lt; 35ani</t>
    </r>
  </si>
  <si>
    <t>f17_i1811</t>
  </si>
  <si>
    <t>f17_i1812</t>
  </si>
  <si>
    <t>f17_i1813</t>
  </si>
  <si>
    <t>f17_i1814</t>
  </si>
  <si>
    <t>f17_i1815</t>
  </si>
  <si>
    <r>
      <rPr>
        <b/>
        <sz val="10"/>
        <color indexed="18"/>
        <rFont val="Arial Cyr"/>
        <charset val="134"/>
      </rPr>
      <t xml:space="preserve">     medici morfopatologi </t>
    </r>
    <r>
      <rPr>
        <sz val="10"/>
        <color indexed="18"/>
        <rFont val="Arial Cyr"/>
        <charset val="134"/>
      </rPr>
      <t>cu vîrsta &lt; 35ani</t>
    </r>
  </si>
  <si>
    <t>f17_i1816</t>
  </si>
  <si>
    <t>f17_i1817</t>
  </si>
  <si>
    <t>f17_i1818</t>
  </si>
  <si>
    <t>f17_i1819</t>
  </si>
  <si>
    <t>f17_i1820</t>
  </si>
  <si>
    <r>
      <rPr>
        <b/>
        <sz val="10"/>
        <color indexed="18"/>
        <rFont val="Arial Cyr"/>
        <charset val="134"/>
      </rPr>
      <t xml:space="preserve">     medici  laboranti </t>
    </r>
    <r>
      <rPr>
        <sz val="10"/>
        <color indexed="18"/>
        <rFont val="Arial Cyr"/>
        <charset val="134"/>
      </rPr>
      <t>cu vîrsta &lt; 35ani</t>
    </r>
  </si>
  <si>
    <t>f17_i1821</t>
  </si>
  <si>
    <t>f17_i1822</t>
  </si>
  <si>
    <t>f17_i1823</t>
  </si>
  <si>
    <t>f17_i1824</t>
  </si>
  <si>
    <t>f17_i1825</t>
  </si>
  <si>
    <r>
      <rPr>
        <b/>
        <sz val="10"/>
        <color indexed="18"/>
        <rFont val="Arial Cyr"/>
        <charset val="134"/>
      </rPr>
      <t xml:space="preserve">     medici farmacologi clinici </t>
    </r>
    <r>
      <rPr>
        <sz val="10"/>
        <color indexed="18"/>
        <rFont val="Arial Cyr"/>
        <charset val="134"/>
      </rPr>
      <t>cu vîrsta &lt; 35ani</t>
    </r>
  </si>
  <si>
    <t>f17_i1826</t>
  </si>
  <si>
    <t>f17_i1827</t>
  </si>
  <si>
    <t>f17_i1828</t>
  </si>
  <si>
    <t>f17_i1829</t>
  </si>
  <si>
    <t>f17_i1830</t>
  </si>
  <si>
    <r>
      <rPr>
        <b/>
        <sz val="10"/>
        <color indexed="18"/>
        <rFont val="Arial Cyr"/>
        <charset val="134"/>
      </rPr>
      <t xml:space="preserve">     medici transfuziologi </t>
    </r>
    <r>
      <rPr>
        <sz val="10"/>
        <color indexed="18"/>
        <rFont val="Arial Cyr"/>
        <charset val="134"/>
      </rPr>
      <t>cu vîrsta &lt; 35ani</t>
    </r>
  </si>
  <si>
    <t>f17_i1831</t>
  </si>
  <si>
    <t>f17_i1832</t>
  </si>
  <si>
    <t>f17_i1833</t>
  </si>
  <si>
    <t>f17_i1834</t>
  </si>
  <si>
    <t>f17_i1835</t>
  </si>
  <si>
    <r>
      <rPr>
        <b/>
        <sz val="10"/>
        <color indexed="18"/>
        <rFont val="Arial Cyr"/>
        <charset val="134"/>
      </rPr>
      <t xml:space="preserve">     medici imunologi </t>
    </r>
    <r>
      <rPr>
        <sz val="10"/>
        <color indexed="18"/>
        <rFont val="Arial Cyr"/>
        <charset val="134"/>
      </rPr>
      <t>cu vîrsta &lt; 35ani</t>
    </r>
  </si>
  <si>
    <t>f17_i1836</t>
  </si>
  <si>
    <t>f17_i1837</t>
  </si>
  <si>
    <t>f17_i1838</t>
  </si>
  <si>
    <t>f17_i1839</t>
  </si>
  <si>
    <t>f17_i1840</t>
  </si>
  <si>
    <r>
      <rPr>
        <b/>
        <sz val="10"/>
        <color indexed="18"/>
        <rFont val="Arial Cyr"/>
        <charset val="134"/>
      </rPr>
      <t xml:space="preserve">     medici statisticieni </t>
    </r>
    <r>
      <rPr>
        <sz val="10"/>
        <color indexed="18"/>
        <rFont val="Arial Cyr"/>
        <charset val="134"/>
      </rPr>
      <t>cu vîrsta &lt; 35ani</t>
    </r>
  </si>
  <si>
    <t>f17_i1841</t>
  </si>
  <si>
    <t>f17_i1842</t>
  </si>
  <si>
    <t>f17_i1843</t>
  </si>
  <si>
    <t>f17_i1844</t>
  </si>
  <si>
    <t>f17_i1845</t>
  </si>
  <si>
    <r>
      <rPr>
        <b/>
        <sz val="10"/>
        <color indexed="18"/>
        <rFont val="Arial Cyr"/>
        <charset val="134"/>
      </rPr>
      <t xml:space="preserve">     medici metodisti </t>
    </r>
    <r>
      <rPr>
        <sz val="10"/>
        <color indexed="18"/>
        <rFont val="Arial Cyr"/>
        <charset val="134"/>
      </rPr>
      <t>cu vîrsta &lt; 35ani</t>
    </r>
  </si>
  <si>
    <t>f17_i1846</t>
  </si>
  <si>
    <t>f17_i1847</t>
  </si>
  <si>
    <t>f17_i1848</t>
  </si>
  <si>
    <t>f17_i1849</t>
  </si>
  <si>
    <t>f17_i1850</t>
  </si>
  <si>
    <r>
      <rPr>
        <b/>
        <sz val="10"/>
        <color indexed="18"/>
        <rFont val="Arial Cyr"/>
        <charset val="134"/>
      </rPr>
      <t xml:space="preserve">     medici dermato - venerologi </t>
    </r>
    <r>
      <rPr>
        <sz val="10"/>
        <color indexed="18"/>
        <rFont val="Arial Cyr"/>
        <charset val="134"/>
      </rPr>
      <t>cu vîrsta &lt; 35ani</t>
    </r>
  </si>
  <si>
    <t>f17_i1851</t>
  </si>
  <si>
    <t>f17_i1852</t>
  </si>
  <si>
    <t>f17_i1853</t>
  </si>
  <si>
    <t>f17_i1854</t>
  </si>
  <si>
    <t>f17_i1855</t>
  </si>
  <si>
    <r>
      <rPr>
        <b/>
        <sz val="10"/>
        <color indexed="18"/>
        <rFont val="Arial Cyr"/>
        <charset val="134"/>
      </rPr>
      <t xml:space="preserve">     medici alti specialisti </t>
    </r>
    <r>
      <rPr>
        <sz val="10"/>
        <color indexed="18"/>
        <rFont val="Arial Cyr"/>
        <charset val="134"/>
      </rPr>
      <t>cu vîrsta &lt; 35ani</t>
    </r>
  </si>
  <si>
    <t>f17_i1856</t>
  </si>
  <si>
    <t>f17_i1857</t>
  </si>
  <si>
    <t>f17_i1858</t>
  </si>
  <si>
    <t>f17_i1859</t>
  </si>
  <si>
    <t>f17_i1860</t>
  </si>
  <si>
    <t>x</t>
  </si>
  <si>
    <t>f17_i1861</t>
  </si>
  <si>
    <t>f17_i1862</t>
  </si>
  <si>
    <t>f17_i1863</t>
  </si>
  <si>
    <t>f17_i1864</t>
  </si>
  <si>
    <t>f17_i1865</t>
  </si>
  <si>
    <t>f17_i1866</t>
  </si>
  <si>
    <t>f17_i1867</t>
  </si>
  <si>
    <t>Asigurarea populaţiei cu personal medical mediu</t>
  </si>
  <si>
    <t>f17_i1868</t>
  </si>
  <si>
    <r>
      <rPr>
        <b/>
        <sz val="10"/>
        <color indexed="18"/>
        <rFont val="Arial Cyr"/>
        <charset val="134"/>
      </rPr>
      <t>inclusiv</t>
    </r>
    <r>
      <rPr>
        <sz val="10"/>
        <color indexed="18"/>
        <rFont val="Arial Cyr"/>
        <charset val="134"/>
      </rPr>
      <t xml:space="preserve"> se afla la finele anului</t>
    </r>
  </si>
  <si>
    <t>f17_i1869</t>
  </si>
  <si>
    <t xml:space="preserve">   asigurarea populaţiei cu asistenţi medicali</t>
  </si>
  <si>
    <t>f17_i1870</t>
  </si>
  <si>
    <t>asistenţi medicali ale medicilor de familie</t>
  </si>
  <si>
    <t>f17_i1871</t>
  </si>
  <si>
    <t>f17_i1872</t>
  </si>
  <si>
    <t>f17_i1873</t>
  </si>
  <si>
    <t>f17_i1874</t>
  </si>
  <si>
    <t>f17_i1875</t>
  </si>
  <si>
    <t>f17_i1876</t>
  </si>
  <si>
    <t>f17_i1877</t>
  </si>
  <si>
    <t>f17_i1878</t>
  </si>
  <si>
    <t>f17_i1879</t>
  </si>
  <si>
    <t>f17_i1880</t>
  </si>
  <si>
    <t>f17_i1881</t>
  </si>
  <si>
    <t>f17_i1882</t>
  </si>
  <si>
    <t>f17_i1883</t>
  </si>
  <si>
    <t>f17_i1884</t>
  </si>
  <si>
    <t>f17_i1885</t>
  </si>
  <si>
    <t>În afară de aceasta, fără studii medicale medii, ocupă funcţii – total</t>
  </si>
  <si>
    <t>f17_i1886</t>
  </si>
  <si>
    <t>f17_i1887</t>
  </si>
  <si>
    <t>f17_i1888</t>
  </si>
  <si>
    <t>f17_i1889</t>
  </si>
  <si>
    <t>f17_i1890</t>
  </si>
  <si>
    <t>f17_i1891</t>
  </si>
  <si>
    <t>f17_i1892</t>
  </si>
  <si>
    <t>f17_i1893</t>
  </si>
  <si>
    <t>f17_i1894</t>
  </si>
  <si>
    <t>f17_i1895</t>
  </si>
  <si>
    <t>f17_i1896</t>
  </si>
  <si>
    <t>f17_i1897</t>
  </si>
  <si>
    <t>Procentul PMM, cu vîrsta mai mică de 35 ani  -  Total buget</t>
  </si>
  <si>
    <t>f17_i1898</t>
  </si>
  <si>
    <t>Procentul PMM, cu vîrsta de 35 - 44 ani  - Total buget</t>
  </si>
  <si>
    <t>f17_i1899</t>
  </si>
  <si>
    <t>Procentul PMM, cu vîrsta de 45 - 54 ani  - Total buget</t>
  </si>
  <si>
    <t>f17_i1900</t>
  </si>
  <si>
    <t>Procentul PMM, cu vîrsta de 55 - 64 ani  - Total  buget</t>
  </si>
  <si>
    <t>f17_i1901</t>
  </si>
  <si>
    <r>
      <rPr>
        <b/>
        <sz val="10"/>
        <color indexed="2"/>
        <rFont val="Arial Cyr"/>
        <charset val="134"/>
      </rPr>
      <t>Procentul PMM, cu vîrsta mai mare de 65 ani</t>
    </r>
    <r>
      <rPr>
        <b/>
        <sz val="10"/>
        <color indexed="18"/>
        <rFont val="Arial Cyr"/>
        <charset val="134"/>
      </rPr>
      <t xml:space="preserve"> </t>
    </r>
    <r>
      <rPr>
        <b/>
        <sz val="10"/>
        <color indexed="2"/>
        <rFont val="Arial Cyr"/>
        <charset val="134"/>
      </rPr>
      <t xml:space="preserve"> - Total buget</t>
    </r>
  </si>
  <si>
    <t>f17_i1902</t>
  </si>
  <si>
    <t>Ponderea medicilor ce lucrează în regiune rurală - total</t>
  </si>
  <si>
    <t>f17_i1903</t>
  </si>
  <si>
    <t>f17_i1904</t>
  </si>
  <si>
    <t>f17_i1905</t>
  </si>
  <si>
    <t>f17_i1906</t>
  </si>
  <si>
    <t>f17_i1907</t>
  </si>
  <si>
    <t>f17_i1908</t>
  </si>
  <si>
    <t>f17_i1909</t>
  </si>
  <si>
    <t>f17_i1910</t>
  </si>
  <si>
    <t>f17_i1911</t>
  </si>
  <si>
    <t>f17_i1912</t>
  </si>
  <si>
    <t>f17_i1913</t>
  </si>
  <si>
    <t>f17_i1914</t>
  </si>
  <si>
    <t>f17_i1915</t>
  </si>
  <si>
    <t>f17_i1916</t>
  </si>
  <si>
    <t>f17_i1917</t>
  </si>
  <si>
    <t>f17_i1918</t>
  </si>
  <si>
    <t>f17_i1919</t>
  </si>
  <si>
    <t>f17_i1920</t>
  </si>
  <si>
    <t>f17_i1921</t>
  </si>
  <si>
    <t>f17_i1922</t>
  </si>
  <si>
    <t>f17_i1923</t>
  </si>
  <si>
    <t>f17_i1924</t>
  </si>
  <si>
    <t>f17_i1925</t>
  </si>
  <si>
    <t>f17_i1926</t>
  </si>
  <si>
    <t>f17_i1927</t>
  </si>
  <si>
    <t>f17_i1928</t>
  </si>
  <si>
    <t>f17_i1929</t>
  </si>
  <si>
    <t>f17_i1930</t>
  </si>
  <si>
    <t>f17_i1931</t>
  </si>
  <si>
    <t>f17_i1932</t>
  </si>
  <si>
    <t>f17_i1933</t>
  </si>
  <si>
    <t>f17_i1934</t>
  </si>
  <si>
    <t>f17_i1935</t>
  </si>
  <si>
    <t>f17_i1936</t>
  </si>
  <si>
    <t>f17_i1937</t>
  </si>
  <si>
    <t>f17_i1938</t>
  </si>
  <si>
    <t>f17_i1939</t>
  </si>
  <si>
    <t>f17_i1940</t>
  </si>
  <si>
    <t>f17_i1941</t>
  </si>
  <si>
    <t>f17_i1942</t>
  </si>
  <si>
    <t>f17_i1943</t>
  </si>
  <si>
    <t>f17_i1944</t>
  </si>
  <si>
    <t>f17_i1945</t>
  </si>
  <si>
    <t>f17_i1946</t>
  </si>
  <si>
    <t>f17_i1947</t>
  </si>
  <si>
    <t>f17_i1948</t>
  </si>
  <si>
    <t>f17_i1949</t>
  </si>
  <si>
    <t>f17_i1950</t>
  </si>
  <si>
    <t>f17_i1951</t>
  </si>
  <si>
    <t>f17_i1952</t>
  </si>
  <si>
    <t>f17_i1953</t>
  </si>
  <si>
    <t>f17_i1954</t>
  </si>
  <si>
    <t>f17_i1955</t>
  </si>
  <si>
    <t>f17_i1956</t>
  </si>
  <si>
    <t>f17_i1957</t>
  </si>
  <si>
    <t>f17_i1958</t>
  </si>
  <si>
    <t>f17_i1959</t>
  </si>
  <si>
    <t>f17_i1960</t>
  </si>
  <si>
    <t>f17_i1961</t>
  </si>
  <si>
    <t>f17_i1962</t>
  </si>
  <si>
    <t>f17_i1963</t>
  </si>
  <si>
    <t>f17_i1964</t>
  </si>
  <si>
    <t>f17_i1965</t>
  </si>
  <si>
    <t>f17_i1966</t>
  </si>
  <si>
    <t>f17_i1967</t>
  </si>
  <si>
    <t xml:space="preserve">inspectori - total </t>
  </si>
  <si>
    <t>f17_i1968</t>
  </si>
  <si>
    <t>f17_i1969</t>
  </si>
  <si>
    <t>f17_i1970</t>
  </si>
  <si>
    <t>f17_i1971</t>
  </si>
  <si>
    <t>f17_i1972</t>
  </si>
  <si>
    <t>f17_i1973</t>
  </si>
  <si>
    <t>f17_i1974</t>
  </si>
  <si>
    <t>f17_i1975</t>
  </si>
  <si>
    <t>f17_i1976</t>
  </si>
  <si>
    <t>f17_i1977</t>
  </si>
  <si>
    <t>f17_i1978</t>
  </si>
  <si>
    <t>f17_i1979</t>
  </si>
  <si>
    <t>f17_i1980</t>
  </si>
  <si>
    <t>f17_i1981</t>
  </si>
  <si>
    <t>f17_i1982</t>
  </si>
  <si>
    <t>f17_i1983</t>
  </si>
  <si>
    <t>f17_i1984</t>
  </si>
  <si>
    <t>f17_i1985</t>
  </si>
  <si>
    <t>f17_i1986</t>
  </si>
  <si>
    <t>f17_i1987</t>
  </si>
  <si>
    <t>f17_i1988</t>
  </si>
  <si>
    <t>f17_i1989</t>
  </si>
  <si>
    <t>f17_i1990</t>
  </si>
  <si>
    <t>f17_i1991</t>
  </si>
  <si>
    <t>f17_i1992</t>
  </si>
  <si>
    <t>f17_i1993</t>
  </si>
  <si>
    <t>f17_i1994</t>
  </si>
  <si>
    <t>f17_i1995</t>
  </si>
  <si>
    <t>f17_i1996</t>
  </si>
  <si>
    <t>f17_i1997</t>
  </si>
  <si>
    <t>f17_i1998</t>
  </si>
  <si>
    <t>f17_i1999</t>
  </si>
  <si>
    <t>f17_i2000</t>
  </si>
  <si>
    <t>f17_i2001</t>
  </si>
  <si>
    <t>Ponderea personalului medical mediu ce lucrează în regiune rurală - total</t>
  </si>
  <si>
    <t>f17_i2002</t>
  </si>
  <si>
    <t>Din număr total  personal medical mediu  (rînd. 107.0)
asistenţi medicali</t>
  </si>
  <si>
    <t>f17_i2003</t>
  </si>
  <si>
    <t>f17_i2004</t>
  </si>
  <si>
    <t>f17_i2005</t>
  </si>
  <si>
    <t>f17_i2006</t>
  </si>
  <si>
    <t>f17_i2007</t>
  </si>
  <si>
    <t>f17_i2008</t>
  </si>
  <si>
    <t>f17_i2009</t>
  </si>
  <si>
    <t>f17_i2010</t>
  </si>
  <si>
    <t>f17_i2011</t>
  </si>
  <si>
    <t>f17_i2012</t>
  </si>
  <si>
    <t>f17_i2013</t>
  </si>
  <si>
    <t>f17_i2014</t>
  </si>
  <si>
    <t>f17_i2015</t>
  </si>
  <si>
    <t>f17_i2016</t>
  </si>
  <si>
    <t>f17_i2017</t>
  </si>
  <si>
    <t>f17_i2018</t>
  </si>
  <si>
    <t>f17_i2019</t>
  </si>
  <si>
    <t>f17_i2020</t>
  </si>
  <si>
    <t>f17_i2021</t>
  </si>
  <si>
    <t>f17_i2022</t>
  </si>
  <si>
    <t>f17_i2023</t>
  </si>
  <si>
    <t>f17_i2024</t>
  </si>
  <si>
    <t>f17_i2025</t>
  </si>
  <si>
    <t>f17_i2026</t>
  </si>
  <si>
    <t>f17_i2027</t>
  </si>
  <si>
    <t>f17_i2028</t>
  </si>
  <si>
    <t>f17_i2029</t>
  </si>
  <si>
    <t>f17_i2030</t>
  </si>
  <si>
    <t>Ponderea medicilor ce lucrează în regiune urbană - total</t>
  </si>
  <si>
    <t>f17_i2031</t>
  </si>
  <si>
    <r>
      <rPr>
        <b/>
        <sz val="10"/>
        <color indexed="18"/>
        <rFont val="Arial Cyr"/>
        <charset val="134"/>
      </rPr>
      <t xml:space="preserve">   </t>
    </r>
    <r>
      <rPr>
        <sz val="10"/>
        <color indexed="18"/>
        <rFont val="Arial Cyr"/>
        <charset val="134"/>
      </rPr>
      <t xml:space="preserve">conducători şi locţiitorii lor </t>
    </r>
  </si>
  <si>
    <t>f17_i2032</t>
  </si>
  <si>
    <t>f17_i2033</t>
  </si>
  <si>
    <t>f17_i2034</t>
  </si>
  <si>
    <t>f17_i2035</t>
  </si>
  <si>
    <t>f17_i2036</t>
  </si>
  <si>
    <t>f17_i2037</t>
  </si>
  <si>
    <t>f17_i2038</t>
  </si>
  <si>
    <t>f17_i2039</t>
  </si>
  <si>
    <t>f17_i2040</t>
  </si>
  <si>
    <t>f17_i2041</t>
  </si>
  <si>
    <t>f17_i2042</t>
  </si>
  <si>
    <t>f17_i2043</t>
  </si>
  <si>
    <t>f17_i2044</t>
  </si>
  <si>
    <t>f17_i2045</t>
  </si>
  <si>
    <t>f17_i2046</t>
  </si>
  <si>
    <t>f17_i2047</t>
  </si>
  <si>
    <t>f17_i2048</t>
  </si>
  <si>
    <t>f17_i2049</t>
  </si>
  <si>
    <t>f17_i2050</t>
  </si>
  <si>
    <t>f17_i2051</t>
  </si>
  <si>
    <t>f17_i2052</t>
  </si>
  <si>
    <t>f17_i2053</t>
  </si>
  <si>
    <t>f17_i2054</t>
  </si>
  <si>
    <t>f17_i2055</t>
  </si>
  <si>
    <t>f17_i2056</t>
  </si>
  <si>
    <t>f17_i2057</t>
  </si>
  <si>
    <t>f17_i2058</t>
  </si>
  <si>
    <t>f17_i2059</t>
  </si>
  <si>
    <t>f17_i2060</t>
  </si>
  <si>
    <t>f17_i2061</t>
  </si>
  <si>
    <t>f17_i2062</t>
  </si>
  <si>
    <t>f17_i2063</t>
  </si>
  <si>
    <t>f17_i2064</t>
  </si>
  <si>
    <t>f17_i2065</t>
  </si>
  <si>
    <t>f17_i2066</t>
  </si>
  <si>
    <t>f17_i2067</t>
  </si>
  <si>
    <t>f17_i2068</t>
  </si>
  <si>
    <t>f17_i2069</t>
  </si>
  <si>
    <t>f17_i2070</t>
  </si>
  <si>
    <t>f17_i2071</t>
  </si>
  <si>
    <t>f17_i2072</t>
  </si>
  <si>
    <t>f17_i2073</t>
  </si>
  <si>
    <t>f17_i2074</t>
  </si>
  <si>
    <t>f17_i2075</t>
  </si>
  <si>
    <t>f17_i2076</t>
  </si>
  <si>
    <t>f17_i2077</t>
  </si>
  <si>
    <t>f17_i2078</t>
  </si>
  <si>
    <t>f17_i2079</t>
  </si>
  <si>
    <t>f17_i2080</t>
  </si>
  <si>
    <t>f17_i2081</t>
  </si>
  <si>
    <t>f17_i2082</t>
  </si>
  <si>
    <t>f17_i2083</t>
  </si>
  <si>
    <t>f17_i2084</t>
  </si>
  <si>
    <t>f17_i2085</t>
  </si>
  <si>
    <t>f17_i2086</t>
  </si>
  <si>
    <t>f17_i2087</t>
  </si>
  <si>
    <t>f17_i2088</t>
  </si>
  <si>
    <t>f17_i2089</t>
  </si>
  <si>
    <t>f17_i2090</t>
  </si>
  <si>
    <t>f17_i2091</t>
  </si>
  <si>
    <t>f17_i2092</t>
  </si>
  <si>
    <t>f17_i2093</t>
  </si>
  <si>
    <t>f17_i2094</t>
  </si>
  <si>
    <t>f17_i2095</t>
  </si>
  <si>
    <t>f17_i2096</t>
  </si>
  <si>
    <t>f17_i2097</t>
  </si>
  <si>
    <t>f17_i2098</t>
  </si>
  <si>
    <t>f17_i2099</t>
  </si>
  <si>
    <t>f17_i2100</t>
  </si>
  <si>
    <t>f17_i2101</t>
  </si>
  <si>
    <t>f17_i2102</t>
  </si>
  <si>
    <t>f17_i2103</t>
  </si>
  <si>
    <t>f17_i2104</t>
  </si>
  <si>
    <t>f17_i2105</t>
  </si>
  <si>
    <t>f17_i2106</t>
  </si>
  <si>
    <t>f17_i2107</t>
  </si>
  <si>
    <t>f17_i2108</t>
  </si>
  <si>
    <t>f17_i2109</t>
  </si>
  <si>
    <t>f17_i2110</t>
  </si>
  <si>
    <t>f17_i2111</t>
  </si>
  <si>
    <t>f17_i2112</t>
  </si>
  <si>
    <t>f17_i2113</t>
  </si>
  <si>
    <t>f17_i2114</t>
  </si>
  <si>
    <t>f17_i2115</t>
  </si>
  <si>
    <t>f17_i2116</t>
  </si>
  <si>
    <t>f17_i2117</t>
  </si>
  <si>
    <t>f17_i2118</t>
  </si>
  <si>
    <t>f17_i2119</t>
  </si>
  <si>
    <t>f17_i2120</t>
  </si>
  <si>
    <t>f17_i2121</t>
  </si>
  <si>
    <t>f17_i2122</t>
  </si>
  <si>
    <t>f17_i2123</t>
  </si>
  <si>
    <t>f17_i2124</t>
  </si>
  <si>
    <t>f17_i2125</t>
  </si>
  <si>
    <t>f17_i2126</t>
  </si>
  <si>
    <t>f17_i2127</t>
  </si>
  <si>
    <t>f17_i2128</t>
  </si>
  <si>
    <t>f17_i2129</t>
  </si>
  <si>
    <t>f17_i2130</t>
  </si>
  <si>
    <t>Ponderea personalului medical mediu ce lucrează în regiune urbană - total</t>
  </si>
  <si>
    <t>f17_i2131</t>
  </si>
  <si>
    <t>f17_i2132</t>
  </si>
  <si>
    <t>f17_i2133</t>
  </si>
  <si>
    <t>f17_i2134</t>
  </si>
  <si>
    <t>f17_i2135</t>
  </si>
  <si>
    <t>f17_i2136</t>
  </si>
  <si>
    <t>f17_i2137</t>
  </si>
  <si>
    <t>f17_i2138</t>
  </si>
  <si>
    <t>f17_i2139</t>
  </si>
  <si>
    <t>f17_i2140</t>
  </si>
  <si>
    <t>f17_i2141</t>
  </si>
  <si>
    <t>f17_i2142</t>
  </si>
  <si>
    <t>f17_i2143</t>
  </si>
  <si>
    <t>f17_i2144</t>
  </si>
  <si>
    <t>f17_i2145</t>
  </si>
  <si>
    <t>f17_i2146</t>
  </si>
  <si>
    <t>f17_i2147</t>
  </si>
  <si>
    <t>f17_i2148</t>
  </si>
  <si>
    <t>f17_i2149</t>
  </si>
  <si>
    <t>f17_i2150</t>
  </si>
  <si>
    <t>f17_i2151</t>
  </si>
  <si>
    <t>f17_i2152</t>
  </si>
  <si>
    <t>f17_i2153</t>
  </si>
  <si>
    <t>f17_i2154</t>
  </si>
  <si>
    <t>f17_i2155</t>
  </si>
  <si>
    <t>f17_i2156</t>
  </si>
  <si>
    <t>f17_i2157</t>
  </si>
  <si>
    <t>f17_i2158</t>
  </si>
  <si>
    <t>f17_i2159</t>
  </si>
  <si>
    <t>TABELUL 2000
Completarea instituţiei medicale cu cadre medicale în % total</t>
  </si>
  <si>
    <t>f17_i2160</t>
  </si>
  <si>
    <t>f17_i2161</t>
  </si>
  <si>
    <t>f17_i2162</t>
  </si>
  <si>
    <t>f17_i2163</t>
  </si>
  <si>
    <t>f17_i2164</t>
  </si>
  <si>
    <t>f17_i2165</t>
  </si>
  <si>
    <t>f17_i2166</t>
  </si>
  <si>
    <t>f17_i2167</t>
  </si>
  <si>
    <t>f17_i2168</t>
  </si>
  <si>
    <t>f17_i2169</t>
  </si>
  <si>
    <t>f17_i2170</t>
  </si>
  <si>
    <t>f17_i2171</t>
  </si>
  <si>
    <t>f17_i2172</t>
  </si>
  <si>
    <t>f17_i2173</t>
  </si>
  <si>
    <t>f17_i2174</t>
  </si>
  <si>
    <t>f17_i2175</t>
  </si>
  <si>
    <t>f17_i2176</t>
  </si>
  <si>
    <t>f17_i2177</t>
  </si>
  <si>
    <t>f17_i2178</t>
  </si>
  <si>
    <t>f17_i2179</t>
  </si>
  <si>
    <t>f17_i2180</t>
  </si>
  <si>
    <t>f17_i2181</t>
  </si>
  <si>
    <t>f17_i2182</t>
  </si>
  <si>
    <t>f17_i2183</t>
  </si>
  <si>
    <t>f17_i2184</t>
  </si>
  <si>
    <t>f17_i2185</t>
  </si>
  <si>
    <t>f17_i2186</t>
  </si>
  <si>
    <t>f17_i2187</t>
  </si>
  <si>
    <t>f17_i2188</t>
  </si>
  <si>
    <t>f17_i2189</t>
  </si>
  <si>
    <t>f17_i2190</t>
  </si>
  <si>
    <t>f17_i2191</t>
  </si>
  <si>
    <t>f17_i2192</t>
  </si>
  <si>
    <t>f17_i2193</t>
  </si>
  <si>
    <t>f17_i2194</t>
  </si>
  <si>
    <t>f17_i2195</t>
  </si>
  <si>
    <t>f17_i2196</t>
  </si>
  <si>
    <t>f17_i2197</t>
  </si>
  <si>
    <t>f17_i2198</t>
  </si>
  <si>
    <t>f17_i2199</t>
  </si>
  <si>
    <t>f17_i2200</t>
  </si>
  <si>
    <t>f17_i2201</t>
  </si>
  <si>
    <t>f17_i2202</t>
  </si>
  <si>
    <t>f17_i2203</t>
  </si>
  <si>
    <t>f17_i2204</t>
  </si>
  <si>
    <t>f17_i2205</t>
  </si>
  <si>
    <t>f17_i2206</t>
  </si>
  <si>
    <t>f17_i2207</t>
  </si>
  <si>
    <t>f17_i2208</t>
  </si>
  <si>
    <t>f17_i2209</t>
  </si>
  <si>
    <t>f17_i2210</t>
  </si>
  <si>
    <t>f17_i2211</t>
  </si>
  <si>
    <t>f17_i2212</t>
  </si>
  <si>
    <t>f17_i2213</t>
  </si>
  <si>
    <t>f17_i2214</t>
  </si>
  <si>
    <t>f17_i2215</t>
  </si>
  <si>
    <t>f17_i2216</t>
  </si>
  <si>
    <t>f17_i2217</t>
  </si>
  <si>
    <t>f17_i2218</t>
  </si>
  <si>
    <t>f17_i2219</t>
  </si>
  <si>
    <t>f17_i2220</t>
  </si>
  <si>
    <t>f17_i2221</t>
  </si>
  <si>
    <t>f17_i2222</t>
  </si>
  <si>
    <t>f17_i2223</t>
  </si>
  <si>
    <t>f17_i2224</t>
  </si>
  <si>
    <t>f17_i2225</t>
  </si>
  <si>
    <t xml:space="preserve">inspectori </t>
  </si>
  <si>
    <t>f17_i2226</t>
  </si>
  <si>
    <t>f17_i2227</t>
  </si>
  <si>
    <t>f17_i2228</t>
  </si>
  <si>
    <t>f17_i2229</t>
  </si>
  <si>
    <t>f17_i2230</t>
  </si>
  <si>
    <t>f17_i2231</t>
  </si>
  <si>
    <t>f17_i2232</t>
  </si>
  <si>
    <t>f17_i2233</t>
  </si>
  <si>
    <t>f17_i2234</t>
  </si>
  <si>
    <t>f17_i2235</t>
  </si>
  <si>
    <t>f17_i2236</t>
  </si>
  <si>
    <t>f17_i2237</t>
  </si>
  <si>
    <t>f17_i2238</t>
  </si>
  <si>
    <t>f17_i2239</t>
  </si>
  <si>
    <t>f17_i2240</t>
  </si>
  <si>
    <t>f17_i2241</t>
  </si>
  <si>
    <t>f17_i2242</t>
  </si>
  <si>
    <t>f17_i2243</t>
  </si>
  <si>
    <t>f17_i2244</t>
  </si>
  <si>
    <t>f17_i2245</t>
  </si>
  <si>
    <t>f17_i2246</t>
  </si>
  <si>
    <t>f17_i2247</t>
  </si>
  <si>
    <t>f17_i2248</t>
  </si>
  <si>
    <t>f17_i2249</t>
  </si>
  <si>
    <t>f17_i2250</t>
  </si>
  <si>
    <t>f17_i2251</t>
  </si>
  <si>
    <t>f17_i2252</t>
  </si>
  <si>
    <t>f17_i2253</t>
  </si>
  <si>
    <t>f17_i2254</t>
  </si>
  <si>
    <t>f17_i2255</t>
  </si>
  <si>
    <t>f17_i2256</t>
  </si>
  <si>
    <t>f17_i2257</t>
  </si>
  <si>
    <t>f17_i2258</t>
  </si>
  <si>
    <t>f17_i2259</t>
  </si>
  <si>
    <t>f17_i2260</t>
  </si>
  <si>
    <t>f17_i2261</t>
  </si>
  <si>
    <t>f17_i2262</t>
  </si>
  <si>
    <t>f17_i2263</t>
  </si>
  <si>
    <t>f17_i2264</t>
  </si>
  <si>
    <t>f17_i2265</t>
  </si>
  <si>
    <t>f17_i2266</t>
  </si>
  <si>
    <t>f17_i2267</t>
  </si>
  <si>
    <t>f17_i2268</t>
  </si>
  <si>
    <t>f17_i2269</t>
  </si>
  <si>
    <t>f17_i2270</t>
  </si>
  <si>
    <t>f17_i2271</t>
  </si>
  <si>
    <t>f17_i2272</t>
  </si>
  <si>
    <t>f17_i2273</t>
  </si>
  <si>
    <t>f17_i2274</t>
  </si>
  <si>
    <t>f17_i2275</t>
  </si>
  <si>
    <t>f17_i2276</t>
  </si>
  <si>
    <t>f17_i2277</t>
  </si>
  <si>
    <t>f17_i2278</t>
  </si>
  <si>
    <t>f17_i2279</t>
  </si>
  <si>
    <t>f17_i2280</t>
  </si>
  <si>
    <t>f17_i2281</t>
  </si>
  <si>
    <t>f17_i2282</t>
  </si>
  <si>
    <t>f17_i2283</t>
  </si>
  <si>
    <t>Completarea staţionarului cu cadre medicale în % total</t>
  </si>
  <si>
    <t>f17_i2284</t>
  </si>
  <si>
    <t>f17_i2285</t>
  </si>
  <si>
    <t>f17_i2286</t>
  </si>
  <si>
    <t>f17_i2287</t>
  </si>
  <si>
    <t>f17_i2288</t>
  </si>
  <si>
    <t>f17_i2289</t>
  </si>
  <si>
    <t>f17_i2290</t>
  </si>
  <si>
    <t>f17_i2291</t>
  </si>
  <si>
    <t>f17_i2292</t>
  </si>
  <si>
    <t>f17_i2293</t>
  </si>
  <si>
    <t>f17_i2294</t>
  </si>
  <si>
    <t>f17_i2295</t>
  </si>
  <si>
    <t>f17_i2296</t>
  </si>
  <si>
    <t>f17_i2297</t>
  </si>
  <si>
    <t>f17_i2298</t>
  </si>
  <si>
    <t>f17_i2299</t>
  </si>
  <si>
    <t>f17_i2300</t>
  </si>
  <si>
    <t>f17_i2301</t>
  </si>
  <si>
    <t>f17_i2302</t>
  </si>
  <si>
    <t>f17_i2303</t>
  </si>
  <si>
    <t>f17_i2304</t>
  </si>
  <si>
    <t>f17_i2305</t>
  </si>
  <si>
    <t>f17_i2306</t>
  </si>
  <si>
    <t>f17_i2307</t>
  </si>
  <si>
    <t>f17_i2308</t>
  </si>
  <si>
    <t>f17_i2309</t>
  </si>
  <si>
    <t>f17_i2310</t>
  </si>
  <si>
    <t>f17_i2311</t>
  </si>
  <si>
    <t>f17_i2312</t>
  </si>
  <si>
    <t>f17_i2313</t>
  </si>
  <si>
    <t>f17_i2314</t>
  </si>
  <si>
    <t>f17_i2315</t>
  </si>
  <si>
    <t>f17_i2316</t>
  </si>
  <si>
    <t>f17_i2317</t>
  </si>
  <si>
    <t>f17_i2318</t>
  </si>
  <si>
    <t>f17_i2319</t>
  </si>
  <si>
    <t>f17_i2320</t>
  </si>
  <si>
    <t>f17_i2321</t>
  </si>
  <si>
    <t>f17_i2322</t>
  </si>
  <si>
    <t>f17_i2323</t>
  </si>
  <si>
    <t>f17_i2324</t>
  </si>
  <si>
    <t>f17_i2325</t>
  </si>
  <si>
    <t>f17_i2326</t>
  </si>
  <si>
    <t>f17_i2327</t>
  </si>
  <si>
    <t>f17_i2328</t>
  </si>
  <si>
    <t>f17_i2329</t>
  </si>
  <si>
    <t>f17_i2330</t>
  </si>
  <si>
    <t>f17_i2331</t>
  </si>
  <si>
    <t>f17_i2332</t>
  </si>
  <si>
    <t>f17_i2333</t>
  </si>
  <si>
    <t>f17_i2334</t>
  </si>
  <si>
    <t>f17_i2335</t>
  </si>
  <si>
    <t>f17_i2336</t>
  </si>
  <si>
    <t>f17_i2337</t>
  </si>
  <si>
    <t>f17_i2338</t>
  </si>
  <si>
    <t>f17_i2339</t>
  </si>
  <si>
    <t>f17_i2340</t>
  </si>
  <si>
    <t>f17_i2341</t>
  </si>
  <si>
    <t>f17_i2342</t>
  </si>
  <si>
    <t>f17_i2343</t>
  </si>
  <si>
    <t>f17_i2344</t>
  </si>
  <si>
    <t>f17_i2345</t>
  </si>
  <si>
    <t>f17_i2346</t>
  </si>
  <si>
    <t>f17_i2347</t>
  </si>
  <si>
    <t>f17_i2348</t>
  </si>
  <si>
    <t>f17_i2349</t>
  </si>
  <si>
    <t>f17_i2350</t>
  </si>
  <si>
    <t>f17_i2351</t>
  </si>
  <si>
    <t>medici specialisti</t>
  </si>
  <si>
    <t>f17_i2352</t>
  </si>
  <si>
    <t>f17_i2353</t>
  </si>
  <si>
    <t>f17_i2354</t>
  </si>
  <si>
    <t>f17_i2355</t>
  </si>
  <si>
    <t>f17_i2356</t>
  </si>
  <si>
    <t>f17_i2357</t>
  </si>
  <si>
    <t>f17_i2358</t>
  </si>
  <si>
    <t>f17_i2359</t>
  </si>
  <si>
    <t>f17_i2360</t>
  </si>
  <si>
    <t>f17_i2361</t>
  </si>
  <si>
    <t>f17_i2362</t>
  </si>
  <si>
    <t>f17_i2363</t>
  </si>
  <si>
    <t>f17_i2364</t>
  </si>
  <si>
    <t>f17_i2365</t>
  </si>
  <si>
    <t>f17_i2366</t>
  </si>
  <si>
    <t>f17_i2367</t>
  </si>
  <si>
    <t>f17_i2368</t>
  </si>
  <si>
    <t>f17_i2369</t>
  </si>
  <si>
    <t>f17_i2370</t>
  </si>
  <si>
    <t>f17_i2371</t>
  </si>
  <si>
    <t>f17_i2372</t>
  </si>
  <si>
    <t>f17_i2373</t>
  </si>
  <si>
    <t>f17_i2374</t>
  </si>
  <si>
    <t>f17_i2375</t>
  </si>
  <si>
    <t>f17_i2376</t>
  </si>
  <si>
    <t>f17_i2377</t>
  </si>
  <si>
    <t>f17_i2378</t>
  </si>
  <si>
    <t>f17_i2379</t>
  </si>
  <si>
    <t>f17_i2380</t>
  </si>
  <si>
    <t>f17_i2381</t>
  </si>
  <si>
    <t>f17_i2382</t>
  </si>
  <si>
    <t>f17_i2383</t>
  </si>
  <si>
    <t>f17_i2384</t>
  </si>
  <si>
    <t>f17_i2385</t>
  </si>
  <si>
    <t>f17_i2386</t>
  </si>
  <si>
    <t>f17_i2387</t>
  </si>
  <si>
    <t>f17_i2388</t>
  </si>
  <si>
    <t>f17_i2389</t>
  </si>
  <si>
    <t>f17_i2390</t>
  </si>
  <si>
    <t>f17_i2391</t>
  </si>
  <si>
    <t>f17_i2392</t>
  </si>
  <si>
    <t>f17_i2393</t>
  </si>
  <si>
    <t>f17_i2394</t>
  </si>
  <si>
    <t>f17_i2395</t>
  </si>
  <si>
    <t>f17_i2396</t>
  </si>
  <si>
    <t>f17_i2397</t>
  </si>
  <si>
    <t>f17_i2398</t>
  </si>
  <si>
    <t>f17_i2399</t>
  </si>
  <si>
    <t>f17_i2400</t>
  </si>
  <si>
    <t>f17_i2401</t>
  </si>
  <si>
    <t>f17_i2402</t>
  </si>
  <si>
    <t>f17_i2403</t>
  </si>
  <si>
    <t>f17_i2404</t>
  </si>
  <si>
    <t>f17_i2405</t>
  </si>
  <si>
    <t>f17_i2406</t>
  </si>
  <si>
    <t>f17_i2407</t>
  </si>
  <si>
    <t xml:space="preserve">Completarea în instituţia de asistenţă medicală primară cu cadre medicale în % </t>
  </si>
  <si>
    <t>f17_i2408</t>
  </si>
  <si>
    <t>f17_i2409</t>
  </si>
  <si>
    <t>f17_i2410</t>
  </si>
  <si>
    <t>f17_i2411</t>
  </si>
  <si>
    <t>f17_i2412</t>
  </si>
  <si>
    <t>f17_i2413</t>
  </si>
  <si>
    <t>f17_i2414</t>
  </si>
  <si>
    <t>f17_i2415</t>
  </si>
  <si>
    <t>f17_i2416</t>
  </si>
  <si>
    <t>f17_i2417</t>
  </si>
  <si>
    <t>f17_i2418</t>
  </si>
  <si>
    <t>f17_i2419</t>
  </si>
  <si>
    <t>f17_i2420</t>
  </si>
  <si>
    <t>f17_i2421</t>
  </si>
  <si>
    <t>f17_i2422</t>
  </si>
  <si>
    <t>f17_i2423</t>
  </si>
  <si>
    <t>f17_i2424</t>
  </si>
  <si>
    <t>f17_i2425</t>
  </si>
  <si>
    <t>f17_i2426</t>
  </si>
  <si>
    <t>f17_i2427</t>
  </si>
  <si>
    <t>f17_i2428</t>
  </si>
  <si>
    <t>f17_i2429</t>
  </si>
  <si>
    <t>f17_i2430</t>
  </si>
  <si>
    <t>f17_i2431</t>
  </si>
  <si>
    <t>f17_i2432</t>
  </si>
  <si>
    <t>f17_i2433</t>
  </si>
  <si>
    <t>f17_i2434</t>
  </si>
  <si>
    <t>f17_i2435</t>
  </si>
  <si>
    <t>f17_i2436</t>
  </si>
  <si>
    <t>f17_i2437</t>
  </si>
  <si>
    <t>f17_i2438</t>
  </si>
  <si>
    <t>f17_i2439</t>
  </si>
  <si>
    <t>f17_i2440</t>
  </si>
  <si>
    <t>f17_i2441</t>
  </si>
  <si>
    <t>f17_i2442</t>
  </si>
  <si>
    <t>f17_i2443</t>
  </si>
  <si>
    <t>f17_i2444</t>
  </si>
  <si>
    <t>f17_i2445</t>
  </si>
  <si>
    <t>f17_i2446</t>
  </si>
  <si>
    <t>f17_i2447</t>
  </si>
  <si>
    <t>f17_i2448</t>
  </si>
  <si>
    <t>f17_i2449</t>
  </si>
  <si>
    <t>f17_i2450</t>
  </si>
  <si>
    <t>f17_i2451</t>
  </si>
  <si>
    <t>f17_i2452</t>
  </si>
  <si>
    <t>f17_i2453</t>
  </si>
  <si>
    <t>f17_i2454</t>
  </si>
  <si>
    <t>f17_i2455</t>
  </si>
  <si>
    <t>f17_i2456</t>
  </si>
  <si>
    <t>f17_i2457</t>
  </si>
  <si>
    <t>f17_i2458</t>
  </si>
  <si>
    <t>f17_i2459</t>
  </si>
  <si>
    <t>f17_i2460</t>
  </si>
  <si>
    <t>f17_i2461</t>
  </si>
  <si>
    <t>f17_i2462</t>
  </si>
  <si>
    <t>f17_i2463</t>
  </si>
  <si>
    <t>f17_i2464</t>
  </si>
  <si>
    <t>f17_i2465</t>
  </si>
  <si>
    <t>f17_i2466</t>
  </si>
  <si>
    <t>f17_i2467</t>
  </si>
  <si>
    <t>f17_i2468</t>
  </si>
  <si>
    <t>f17_i2469</t>
  </si>
  <si>
    <t>f17_i2470</t>
  </si>
  <si>
    <t>f17_i2471</t>
  </si>
  <si>
    <t>f17_i2472</t>
  </si>
  <si>
    <t>virusologi</t>
  </si>
  <si>
    <t>f17_i2473</t>
  </si>
  <si>
    <t>f17_i2474</t>
  </si>
  <si>
    <t>f17_i2475</t>
  </si>
  <si>
    <t>f17_i2476</t>
  </si>
  <si>
    <t>f17_i2477</t>
  </si>
  <si>
    <t>f17_i2478</t>
  </si>
  <si>
    <t>f17_i2479</t>
  </si>
  <si>
    <t>f17_i2480</t>
  </si>
  <si>
    <t>f17_i2481</t>
  </si>
  <si>
    <t>f17_i2482</t>
  </si>
  <si>
    <t>f17_i2483</t>
  </si>
  <si>
    <t>f17_i2484</t>
  </si>
  <si>
    <t>f17_i2485</t>
  </si>
  <si>
    <t>f17_i2486</t>
  </si>
  <si>
    <t>f17_i2487</t>
  </si>
  <si>
    <t>f17_i2488</t>
  </si>
  <si>
    <t>f17_i2489</t>
  </si>
  <si>
    <t>f17_i2490</t>
  </si>
  <si>
    <t>f17_i2491</t>
  </si>
  <si>
    <t>f17_i2492</t>
  </si>
  <si>
    <t>f17_i2493</t>
  </si>
  <si>
    <t>f17_i2494</t>
  </si>
  <si>
    <t>f17_i2495</t>
  </si>
  <si>
    <t>f17_i2496</t>
  </si>
  <si>
    <t>f17_i2497</t>
  </si>
  <si>
    <t>f17_i2498</t>
  </si>
  <si>
    <t>f17_i2499</t>
  </si>
  <si>
    <t>f17_i2500</t>
  </si>
  <si>
    <t>f17_i2501</t>
  </si>
  <si>
    <t>f17_i2502</t>
  </si>
  <si>
    <t>f17_i2503</t>
  </si>
  <si>
    <t>f17_i2504</t>
  </si>
  <si>
    <t>f17_i2505</t>
  </si>
  <si>
    <t>f17_i2506</t>
  </si>
  <si>
    <t>f17_i2507</t>
  </si>
  <si>
    <t>f17_i2508</t>
  </si>
  <si>
    <t>f17_i2509</t>
  </si>
  <si>
    <t>f17_i2510</t>
  </si>
  <si>
    <t>f17_i2511</t>
  </si>
  <si>
    <t>f17_i2512</t>
  </si>
  <si>
    <t>f17_i2513</t>
  </si>
  <si>
    <t>f17_i2514</t>
  </si>
  <si>
    <t>f17_i2515</t>
  </si>
  <si>
    <t>f17_i2516</t>
  </si>
  <si>
    <t>f17_i2517</t>
  </si>
  <si>
    <t>f17_i2518</t>
  </si>
  <si>
    <t>f17_i2519</t>
  </si>
  <si>
    <t>f17_i2520</t>
  </si>
  <si>
    <t>f17_i2521</t>
  </si>
  <si>
    <t>f17_i2522</t>
  </si>
  <si>
    <t>f17_i2523</t>
  </si>
  <si>
    <t>f17_i2524</t>
  </si>
  <si>
    <t>f17_i2525</t>
  </si>
  <si>
    <t>f17_i2526</t>
  </si>
  <si>
    <t>f17_i2527</t>
  </si>
  <si>
    <t>f17_i2528</t>
  </si>
  <si>
    <t>f17_i2529</t>
  </si>
  <si>
    <t>Completarea secţiei consultative cu cadre medicale în % total</t>
  </si>
  <si>
    <t>f17_i2530</t>
  </si>
  <si>
    <t>f17_i2531</t>
  </si>
  <si>
    <t>f17_i2532</t>
  </si>
  <si>
    <t>f17_i2533</t>
  </si>
  <si>
    <t>f17_i2534</t>
  </si>
  <si>
    <t>f17_i2535</t>
  </si>
  <si>
    <t>f17_i2536</t>
  </si>
  <si>
    <t>f17_i2537</t>
  </si>
  <si>
    <t>f17_i2538</t>
  </si>
  <si>
    <t>f17_i2539</t>
  </si>
  <si>
    <t>f17_i2540</t>
  </si>
  <si>
    <t>f17_i2541</t>
  </si>
  <si>
    <t>f17_i2542</t>
  </si>
  <si>
    <t>f17_i2543</t>
  </si>
  <si>
    <t>f17_i2544</t>
  </si>
  <si>
    <t>f17_i2545</t>
  </si>
  <si>
    <t>f17_i2546</t>
  </si>
  <si>
    <t>f17_i2547</t>
  </si>
  <si>
    <t>f17_i2548</t>
  </si>
  <si>
    <t>f17_i2549</t>
  </si>
  <si>
    <t>f17_i2550</t>
  </si>
  <si>
    <t>f17_i2551</t>
  </si>
  <si>
    <t>f17_i2552</t>
  </si>
  <si>
    <t>f17_i2553</t>
  </si>
  <si>
    <t>f17_i2554</t>
  </si>
  <si>
    <t>f17_i2555</t>
  </si>
  <si>
    <t>f17_i2556</t>
  </si>
  <si>
    <t>f17_i2557</t>
  </si>
  <si>
    <t>f17_i2558</t>
  </si>
  <si>
    <t>f17_i2559</t>
  </si>
  <si>
    <t>f17_i2560</t>
  </si>
  <si>
    <t>f17_i2561</t>
  </si>
  <si>
    <t>f17_i2562</t>
  </si>
  <si>
    <t>f17_i2563</t>
  </si>
  <si>
    <t>f17_i2564</t>
  </si>
  <si>
    <t>f17_i2565</t>
  </si>
  <si>
    <t>f17_i2566</t>
  </si>
  <si>
    <t>f17_i2567</t>
  </si>
  <si>
    <t>f17_i2568</t>
  </si>
  <si>
    <t>f17_i2569</t>
  </si>
  <si>
    <t>f17_i2570</t>
  </si>
  <si>
    <t>f17_i2571</t>
  </si>
  <si>
    <t>f17_i2572</t>
  </si>
  <si>
    <t>f17_i2573</t>
  </si>
  <si>
    <t>f17_i2574</t>
  </si>
  <si>
    <t>f17_i2575</t>
  </si>
  <si>
    <t>f17_i2576</t>
  </si>
  <si>
    <t>f17_i2577</t>
  </si>
  <si>
    <t>f17_i2578</t>
  </si>
  <si>
    <t>f17_i2579</t>
  </si>
  <si>
    <t>f17_i2580</t>
  </si>
  <si>
    <t>f17_i2581</t>
  </si>
  <si>
    <t>f17_i2582</t>
  </si>
  <si>
    <t>f17_i2583</t>
  </si>
  <si>
    <t>f17_i2584</t>
  </si>
  <si>
    <t>f17_i2585</t>
  </si>
  <si>
    <t>f17_i2586</t>
  </si>
  <si>
    <t>f17_i2587</t>
  </si>
  <si>
    <t>f17_i2588</t>
  </si>
  <si>
    <t>f17_i2589</t>
  </si>
  <si>
    <t>f17_i2590</t>
  </si>
  <si>
    <t>f17_i2591</t>
  </si>
  <si>
    <t>f17_i2592</t>
  </si>
  <si>
    <t>f17_i2593</t>
  </si>
  <si>
    <t>f17_i2594</t>
  </si>
  <si>
    <t>f17_i2595</t>
  </si>
  <si>
    <t>f17_i2596</t>
  </si>
  <si>
    <t>f17_i2597</t>
  </si>
  <si>
    <t>f17_i2598</t>
  </si>
  <si>
    <t>f17_i2599</t>
  </si>
  <si>
    <t>f17_i2600</t>
  </si>
  <si>
    <t>f17_i2601</t>
  </si>
  <si>
    <t>f17_i2602</t>
  </si>
  <si>
    <t>f17_i2603</t>
  </si>
  <si>
    <t>f17_i2604</t>
  </si>
  <si>
    <t>f17_i2605</t>
  </si>
  <si>
    <t>f17_i2606</t>
  </si>
  <si>
    <t>f17_i2607</t>
  </si>
  <si>
    <t>f17_i2608</t>
  </si>
  <si>
    <t>f17_i2609</t>
  </si>
  <si>
    <t>f17_i2610</t>
  </si>
  <si>
    <t>f17_i2611</t>
  </si>
  <si>
    <t>f17_i2612</t>
  </si>
  <si>
    <t>f17_i2613</t>
  </si>
  <si>
    <t>f17_i2614</t>
  </si>
  <si>
    <t>f17_i2615</t>
  </si>
  <si>
    <t>f17_i2616</t>
  </si>
  <si>
    <t>f17_i2617</t>
  </si>
  <si>
    <t>f17_i2618</t>
  </si>
  <si>
    <t>f17_i2619</t>
  </si>
  <si>
    <t>f17_i2620</t>
  </si>
  <si>
    <t>f17_i2621</t>
  </si>
  <si>
    <t>f17_i2622</t>
  </si>
  <si>
    <t>f17_i2623</t>
  </si>
  <si>
    <t>f17_i2624</t>
  </si>
  <si>
    <t>f17_i2625</t>
  </si>
  <si>
    <t>f17_i2626</t>
  </si>
  <si>
    <t>f17_i2627</t>
  </si>
  <si>
    <t>f17_i2628</t>
  </si>
  <si>
    <t>f17_i2629</t>
  </si>
  <si>
    <t>f17_i2630</t>
  </si>
  <si>
    <t>f17_i2631</t>
  </si>
  <si>
    <t>f17_i2632</t>
  </si>
  <si>
    <t>f17_i2633</t>
  </si>
  <si>
    <t>f17_i2634</t>
  </si>
  <si>
    <t>f17_i2635</t>
  </si>
  <si>
    <t>f17_i2636</t>
  </si>
  <si>
    <t>f17_i2637</t>
  </si>
  <si>
    <t>f17_i2638</t>
  </si>
  <si>
    <t>f17_i2639</t>
  </si>
  <si>
    <t>f17_i2640</t>
  </si>
  <si>
    <t>f17_i2641</t>
  </si>
  <si>
    <t>f17_i2642</t>
  </si>
  <si>
    <t>f17_i2643</t>
  </si>
  <si>
    <t>f17_i2644</t>
  </si>
  <si>
    <t>f17_i2645</t>
  </si>
  <si>
    <t>f17_i2646</t>
  </si>
  <si>
    <t>f17_i2647</t>
  </si>
  <si>
    <t>f17_i2648</t>
  </si>
  <si>
    <t>f17_i2649</t>
  </si>
  <si>
    <t>f17_i2650</t>
  </si>
  <si>
    <t>f17_i2651</t>
  </si>
  <si>
    <t>f17_i2652</t>
  </si>
  <si>
    <t>f17_i2653</t>
  </si>
  <si>
    <t>f17_i2654</t>
  </si>
  <si>
    <t>f17_i2655</t>
  </si>
  <si>
    <t>f17_i2656</t>
  </si>
  <si>
    <t>f17_i2657</t>
  </si>
  <si>
    <t>f17_i2658</t>
  </si>
  <si>
    <t>f17_i2659</t>
  </si>
  <si>
    <t>f17_i2660</t>
  </si>
  <si>
    <t>f17_i2661</t>
  </si>
  <si>
    <t>f17_i2662</t>
  </si>
  <si>
    <t>f17_i2663</t>
  </si>
  <si>
    <t>f17_i2664</t>
  </si>
  <si>
    <t>f17_i2665</t>
  </si>
  <si>
    <t>f17_i2666</t>
  </si>
  <si>
    <t>f17_i2667</t>
  </si>
  <si>
    <t>f17_i2668</t>
  </si>
  <si>
    <t>f17_i2669</t>
  </si>
  <si>
    <t>f17_i2670</t>
  </si>
  <si>
    <t>f17_i2671</t>
  </si>
  <si>
    <t>f17_i2672</t>
  </si>
  <si>
    <t>f17_i2673</t>
  </si>
  <si>
    <t>f17_i2674</t>
  </si>
  <si>
    <t>f17_i2675</t>
  </si>
  <si>
    <t>f17_i2676</t>
  </si>
  <si>
    <t>f17_i2677</t>
  </si>
  <si>
    <t>f17_i2678</t>
  </si>
  <si>
    <t>f17_i2679</t>
  </si>
  <si>
    <t>f17_i2680</t>
  </si>
  <si>
    <t>f17_i2681</t>
  </si>
  <si>
    <t>f17_i2682</t>
  </si>
  <si>
    <t>f17_i2683</t>
  </si>
  <si>
    <t>f17_i2684</t>
  </si>
  <si>
    <t>f17_i2685</t>
  </si>
  <si>
    <t>f17_i2686</t>
  </si>
  <si>
    <t>f17_i2687</t>
  </si>
  <si>
    <t>f17_i2688</t>
  </si>
  <si>
    <t>f17_i2689</t>
  </si>
  <si>
    <t>f17_i2690</t>
  </si>
  <si>
    <t>f17_i2691</t>
  </si>
  <si>
    <t>f17_i2692</t>
  </si>
  <si>
    <t>f17_i2693</t>
  </si>
  <si>
    <t>f17_i2694</t>
  </si>
  <si>
    <t>f17_i2695</t>
  </si>
  <si>
    <t>f17_i2696</t>
  </si>
  <si>
    <t>f17_i2697</t>
  </si>
  <si>
    <t>f17_i2698</t>
  </si>
  <si>
    <t>f17_i2699</t>
  </si>
  <si>
    <t>f17_i2700</t>
  </si>
  <si>
    <t>f17_i2701</t>
  </si>
  <si>
    <t>f17_i2702</t>
  </si>
  <si>
    <t>f17_i2703</t>
  </si>
  <si>
    <t>f17_i2704</t>
  </si>
  <si>
    <t>f17_i2705</t>
  </si>
  <si>
    <t>f17_i2706</t>
  </si>
  <si>
    <t>f17_i2707</t>
  </si>
  <si>
    <t>f17_i2708</t>
  </si>
  <si>
    <t>f17_i2709</t>
  </si>
  <si>
    <t>f17_i2710</t>
  </si>
  <si>
    <t>f17_i2711</t>
  </si>
  <si>
    <t>f17_i2712</t>
  </si>
  <si>
    <t>f17_i2713</t>
  </si>
  <si>
    <t>f17_i2714</t>
  </si>
  <si>
    <t>f17_i2715</t>
  </si>
  <si>
    <t>f17_i2716</t>
  </si>
  <si>
    <t>f17_i2717</t>
  </si>
  <si>
    <t>f17_i2718</t>
  </si>
  <si>
    <t>f17_i2719</t>
  </si>
  <si>
    <t>f17_i2720</t>
  </si>
  <si>
    <t>f17_i2721</t>
  </si>
  <si>
    <t>f17_i2722</t>
  </si>
  <si>
    <t>f17_i2723</t>
  </si>
  <si>
    <t>f17_i2724</t>
  </si>
  <si>
    <t>f17_i2725</t>
  </si>
  <si>
    <t>f17_i2726</t>
  </si>
  <si>
    <t>f17_i2727</t>
  </si>
  <si>
    <t>f17_i2728</t>
  </si>
  <si>
    <t>f17_i2729</t>
  </si>
  <si>
    <t>f17_i2730</t>
  </si>
  <si>
    <t>f17_i2731</t>
  </si>
  <si>
    <t>f17_i2732</t>
  </si>
  <si>
    <t>f17_i2733</t>
  </si>
  <si>
    <t>f17_i2734</t>
  </si>
  <si>
    <t>f17_i2735</t>
  </si>
  <si>
    <t>f17_i2736</t>
  </si>
  <si>
    <t>f17_i2737</t>
  </si>
  <si>
    <t>f17_i2738</t>
  </si>
  <si>
    <t>f17_i2739</t>
  </si>
  <si>
    <t>f17_i2740</t>
  </si>
  <si>
    <t>f17_i2741</t>
  </si>
  <si>
    <t>f17_i2742</t>
  </si>
  <si>
    <t>f17_i2743</t>
  </si>
  <si>
    <t>f17_i2744</t>
  </si>
  <si>
    <t>f17_i2745</t>
  </si>
  <si>
    <t>f17_i2746</t>
  </si>
  <si>
    <t>f17_i2747</t>
  </si>
  <si>
    <t>f17_i2748</t>
  </si>
  <si>
    <t>f17_i2749</t>
  </si>
  <si>
    <t>f17_i2750</t>
  </si>
  <si>
    <t>f17_i2751</t>
  </si>
  <si>
    <t>f17_i2752</t>
  </si>
  <si>
    <t>f17_i2753</t>
  </si>
  <si>
    <t>f17_i2754</t>
  </si>
  <si>
    <t>f17_i2755</t>
  </si>
  <si>
    <t>f17_i2756</t>
  </si>
  <si>
    <t>f17_i2757</t>
  </si>
  <si>
    <t>f17_i2758</t>
  </si>
  <si>
    <t>f17_i2759</t>
  </si>
  <si>
    <t>f17_i2760</t>
  </si>
  <si>
    <t>f17_i2761</t>
  </si>
  <si>
    <t>f17_i2762</t>
  </si>
  <si>
    <t>f17_i2763</t>
  </si>
  <si>
    <t>f17_i2764</t>
  </si>
  <si>
    <t>f17_i2765</t>
  </si>
  <si>
    <t>f17_i2766</t>
  </si>
  <si>
    <t>f17_i2767</t>
  </si>
  <si>
    <t>f17_i2768</t>
  </si>
  <si>
    <t>f17_i2769</t>
  </si>
  <si>
    <t>f17_i2770</t>
  </si>
  <si>
    <t>f17_i2771</t>
  </si>
  <si>
    <t>f17_i2772</t>
  </si>
  <si>
    <t>f17_i2773</t>
  </si>
  <si>
    <t>f17_i2774</t>
  </si>
  <si>
    <t>f17_i2775</t>
  </si>
  <si>
    <t>f17_i2776</t>
  </si>
  <si>
    <t>f17_i2777</t>
  </si>
  <si>
    <t>f17_i2778</t>
  </si>
  <si>
    <t>f17_i2779</t>
  </si>
  <si>
    <t>f17_i2780</t>
  </si>
  <si>
    <t>f17_i2781</t>
  </si>
  <si>
    <t>f17_i2782</t>
  </si>
  <si>
    <t>f17_i2783</t>
  </si>
  <si>
    <t>f17_i2784</t>
  </si>
  <si>
    <t>f17_i2785</t>
  </si>
  <si>
    <t>f17_i2786</t>
  </si>
  <si>
    <t>f17_i2787</t>
  </si>
  <si>
    <t>f17_i2788</t>
  </si>
  <si>
    <t>f17_i2789</t>
  </si>
  <si>
    <t>f17_i2790</t>
  </si>
  <si>
    <t>f17_i2791</t>
  </si>
  <si>
    <t>f17_i2792</t>
  </si>
  <si>
    <t>f17_i2793</t>
  </si>
  <si>
    <t>f17_i2794</t>
  </si>
  <si>
    <t>f17_i2795</t>
  </si>
  <si>
    <t>f17_i2796</t>
  </si>
  <si>
    <t>f17_i2797</t>
  </si>
  <si>
    <t>f17_i2798</t>
  </si>
  <si>
    <t>f17_i2799</t>
  </si>
  <si>
    <t>f17_i2800</t>
  </si>
  <si>
    <t>f17_i2801</t>
  </si>
  <si>
    <t>f17_i2802</t>
  </si>
  <si>
    <t>f17_i2803</t>
  </si>
  <si>
    <t>f17_i2804</t>
  </si>
  <si>
    <t>f17_i2805</t>
  </si>
  <si>
    <t>f17_i2806</t>
  </si>
  <si>
    <t>f17_i2807</t>
  </si>
  <si>
    <t>f17_i2808</t>
  </si>
  <si>
    <t>f17_i2809</t>
  </si>
  <si>
    <t>f17_i2810</t>
  </si>
  <si>
    <t>f17_i2811</t>
  </si>
  <si>
    <t>f17_i2812</t>
  </si>
  <si>
    <t>f17_i2813</t>
  </si>
  <si>
    <t>f17_i2814</t>
  </si>
  <si>
    <t>f17_i2815</t>
  </si>
  <si>
    <t>f17_i2816</t>
  </si>
  <si>
    <t>f17_i2817</t>
  </si>
  <si>
    <t>f17_i2818</t>
  </si>
  <si>
    <t>f17_i2819</t>
  </si>
  <si>
    <t>f17_i2820</t>
  </si>
  <si>
    <t>f17_i2821</t>
  </si>
  <si>
    <t>f17_i2822</t>
  </si>
  <si>
    <t>f17_i2823</t>
  </si>
  <si>
    <t>f17_i2824</t>
  </si>
  <si>
    <t>f17_i2825</t>
  </si>
  <si>
    <t>f17_i2826</t>
  </si>
  <si>
    <t>f17_i2827</t>
  </si>
  <si>
    <t>f17_i2828</t>
  </si>
  <si>
    <t>f17_i2829</t>
  </si>
  <si>
    <t>f17_i2830</t>
  </si>
  <si>
    <t>f17_i2831</t>
  </si>
  <si>
    <t>f17_i2832</t>
  </si>
  <si>
    <t>f17_i2833</t>
  </si>
  <si>
    <t>f17_i2834</t>
  </si>
  <si>
    <t>f17_i2835</t>
  </si>
  <si>
    <t>f17_i2836</t>
  </si>
  <si>
    <t>f17_i2837</t>
  </si>
  <si>
    <t>f17_i2838</t>
  </si>
  <si>
    <t>f17_i2839</t>
  </si>
  <si>
    <t>f17_i2840</t>
  </si>
  <si>
    <t>f17_i2841</t>
  </si>
  <si>
    <t>f17_i2842</t>
  </si>
  <si>
    <t>f17_i2843</t>
  </si>
  <si>
    <t>f17_i2844</t>
  </si>
  <si>
    <t>f17_i2845</t>
  </si>
  <si>
    <t>f17_i2846</t>
  </si>
  <si>
    <t>f17_i2847</t>
  </si>
  <si>
    <t>f17_i2848</t>
  </si>
  <si>
    <t>f17_i2849</t>
  </si>
  <si>
    <t>f17_i2850</t>
  </si>
  <si>
    <t>f17_i2851</t>
  </si>
  <si>
    <t>f17_i2852</t>
  </si>
  <si>
    <t>f17_i2853</t>
  </si>
  <si>
    <t>f17_i2854</t>
  </si>
  <si>
    <t>f17_i2855</t>
  </si>
  <si>
    <t>f17_i2856</t>
  </si>
  <si>
    <t>f17_i2857</t>
  </si>
  <si>
    <t>f17_i2858</t>
  </si>
  <si>
    <t>f17_i2859</t>
  </si>
  <si>
    <t>f17_i2860</t>
  </si>
  <si>
    <t>f17_i2861</t>
  </si>
  <si>
    <t>f17_i2862</t>
  </si>
  <si>
    <t>f17_i2863</t>
  </si>
  <si>
    <t>f17_i2864</t>
  </si>
  <si>
    <t>f17_i2865</t>
  </si>
  <si>
    <t>f17_i2866</t>
  </si>
  <si>
    <t>f17_i2867</t>
  </si>
  <si>
    <t>f17_i2868</t>
  </si>
  <si>
    <t>f17_i2869</t>
  </si>
  <si>
    <t>f17_i2870</t>
  </si>
  <si>
    <t>f17_i2871</t>
  </si>
  <si>
    <t>f17_i2872</t>
  </si>
  <si>
    <t>f17_i2873</t>
  </si>
  <si>
    <t>f17_i2874</t>
  </si>
  <si>
    <t>f17_i2875</t>
  </si>
  <si>
    <t>f17_i2876</t>
  </si>
  <si>
    <t>f17_i2877</t>
  </si>
  <si>
    <t>f17_i2878</t>
  </si>
  <si>
    <t>f17_i2879</t>
  </si>
  <si>
    <t>f17_i2880</t>
  </si>
  <si>
    <t>f17_i2881</t>
  </si>
  <si>
    <t>f17_i2882</t>
  </si>
  <si>
    <t>f17_i2883</t>
  </si>
  <si>
    <t>f17_i2884</t>
  </si>
  <si>
    <t>f17_i2885</t>
  </si>
  <si>
    <t>f17_i2886</t>
  </si>
  <si>
    <t>f17_i2887</t>
  </si>
  <si>
    <t>f17_i2888</t>
  </si>
  <si>
    <t>f17_i2889</t>
  </si>
  <si>
    <t>f17_i2890</t>
  </si>
  <si>
    <t>f17_i2891</t>
  </si>
  <si>
    <t>f17_i2892</t>
  </si>
  <si>
    <t>f17_i2893</t>
  </si>
  <si>
    <t>f17_i2894</t>
  </si>
  <si>
    <t>f17_i2895</t>
  </si>
  <si>
    <t>f17_i2896</t>
  </si>
  <si>
    <t>f17_i2897</t>
  </si>
  <si>
    <t>f17_i2898</t>
  </si>
  <si>
    <t>f17_i2899</t>
  </si>
  <si>
    <t>f17_i2900</t>
  </si>
  <si>
    <t>f17_i2901</t>
  </si>
  <si>
    <t>f17_i2902</t>
  </si>
  <si>
    <t>f17_i2903</t>
  </si>
  <si>
    <t>f17_i2904</t>
  </si>
  <si>
    <t>f17_i2905</t>
  </si>
  <si>
    <t>f17_i2906</t>
  </si>
  <si>
    <t>f17_i2907</t>
  </si>
  <si>
    <t>f17_i2908</t>
  </si>
  <si>
    <t>f17_i2909</t>
  </si>
  <si>
    <t>f17_i2910</t>
  </si>
  <si>
    <t>f17_i2911</t>
  </si>
  <si>
    <t>f17_i2912</t>
  </si>
  <si>
    <t>f17_i2913</t>
  </si>
  <si>
    <t>f17_i2914</t>
  </si>
  <si>
    <t>f17_i2915</t>
  </si>
  <si>
    <t>f17_i2916</t>
  </si>
  <si>
    <t>f17_i2917</t>
  </si>
  <si>
    <t>f17_i2918</t>
  </si>
  <si>
    <t>f17_i2919</t>
  </si>
  <si>
    <t>f17_i2920</t>
  </si>
  <si>
    <t>f17_i2921</t>
  </si>
  <si>
    <t>f17_i2922</t>
  </si>
  <si>
    <t>f17_i2923</t>
  </si>
  <si>
    <t>f17_i2924</t>
  </si>
  <si>
    <t>f17_i2925</t>
  </si>
  <si>
    <t>f17_i2926</t>
  </si>
  <si>
    <t>f17_i2927</t>
  </si>
  <si>
    <t>f17_i2928</t>
  </si>
  <si>
    <t>f17_i2929</t>
  </si>
  <si>
    <t>f17_i2930</t>
  </si>
  <si>
    <t>f17_i2931</t>
  </si>
  <si>
    <t>f17_i2932</t>
  </si>
  <si>
    <t>f17_i2933</t>
  </si>
  <si>
    <t>f17_i2934</t>
  </si>
  <si>
    <t>f17_i2935</t>
  </si>
  <si>
    <t>f17_i2936</t>
  </si>
  <si>
    <t>f17_i2937</t>
  </si>
  <si>
    <t>f17_i2938</t>
  </si>
  <si>
    <t>f17_i2939</t>
  </si>
  <si>
    <t>f17_i2940</t>
  </si>
  <si>
    <t>f17_i2941</t>
  </si>
  <si>
    <t>f17_i2942</t>
  </si>
  <si>
    <t>f17_i2943</t>
  </si>
  <si>
    <t>f17_i2944</t>
  </si>
  <si>
    <t>f17_i2945</t>
  </si>
  <si>
    <t>f17_i2946</t>
  </si>
  <si>
    <t>f17_i2947</t>
  </si>
  <si>
    <t>f17_i2948</t>
  </si>
  <si>
    <t>f17_i2949</t>
  </si>
  <si>
    <t>f17_i2950</t>
  </si>
  <si>
    <t>f17_i2951</t>
  </si>
  <si>
    <t>f17_i2952</t>
  </si>
  <si>
    <t>f17_i2953</t>
  </si>
  <si>
    <t>f17_i2954</t>
  </si>
  <si>
    <t>f17_i2955</t>
  </si>
  <si>
    <t>f17_i2956</t>
  </si>
  <si>
    <t>f17_i2957</t>
  </si>
  <si>
    <t>f17_i2958</t>
  </si>
  <si>
    <t>f17_i2959</t>
  </si>
  <si>
    <t>f17_i2960</t>
  </si>
  <si>
    <t>f17_i2961</t>
  </si>
  <si>
    <t>f17_i2962</t>
  </si>
  <si>
    <t>f17_i2963</t>
  </si>
  <si>
    <t>f17_i2964</t>
  </si>
  <si>
    <t>f17_i2965</t>
  </si>
  <si>
    <t>f17_i2966</t>
  </si>
  <si>
    <t>f17_i2967</t>
  </si>
  <si>
    <t>f17_i2968</t>
  </si>
  <si>
    <t>f17_i2969</t>
  </si>
  <si>
    <t>f17_i2970</t>
  </si>
  <si>
    <t>f17_i2971</t>
  </si>
  <si>
    <t>f17_i2972</t>
  </si>
  <si>
    <t>f17_i2973</t>
  </si>
  <si>
    <t>f17_i2974</t>
  </si>
  <si>
    <t>f17_i2975</t>
  </si>
  <si>
    <t>f17_i2976</t>
  </si>
  <si>
    <t>f17_i2977</t>
  </si>
  <si>
    <t>f17_i2978</t>
  </si>
  <si>
    <t>f17_i2979</t>
  </si>
  <si>
    <t>f17_i2980</t>
  </si>
  <si>
    <t>f17_i2981</t>
  </si>
  <si>
    <t>f17_i2982</t>
  </si>
  <si>
    <t>f17_i2983</t>
  </si>
  <si>
    <t>f17_i2984</t>
  </si>
  <si>
    <t>f17_i2985</t>
  </si>
  <si>
    <t>f17_i2986</t>
  </si>
  <si>
    <t>f17_i2987</t>
  </si>
  <si>
    <t>f17_i2988</t>
  </si>
  <si>
    <t>f17_i2989</t>
  </si>
  <si>
    <t>f17_i2990</t>
  </si>
  <si>
    <t>f17_i2991</t>
  </si>
  <si>
    <t>f17_i2992</t>
  </si>
  <si>
    <t>f17_i2993</t>
  </si>
  <si>
    <t>f17_i2994</t>
  </si>
  <si>
    <t>f17_i2995</t>
  </si>
  <si>
    <t>f17_i2996</t>
  </si>
  <si>
    <t>f17_i2997</t>
  </si>
  <si>
    <t>f17_i2998</t>
  </si>
  <si>
    <t>f17_i2999</t>
  </si>
  <si>
    <t>f17_i3000</t>
  </si>
  <si>
    <t>f17_i3001</t>
  </si>
  <si>
    <t>f17_i3002</t>
  </si>
  <si>
    <t>f17_i3003</t>
  </si>
  <si>
    <t>f17_i3004</t>
  </si>
  <si>
    <t>f17_i3005</t>
  </si>
  <si>
    <t>f17_i3006</t>
  </si>
  <si>
    <t>f17_i3007</t>
  </si>
  <si>
    <t>f17_i3008</t>
  </si>
  <si>
    <t>f17_i3009</t>
  </si>
  <si>
    <t>f17_i3010</t>
  </si>
  <si>
    <t>f17_i3011</t>
  </si>
  <si>
    <t>f17_i3012</t>
  </si>
  <si>
    <t>f17_i3013</t>
  </si>
  <si>
    <t>f17_i3014</t>
  </si>
  <si>
    <t>f17_i3015</t>
  </si>
  <si>
    <t>f17_i3016</t>
  </si>
  <si>
    <t>f17_i3017</t>
  </si>
  <si>
    <t>f17_i3018</t>
  </si>
  <si>
    <t>f17_i3019</t>
  </si>
  <si>
    <t>f17_i3020</t>
  </si>
  <si>
    <t>f17_i3021</t>
  </si>
  <si>
    <t>f17_i3022</t>
  </si>
  <si>
    <t>f17_i3023</t>
  </si>
  <si>
    <t>f17_i3024</t>
  </si>
  <si>
    <t>f17_i3025</t>
  </si>
  <si>
    <t>f17_i3026</t>
  </si>
  <si>
    <t>f17_i3027</t>
  </si>
  <si>
    <t>f17_i3028</t>
  </si>
  <si>
    <t>f17_i3029</t>
  </si>
  <si>
    <t>f17_i3030</t>
  </si>
  <si>
    <t>f17_i3031</t>
  </si>
  <si>
    <t>f17_i3032</t>
  </si>
  <si>
    <t>f17_i3033</t>
  </si>
  <si>
    <t>f17_i3034</t>
  </si>
  <si>
    <t>f17_i3035</t>
  </si>
  <si>
    <t>f17_i3036</t>
  </si>
  <si>
    <t>f17_i3037</t>
  </si>
  <si>
    <t>f17_i3038</t>
  </si>
  <si>
    <t>f17_i3039</t>
  </si>
  <si>
    <t>f17_i3040</t>
  </si>
  <si>
    <t>f17_i3041</t>
  </si>
  <si>
    <t>f17_i3042</t>
  </si>
  <si>
    <t>f17_i3043</t>
  </si>
  <si>
    <t>f17_i3044</t>
  </si>
  <si>
    <t>f17_i3045</t>
  </si>
  <si>
    <t>f17_i3046</t>
  </si>
  <si>
    <t>f17_i3047</t>
  </si>
  <si>
    <t>f17_i3048</t>
  </si>
  <si>
    <t>f17_i3049</t>
  </si>
  <si>
    <t>f17_i3050</t>
  </si>
  <si>
    <t>f17_i3051</t>
  </si>
  <si>
    <t>f17_i3052</t>
  </si>
  <si>
    <t>f17_i3053</t>
  </si>
  <si>
    <t>f17_i3054</t>
  </si>
  <si>
    <t>f17_i3055</t>
  </si>
  <si>
    <t>f17_i3056</t>
  </si>
  <si>
    <t>f17_i3057</t>
  </si>
  <si>
    <t>f17_i3058</t>
  </si>
  <si>
    <t>f17_i3059</t>
  </si>
  <si>
    <t>f17_i3060</t>
  </si>
  <si>
    <t>f17_i3061</t>
  </si>
  <si>
    <t>f17_i3062</t>
  </si>
  <si>
    <t>f17_i3063</t>
  </si>
  <si>
    <t>f17_i3064</t>
  </si>
  <si>
    <t>f17_i3065</t>
  </si>
  <si>
    <t>f17_i3066</t>
  </si>
  <si>
    <t>f17_i3067</t>
  </si>
  <si>
    <t>f17_i3068</t>
  </si>
  <si>
    <t>f17_i3069</t>
  </si>
  <si>
    <t>f17_i3070</t>
  </si>
  <si>
    <t>f17_i3071</t>
  </si>
  <si>
    <t>f17_i3072</t>
  </si>
  <si>
    <t>f17_i3073</t>
  </si>
  <si>
    <t>f17_i3074</t>
  </si>
  <si>
    <t>f17_i3075</t>
  </si>
  <si>
    <t>f17_i3076</t>
  </si>
  <si>
    <t>f17_i3077</t>
  </si>
  <si>
    <t>f17_i3078</t>
  </si>
  <si>
    <t>f17_i3079</t>
  </si>
  <si>
    <t>f17_i3080</t>
  </si>
  <si>
    <t>f17_i3081</t>
  </si>
  <si>
    <t>f17_i3082</t>
  </si>
  <si>
    <t>f17_i3083</t>
  </si>
  <si>
    <t>f17_i3084</t>
  </si>
  <si>
    <t>f17_i3085</t>
  </si>
  <si>
    <t>f17_i3086</t>
  </si>
  <si>
    <t>f17_i3087</t>
  </si>
  <si>
    <t>f17_i3088</t>
  </si>
  <si>
    <t>f17_i3089</t>
  </si>
  <si>
    <t>f17_i3090</t>
  </si>
  <si>
    <t>f17_i3091</t>
  </si>
  <si>
    <t>f17_i3092</t>
  </si>
  <si>
    <t>f17_i3093</t>
  </si>
  <si>
    <t>f17_i3094</t>
  </si>
  <si>
    <t>f17_i3095</t>
  </si>
  <si>
    <t>f17_i3096</t>
  </si>
  <si>
    <t>f17_i3097</t>
  </si>
  <si>
    <t>f17_i3098</t>
  </si>
  <si>
    <t>f17_i3099</t>
  </si>
  <si>
    <t>f17_i3100</t>
  </si>
  <si>
    <t>f17_i3101</t>
  </si>
  <si>
    <t>f17_i3102</t>
  </si>
  <si>
    <t>f17_i3103</t>
  </si>
  <si>
    <t>f17_i3104</t>
  </si>
  <si>
    <t>f17_i3105</t>
  </si>
  <si>
    <t>f17_i3106</t>
  </si>
  <si>
    <t>f17_i3107</t>
  </si>
  <si>
    <t>f17_i3108</t>
  </si>
  <si>
    <t>f17_i3109</t>
  </si>
  <si>
    <t>f17_i3110</t>
  </si>
  <si>
    <t>f17_i3111</t>
  </si>
  <si>
    <t>f17_i3112</t>
  </si>
  <si>
    <t>f17_i3113</t>
  </si>
  <si>
    <t>f17_i3114</t>
  </si>
  <si>
    <t>f17_i3115</t>
  </si>
  <si>
    <t>f17_i3116</t>
  </si>
  <si>
    <t>f17_i3117</t>
  </si>
  <si>
    <t>f17_i3118</t>
  </si>
  <si>
    <t>f17_i3119</t>
  </si>
  <si>
    <t>f17_i3120</t>
  </si>
  <si>
    <t>f17_i3121</t>
  </si>
  <si>
    <t>f17_i3122</t>
  </si>
  <si>
    <t>f17_i3123</t>
  </si>
  <si>
    <t>inclusiv asistenţi medicali ai medicilor de familie</t>
  </si>
  <si>
    <t>f17_i3124</t>
  </si>
  <si>
    <t>f17_i3125</t>
  </si>
  <si>
    <t>f17_i3126</t>
  </si>
  <si>
    <t>f17_i3127</t>
  </si>
  <si>
    <t>f17_i3128</t>
  </si>
  <si>
    <t>f17_i3129</t>
  </si>
  <si>
    <t>f17_i3130</t>
  </si>
  <si>
    <t>f17_i3131</t>
  </si>
  <si>
    <t>f17_i3132</t>
  </si>
  <si>
    <t>f17_i3133</t>
  </si>
  <si>
    <t>f17_i3134</t>
  </si>
  <si>
    <t>f17_i3135</t>
  </si>
  <si>
    <t>f17_i3136</t>
  </si>
  <si>
    <t>f17_i3137</t>
  </si>
  <si>
    <t>f17_i3138</t>
  </si>
  <si>
    <t>f17_i3139</t>
  </si>
  <si>
    <t>f17_i3140</t>
  </si>
  <si>
    <t>f17_i3141</t>
  </si>
  <si>
    <t>f17_i3142</t>
  </si>
  <si>
    <t>f17_i3143</t>
  </si>
  <si>
    <t>f17_i3144</t>
  </si>
  <si>
    <t>f17_i3145</t>
  </si>
  <si>
    <t>f17_i3146</t>
  </si>
  <si>
    <t>f17_i3147</t>
  </si>
  <si>
    <t>f17_i3148</t>
  </si>
  <si>
    <t>f17_i3149</t>
  </si>
  <si>
    <t>f17_i3150</t>
  </si>
  <si>
    <t>f17_i3151</t>
  </si>
  <si>
    <t>f17_i3152</t>
  </si>
  <si>
    <t>f17_i3153</t>
  </si>
  <si>
    <t>f17_i3154</t>
  </si>
  <si>
    <t>f17_i3155</t>
  </si>
  <si>
    <t>f17_i3156</t>
  </si>
  <si>
    <t>f17_i3157</t>
  </si>
  <si>
    <t>f17_i3158</t>
  </si>
  <si>
    <t>f17_i3159</t>
  </si>
  <si>
    <t>f17_i3160</t>
  </si>
  <si>
    <t>f17_i3161</t>
  </si>
  <si>
    <t>f17_i3162</t>
  </si>
  <si>
    <t>f17_i3163</t>
  </si>
  <si>
    <t>f17_i3164</t>
  </si>
  <si>
    <t>f17_i3165</t>
  </si>
  <si>
    <t>f17_i3166</t>
  </si>
  <si>
    <t>f17_i3167</t>
  </si>
  <si>
    <t>f17_i3168</t>
  </si>
  <si>
    <t>f17_i3169</t>
  </si>
  <si>
    <t>f17_i3170</t>
  </si>
  <si>
    <t>f17_i3171</t>
  </si>
  <si>
    <t>f17_i3172</t>
  </si>
  <si>
    <t>f17_i3173</t>
  </si>
  <si>
    <t>f17_i3174</t>
  </si>
  <si>
    <t>f17_i3175</t>
  </si>
  <si>
    <t>f17_i3176</t>
  </si>
  <si>
    <t>f17_i3177</t>
  </si>
  <si>
    <t>f17_i3178</t>
  </si>
  <si>
    <t>f17_i3179</t>
  </si>
  <si>
    <t>f17_i3180</t>
  </si>
  <si>
    <t>f17_i3181</t>
  </si>
  <si>
    <t>f17_i3182</t>
  </si>
  <si>
    <t>f17_i3183</t>
  </si>
  <si>
    <t>f17_i3184</t>
  </si>
  <si>
    <t>f17_i3185</t>
  </si>
  <si>
    <t>f17_i3186</t>
  </si>
  <si>
    <t>f17_i3187</t>
  </si>
  <si>
    <t>f17_i3188</t>
  </si>
  <si>
    <t>f17_i3189</t>
  </si>
  <si>
    <t>f17_i3190</t>
  </si>
  <si>
    <t>f17_i3191</t>
  </si>
  <si>
    <t>f17_i3192</t>
  </si>
  <si>
    <t>f17_i3193</t>
  </si>
  <si>
    <t>f17_i3194</t>
  </si>
  <si>
    <t>f17_i3195</t>
  </si>
  <si>
    <t>f17_i3196</t>
  </si>
  <si>
    <t>f17_i3197</t>
  </si>
  <si>
    <t>f17_i3198</t>
  </si>
  <si>
    <t>f17_i3199</t>
  </si>
  <si>
    <t>f17_i3200</t>
  </si>
  <si>
    <t>f17_i3201</t>
  </si>
  <si>
    <t>f17_i3202</t>
  </si>
  <si>
    <t>f17_i3203</t>
  </si>
  <si>
    <t>f17_i3204</t>
  </si>
  <si>
    <t>f17_i3205</t>
  </si>
  <si>
    <t>f17_i3206</t>
  </si>
  <si>
    <t>f17_i3207</t>
  </si>
  <si>
    <t>f17_i3208</t>
  </si>
  <si>
    <t>f17_i3209</t>
  </si>
  <si>
    <t>f17_i3210</t>
  </si>
  <si>
    <t>f17_i3211</t>
  </si>
  <si>
    <t>f17_i3212</t>
  </si>
  <si>
    <t>f17_i3213</t>
  </si>
  <si>
    <t>f17_i3214</t>
  </si>
  <si>
    <t>f17_i3215</t>
  </si>
  <si>
    <t>f17_i3216</t>
  </si>
  <si>
    <t>f17_i3217</t>
  </si>
  <si>
    <t>f17_i3218</t>
  </si>
  <si>
    <t>f17_i3219</t>
  </si>
  <si>
    <t>f17_i3220</t>
  </si>
  <si>
    <t>f17_i3221</t>
  </si>
  <si>
    <t>f17_i3222</t>
  </si>
  <si>
    <t>f17_i3223</t>
  </si>
  <si>
    <t>f17_i3224</t>
  </si>
  <si>
    <t>f17_i3225</t>
  </si>
  <si>
    <t>f17_i3226</t>
  </si>
  <si>
    <t>f17_i3227</t>
  </si>
  <si>
    <t>f17_i3228</t>
  </si>
  <si>
    <t>f17_i3229</t>
  </si>
  <si>
    <t>f17_i3230</t>
  </si>
  <si>
    <t>f17_i3231</t>
  </si>
  <si>
    <t>f17_i3232</t>
  </si>
  <si>
    <t>f17_i3233</t>
  </si>
  <si>
    <t>f17_i3234</t>
  </si>
  <si>
    <t>f17_i3235</t>
  </si>
  <si>
    <t>f17_i3236</t>
  </si>
  <si>
    <t>f17_i3237</t>
  </si>
  <si>
    <t>f17_i3238</t>
  </si>
  <si>
    <t>f17_i3239</t>
  </si>
  <si>
    <t>f17_i3240</t>
  </si>
  <si>
    <t>f17_i3241</t>
  </si>
  <si>
    <t>f17_i3242</t>
  </si>
  <si>
    <t>f17_i3243</t>
  </si>
  <si>
    <t>f17_i3244</t>
  </si>
  <si>
    <t>f17_i3245</t>
  </si>
  <si>
    <t>f17_i3246</t>
  </si>
  <si>
    <t>f17_i3247</t>
  </si>
  <si>
    <t>f17_i3248</t>
  </si>
  <si>
    <t>f17_i3249</t>
  </si>
  <si>
    <t>f17_i3250</t>
  </si>
  <si>
    <t>f17_i3251</t>
  </si>
  <si>
    <t>f17_i3252</t>
  </si>
  <si>
    <t>f17_i3253</t>
  </si>
  <si>
    <t>f17_i3254</t>
  </si>
  <si>
    <t>f17_i3255</t>
  </si>
  <si>
    <t>f17_i3256</t>
  </si>
  <si>
    <t>f17_i3257</t>
  </si>
  <si>
    <t>f17_i3258</t>
  </si>
  <si>
    <t>f17_i3259</t>
  </si>
  <si>
    <t>f17_i3260</t>
  </si>
  <si>
    <t>f17_i3261</t>
  </si>
  <si>
    <t>f17_i3262</t>
  </si>
  <si>
    <t>f17_i3263</t>
  </si>
  <si>
    <t>f17_i3264</t>
  </si>
  <si>
    <t>f17_i3265</t>
  </si>
  <si>
    <t>f17_i3266</t>
  </si>
  <si>
    <t>f17_i3267</t>
  </si>
  <si>
    <t>f17_i3268</t>
  </si>
  <si>
    <t>f17_i3269</t>
  </si>
  <si>
    <t>f17_i3270</t>
  </si>
  <si>
    <t>f17_i3271</t>
  </si>
  <si>
    <t>f17_i3272</t>
  </si>
  <si>
    <t>f17_i3273</t>
  </si>
  <si>
    <t>f17_i3274</t>
  </si>
  <si>
    <t>f17_i3275</t>
  </si>
  <si>
    <t>f17_i3276</t>
  </si>
  <si>
    <t>f17_i3277</t>
  </si>
  <si>
    <t>f17_i3278</t>
  </si>
  <si>
    <t>f17_i3279</t>
  </si>
  <si>
    <t>f17_i3280</t>
  </si>
  <si>
    <t>f17_i3281</t>
  </si>
  <si>
    <t>f17_i3282</t>
  </si>
  <si>
    <t>f17_i3283</t>
  </si>
  <si>
    <t>f17_i3284</t>
  </si>
  <si>
    <t>f17_i3285</t>
  </si>
  <si>
    <t>f17_i3286</t>
  </si>
  <si>
    <t>f17_i3287</t>
  </si>
  <si>
    <t>f17_i3288</t>
  </si>
  <si>
    <t>f17_i3289</t>
  </si>
  <si>
    <t>f17_i3290</t>
  </si>
  <si>
    <t>f17_i3291</t>
  </si>
  <si>
    <t>f17_i3292</t>
  </si>
  <si>
    <t>f17_i3293</t>
  </si>
  <si>
    <t>f17_i3294</t>
  </si>
  <si>
    <t>f17_i3295</t>
  </si>
  <si>
    <t>f17_i3296</t>
  </si>
  <si>
    <t>f17_i3297</t>
  </si>
  <si>
    <t>f17_i3298</t>
  </si>
  <si>
    <t>f17_i3299</t>
  </si>
  <si>
    <t>f17_i3300</t>
  </si>
  <si>
    <t>f17_i3301</t>
  </si>
  <si>
    <t>f17_i3302</t>
  </si>
  <si>
    <t>f17_i3303</t>
  </si>
  <si>
    <t>f17_i3304</t>
  </si>
  <si>
    <t>f17_i3305</t>
  </si>
  <si>
    <t>f17_i3306</t>
  </si>
  <si>
    <t>f17_i3307</t>
  </si>
  <si>
    <t>f17_i3308</t>
  </si>
  <si>
    <t>f17_i3309</t>
  </si>
  <si>
    <t>f17_i3310</t>
  </si>
  <si>
    <t>f17_i3311</t>
  </si>
  <si>
    <t>f17_i3312</t>
  </si>
  <si>
    <t>f17_i3313</t>
  </si>
  <si>
    <t>f17_i3314</t>
  </si>
  <si>
    <t>f17_i3315</t>
  </si>
  <si>
    <t>f17_i3316</t>
  </si>
  <si>
    <t>f17_i3317</t>
  </si>
  <si>
    <t>f17_i3318</t>
  </si>
  <si>
    <t>f17_i3319</t>
  </si>
  <si>
    <t>f17_i3320</t>
  </si>
  <si>
    <t>f17_i3321</t>
  </si>
  <si>
    <t>f17_i3322</t>
  </si>
  <si>
    <t>f17_i3323</t>
  </si>
  <si>
    <t>f17_i3324</t>
  </si>
  <si>
    <t>f17_i3325</t>
  </si>
  <si>
    <t>f17_i3326</t>
  </si>
  <si>
    <t>f17_i3327</t>
  </si>
  <si>
    <t>f17_i3328</t>
  </si>
  <si>
    <t>f17_i3329</t>
  </si>
  <si>
    <t>f17_i3330</t>
  </si>
  <si>
    <t>f17_i3331</t>
  </si>
  <si>
    <t>f17_i3332</t>
  </si>
  <si>
    <t>f17_i3333</t>
  </si>
  <si>
    <t>f17_i3334</t>
  </si>
  <si>
    <t>f17_i3335</t>
  </si>
  <si>
    <t>f17_i3336</t>
  </si>
  <si>
    <t>f17_i3337</t>
  </si>
  <si>
    <t>f17_i3338</t>
  </si>
  <si>
    <t>f17_i3339</t>
  </si>
  <si>
    <t>f17_i3340</t>
  </si>
  <si>
    <t>f17_i3341</t>
  </si>
  <si>
    <t>f17_i3342</t>
  </si>
  <si>
    <t>f17_i3343</t>
  </si>
  <si>
    <t>f17_i3344</t>
  </si>
  <si>
    <t>f17_i3345</t>
  </si>
  <si>
    <t>f17_i3346</t>
  </si>
  <si>
    <t>f17_i3347</t>
  </si>
  <si>
    <t>f17_i3348</t>
  </si>
  <si>
    <t>f17_i3349</t>
  </si>
  <si>
    <t>f17_i3350</t>
  </si>
  <si>
    <t>f17_i3351</t>
  </si>
  <si>
    <t>f17_i3352</t>
  </si>
  <si>
    <t>f17_i3353</t>
  </si>
  <si>
    <t>f17_i3354</t>
  </si>
  <si>
    <t>f17_i3355</t>
  </si>
  <si>
    <t>f17_i3356</t>
  </si>
  <si>
    <t>f17_i3357</t>
  </si>
  <si>
    <t>f17_i3358</t>
  </si>
  <si>
    <t>f17_i3359</t>
  </si>
  <si>
    <t>f17_i3360</t>
  </si>
  <si>
    <t>f17_i3361</t>
  </si>
  <si>
    <t>f17_i3362</t>
  </si>
  <si>
    <t>f17_i3363</t>
  </si>
  <si>
    <t>f17_i3364</t>
  </si>
  <si>
    <t>f17_i3365</t>
  </si>
  <si>
    <t>f17_i3366</t>
  </si>
  <si>
    <t>f17_i3367</t>
  </si>
  <si>
    <t>f17_i3368</t>
  </si>
  <si>
    <t>f17_i3369</t>
  </si>
  <si>
    <t>f17_i3370</t>
  </si>
  <si>
    <t>f17_i3371</t>
  </si>
  <si>
    <t>f17_i3372</t>
  </si>
  <si>
    <t>f17_i3373</t>
  </si>
  <si>
    <t>f17_i3374</t>
  </si>
  <si>
    <t>f17_i3375</t>
  </si>
  <si>
    <t>f17_i3376</t>
  </si>
  <si>
    <t>f17_i3377</t>
  </si>
  <si>
    <t>f17_i3378</t>
  </si>
  <si>
    <t>f17_i3379</t>
  </si>
  <si>
    <t>f17_i3380</t>
  </si>
  <si>
    <t>f17_i3381</t>
  </si>
  <si>
    <t>f17_i3382</t>
  </si>
  <si>
    <t>f17_i3383</t>
  </si>
  <si>
    <t>f17_i3384</t>
  </si>
  <si>
    <t>f17_i3385</t>
  </si>
  <si>
    <t>f17_i3386</t>
  </si>
  <si>
    <t>f17_i3387</t>
  </si>
  <si>
    <t>f17_i3388</t>
  </si>
  <si>
    <t>f17_i3389</t>
  </si>
  <si>
    <t>f17_i3390</t>
  </si>
  <si>
    <t>f17_i3391</t>
  </si>
  <si>
    <t>f17_i3392</t>
  </si>
  <si>
    <t>f17_i3393</t>
  </si>
  <si>
    <t>f17_i3394</t>
  </si>
  <si>
    <t>f17_i3395</t>
  </si>
  <si>
    <t>f17_i3396</t>
  </si>
  <si>
    <t>f17_i3397</t>
  </si>
  <si>
    <t>f17_i3398</t>
  </si>
  <si>
    <t>f17_i3399</t>
  </si>
  <si>
    <t>f17_i3400</t>
  </si>
  <si>
    <t>f17_i3401</t>
  </si>
  <si>
    <t>f17_i3402</t>
  </si>
  <si>
    <t>f17_i3403</t>
  </si>
  <si>
    <t>f17_i3404</t>
  </si>
  <si>
    <t>f17_i3405</t>
  </si>
  <si>
    <t>f17_i3406</t>
  </si>
  <si>
    <t>f17_i3407</t>
  </si>
  <si>
    <t>f17_i3408</t>
  </si>
  <si>
    <t>f17_i3409</t>
  </si>
  <si>
    <t>f17_i3410</t>
  </si>
  <si>
    <t>f17_i3411</t>
  </si>
  <si>
    <t>f17_i3412</t>
  </si>
  <si>
    <t>f17_i3413</t>
  </si>
  <si>
    <t>f17_i3414</t>
  </si>
  <si>
    <t>f17_i3415</t>
  </si>
  <si>
    <t>f17_i3416</t>
  </si>
  <si>
    <t>f17_i3417</t>
  </si>
  <si>
    <t>f17_i3418</t>
  </si>
  <si>
    <t>f17_i3419</t>
  </si>
  <si>
    <t>f17_i3420</t>
  </si>
  <si>
    <t>f17_i3421</t>
  </si>
  <si>
    <t>f17_i3422</t>
  </si>
  <si>
    <t>f17_i3423</t>
  </si>
  <si>
    <t>f17_i3424</t>
  </si>
  <si>
    <t>f17_i3425</t>
  </si>
  <si>
    <t>f17_i3426</t>
  </si>
  <si>
    <t>f17_i3427</t>
  </si>
  <si>
    <t>f17_i3428</t>
  </si>
  <si>
    <t>f17_i3429</t>
  </si>
  <si>
    <t>f17_i3430</t>
  </si>
  <si>
    <t>f17_i3431</t>
  </si>
  <si>
    <t>f17_i3432</t>
  </si>
  <si>
    <t>f17_i3433</t>
  </si>
  <si>
    <t>f17_i3434</t>
  </si>
  <si>
    <t>f17_i3435</t>
  </si>
  <si>
    <t>f17_i3436</t>
  </si>
  <si>
    <t>f17_i3437</t>
  </si>
  <si>
    <t>f17_i3438</t>
  </si>
  <si>
    <t>f17_i3439</t>
  </si>
  <si>
    <t>f17_i3440</t>
  </si>
  <si>
    <t>f17_i3441</t>
  </si>
  <si>
    <t>f17_i3442</t>
  </si>
  <si>
    <t>f17_i3443</t>
  </si>
  <si>
    <t>f17_i3444</t>
  </si>
  <si>
    <t>f17_i3445</t>
  </si>
  <si>
    <t>f17_i3446</t>
  </si>
  <si>
    <t>f17_i3447</t>
  </si>
  <si>
    <t>f17_i3448</t>
  </si>
  <si>
    <t>f17_i3449</t>
  </si>
  <si>
    <t>f17_i3450</t>
  </si>
  <si>
    <t>f17_i3451</t>
  </si>
  <si>
    <t>f17_i3452</t>
  </si>
  <si>
    <t>f17_i3453</t>
  </si>
  <si>
    <t>f17_i3454</t>
  </si>
  <si>
    <t>f17_i3455</t>
  </si>
  <si>
    <t>f17_i3456</t>
  </si>
  <si>
    <t>f17_i3457</t>
  </si>
  <si>
    <t>f17_i3458</t>
  </si>
  <si>
    <t>f17_i3459</t>
  </si>
  <si>
    <t>f17_i3460</t>
  </si>
  <si>
    <t>f17_i3461</t>
  </si>
  <si>
    <t>f17_i3462</t>
  </si>
  <si>
    <t>f17_i3463</t>
  </si>
  <si>
    <t>f17_i3464</t>
  </si>
  <si>
    <t>f17_i3465</t>
  </si>
  <si>
    <t>f17_i3466</t>
  </si>
  <si>
    <t>f17_i3467</t>
  </si>
  <si>
    <t>f17_i3468</t>
  </si>
  <si>
    <t>f17_i3469</t>
  </si>
  <si>
    <t>f17_i3470</t>
  </si>
  <si>
    <t>f17_i3471</t>
  </si>
  <si>
    <t>f17_i3472</t>
  </si>
  <si>
    <t>f17_i3473</t>
  </si>
  <si>
    <t>f17_i3474</t>
  </si>
  <si>
    <t>f17_i3475</t>
  </si>
  <si>
    <t>f17_i3476</t>
  </si>
  <si>
    <t>f17_i3477</t>
  </si>
  <si>
    <t>f17_i3478</t>
  </si>
  <si>
    <t>f17_i3479</t>
  </si>
  <si>
    <t>f17_i3480</t>
  </si>
  <si>
    <t>f17_i3481</t>
  </si>
  <si>
    <t>f17_i3482</t>
  </si>
  <si>
    <t>f17_i3483</t>
  </si>
  <si>
    <t>f17_i3484</t>
  </si>
  <si>
    <t>f17_i3485</t>
  </si>
  <si>
    <t>f17_i3486</t>
  </si>
  <si>
    <t>f17_i3487</t>
  </si>
  <si>
    <t>f17_i3488</t>
  </si>
  <si>
    <t>f17_i3489</t>
  </si>
  <si>
    <t>f17_i3490</t>
  </si>
  <si>
    <t>f17_i3491</t>
  </si>
  <si>
    <t>f17_i3492</t>
  </si>
  <si>
    <t>f17_i3493</t>
  </si>
  <si>
    <t>f17_i3494</t>
  </si>
  <si>
    <t>f17_i3495</t>
  </si>
  <si>
    <t>f17_i3496</t>
  </si>
  <si>
    <t>f17_i3497</t>
  </si>
  <si>
    <t>f17_i3498</t>
  </si>
  <si>
    <t>f17_i3499</t>
  </si>
  <si>
    <t>f17_i3500</t>
  </si>
  <si>
    <t>f17_i3501</t>
  </si>
  <si>
    <t>f17_i3502</t>
  </si>
  <si>
    <t>f17_i3503</t>
  </si>
  <si>
    <t>f17_i3504</t>
  </si>
  <si>
    <t>f17_i3505</t>
  </si>
  <si>
    <t>f17_i3506</t>
  </si>
  <si>
    <t>f17_i3507</t>
  </si>
  <si>
    <t>f17_i3508</t>
  </si>
  <si>
    <t>f17_i3509</t>
  </si>
  <si>
    <t>f17_i3510</t>
  </si>
  <si>
    <t>f17_i3511</t>
  </si>
  <si>
    <t>f17_i3512</t>
  </si>
  <si>
    <t>f17_i3513</t>
  </si>
  <si>
    <t>f17_i3514</t>
  </si>
  <si>
    <t>f17_i3515</t>
  </si>
  <si>
    <t>f17_i3516</t>
  </si>
  <si>
    <t>f17_i3517</t>
  </si>
  <si>
    <t>f17_i3518</t>
  </si>
  <si>
    <t>f17_i3519</t>
  </si>
  <si>
    <t>f17_i3520</t>
  </si>
  <si>
    <t>f17_i3521</t>
  </si>
  <si>
    <t>f17_i3522</t>
  </si>
  <si>
    <t>f17_i3523</t>
  </si>
  <si>
    <t>f17_i3524</t>
  </si>
  <si>
    <t>f17_i3525</t>
  </si>
  <si>
    <t>f17_i3526</t>
  </si>
  <si>
    <t>f17_i3527</t>
  </si>
  <si>
    <t>f17_i3528</t>
  </si>
  <si>
    <t>f17_i3529</t>
  </si>
  <si>
    <t>f17_i3530</t>
  </si>
  <si>
    <t>f17_i3531</t>
  </si>
  <si>
    <t>f17_i3532</t>
  </si>
  <si>
    <t>f17_i3533</t>
  </si>
  <si>
    <t>f17_i3534</t>
  </si>
  <si>
    <t>f17_i3535</t>
  </si>
  <si>
    <t>f17_i3536</t>
  </si>
  <si>
    <t>f17_i3537</t>
  </si>
  <si>
    <t>f17_i3538</t>
  </si>
  <si>
    <t>f17_i3539</t>
  </si>
  <si>
    <t>f17_i3540</t>
  </si>
  <si>
    <t>f17_i3541</t>
  </si>
  <si>
    <t>f17_i3542</t>
  </si>
  <si>
    <t>f17_i3543</t>
  </si>
  <si>
    <t>f17_i3544</t>
  </si>
  <si>
    <t>f17_i3545</t>
  </si>
  <si>
    <t>f17_i3546</t>
  </si>
  <si>
    <t>f17_i3547</t>
  </si>
  <si>
    <t>f17_i3548</t>
  </si>
  <si>
    <t>f17_i3549</t>
  </si>
  <si>
    <t>f17_i3550</t>
  </si>
  <si>
    <t>f17_i3551</t>
  </si>
  <si>
    <t>f17_i3552</t>
  </si>
  <si>
    <t>f17_i3553</t>
  </si>
  <si>
    <t>f17_i3554</t>
  </si>
  <si>
    <t>f17_i3555</t>
  </si>
  <si>
    <t>f17_i3556</t>
  </si>
  <si>
    <t>f17_i3557</t>
  </si>
  <si>
    <t>f17_i3558</t>
  </si>
  <si>
    <t>f17_i3559</t>
  </si>
  <si>
    <t>f17_i3560</t>
  </si>
  <si>
    <t>f17_i3561</t>
  </si>
  <si>
    <t>f17_i3562</t>
  </si>
  <si>
    <t>f17_i3563</t>
  </si>
  <si>
    <t>f17_i3564</t>
  </si>
  <si>
    <t>f17_i3565</t>
  </si>
  <si>
    <t>f17_i3566</t>
  </si>
  <si>
    <t>f17_i3567</t>
  </si>
  <si>
    <t>f17_i3568</t>
  </si>
  <si>
    <t>f17_i3569</t>
  </si>
  <si>
    <t>f17_i3570</t>
  </si>
  <si>
    <t>f17_i3571</t>
  </si>
  <si>
    <t>f17_i3572</t>
  </si>
  <si>
    <t>f17_i3573</t>
  </si>
  <si>
    <t>f17_i3574</t>
  </si>
  <si>
    <t>f17_i3575</t>
  </si>
  <si>
    <t>f17_i3576</t>
  </si>
  <si>
    <t>f17_i3577</t>
  </si>
  <si>
    <t>f17_i3578</t>
  </si>
  <si>
    <t>f17_i3579</t>
  </si>
  <si>
    <t>f17_i3580</t>
  </si>
  <si>
    <t>f17_i3581</t>
  </si>
  <si>
    <t>f17_i3582</t>
  </si>
  <si>
    <t>f17_i3583</t>
  </si>
  <si>
    <t>f17_i3584</t>
  </si>
  <si>
    <t>f17_i3585</t>
  </si>
  <si>
    <t>f17_i3586</t>
  </si>
  <si>
    <t>f17_i3587</t>
  </si>
  <si>
    <t>f17_i3588</t>
  </si>
  <si>
    <t>f17_i3589</t>
  </si>
  <si>
    <t>f17_i3590</t>
  </si>
  <si>
    <t>f17_i3591</t>
  </si>
  <si>
    <t>f17_i3592</t>
  </si>
  <si>
    <t>f17_i3593</t>
  </si>
  <si>
    <t>f17_i3594</t>
  </si>
  <si>
    <t>f17_i3595</t>
  </si>
  <si>
    <t>f17_i3596</t>
  </si>
  <si>
    <t>f17_i3597</t>
  </si>
  <si>
    <t>f17_i3598</t>
  </si>
  <si>
    <t>f17_i3599</t>
  </si>
  <si>
    <t>f17_i3600</t>
  </si>
  <si>
    <t>f17_i3601</t>
  </si>
  <si>
    <t>f17_i3602</t>
  </si>
  <si>
    <t>f17_i3603</t>
  </si>
  <si>
    <t>f17_i3604</t>
  </si>
  <si>
    <t>f17_i3605</t>
  </si>
  <si>
    <t>f17_i3606</t>
  </si>
  <si>
    <t>f17_i3607</t>
  </si>
  <si>
    <t>f17_i3608</t>
  </si>
  <si>
    <t>f17_i3609</t>
  </si>
  <si>
    <t>f17_i3610</t>
  </si>
  <si>
    <t>f17_i3611</t>
  </si>
  <si>
    <t>f17_i3612</t>
  </si>
  <si>
    <t>f17_i3613</t>
  </si>
  <si>
    <t>f17_i3614</t>
  </si>
  <si>
    <t>f17_i3615</t>
  </si>
  <si>
    <t>f17_i3616</t>
  </si>
  <si>
    <t>f17_i3617</t>
  </si>
  <si>
    <t>f17_i3618</t>
  </si>
  <si>
    <t>f17_i3619</t>
  </si>
  <si>
    <t>f17_i3620</t>
  </si>
  <si>
    <t>f17_i3621</t>
  </si>
  <si>
    <t>f17_i3622</t>
  </si>
  <si>
    <t>f17_i3623</t>
  </si>
  <si>
    <t>f17_i3624</t>
  </si>
  <si>
    <t>f17_i3625</t>
  </si>
  <si>
    <t>f17_i3626</t>
  </si>
  <si>
    <t>f17_i3627</t>
  </si>
  <si>
    <t>f17_i3628</t>
  </si>
  <si>
    <t>f17_i3629</t>
  </si>
  <si>
    <t>f17_i3630</t>
  </si>
  <si>
    <t>f17_i3631</t>
  </si>
  <si>
    <t>f17_i3632</t>
  </si>
  <si>
    <t>f17_i3633</t>
  </si>
  <si>
    <t>f17_i3634</t>
  </si>
  <si>
    <t>f17_i3635</t>
  </si>
  <si>
    <t>f17_i3636</t>
  </si>
  <si>
    <t>f17_i3637</t>
  </si>
  <si>
    <t>Procentul medicilor,cu vîrsta mai mică de 35 ani-Total extr.bug</t>
  </si>
  <si>
    <t>f17_i3638</t>
  </si>
  <si>
    <t>Procentul medicilor,cu vîrsta de 35 - 44 ani -Total extrabuget</t>
  </si>
  <si>
    <t>f17_i3639</t>
  </si>
  <si>
    <t>Procentul medicilor,cu vîrsta de 45 - 54 ani -Total extrabuget</t>
  </si>
  <si>
    <t>f17_i3640</t>
  </si>
  <si>
    <t>Procentul medicilor,cu vîrsta de 55 - 64 ani -Total  extrabuget</t>
  </si>
  <si>
    <t>f17_i3641</t>
  </si>
  <si>
    <r>
      <rPr>
        <b/>
        <sz val="10"/>
        <color indexed="2"/>
        <rFont val="Arial Cyr"/>
        <charset val="134"/>
      </rPr>
      <t>Procentul medicilor,cu vîrsta &gt; de 65 ani</t>
    </r>
    <r>
      <rPr>
        <b/>
        <sz val="10"/>
        <color indexed="18"/>
        <rFont val="Arial Cyr"/>
        <charset val="134"/>
      </rPr>
      <t xml:space="preserve"> </t>
    </r>
    <r>
      <rPr>
        <b/>
        <sz val="10"/>
        <color indexed="2"/>
        <rFont val="Arial Cyr"/>
        <charset val="134"/>
      </rPr>
      <t xml:space="preserve"> - Total extrabuget</t>
    </r>
  </si>
  <si>
    <t>f17_i3642</t>
  </si>
  <si>
    <t>f17_i3643</t>
  </si>
  <si>
    <t>f17_i3644</t>
  </si>
  <si>
    <t>f17_i3645</t>
  </si>
  <si>
    <t>f17_i3646</t>
  </si>
  <si>
    <t>f17_i3647</t>
  </si>
  <si>
    <t>f17_i3648</t>
  </si>
  <si>
    <t>f17_i3649</t>
  </si>
  <si>
    <t>f17_i3650</t>
  </si>
  <si>
    <t>f17_i3651</t>
  </si>
  <si>
    <t>f17_i3652</t>
  </si>
  <si>
    <t>f17_i3653</t>
  </si>
  <si>
    <t>f17_i3654</t>
  </si>
  <si>
    <t>f17_i3655</t>
  </si>
  <si>
    <t>f17_i3656</t>
  </si>
  <si>
    <t>f17_i3657</t>
  </si>
  <si>
    <t>f17_i3658</t>
  </si>
  <si>
    <t>f17_i3659</t>
  </si>
  <si>
    <t>f17_i3660</t>
  </si>
  <si>
    <t>f17_i3661</t>
  </si>
  <si>
    <t>f17_i3662</t>
  </si>
  <si>
    <t>f17_i3663</t>
  </si>
  <si>
    <t>f17_i3664</t>
  </si>
  <si>
    <t>f17_i3665</t>
  </si>
  <si>
    <t>f17_i3666</t>
  </si>
  <si>
    <t>f17_i3667</t>
  </si>
  <si>
    <t>f17_i3668</t>
  </si>
  <si>
    <t>f17_i3669</t>
  </si>
  <si>
    <t>f17_i3670</t>
  </si>
  <si>
    <t>f17_i3671</t>
  </si>
  <si>
    <t>f17_i3672</t>
  </si>
  <si>
    <t>f17_i3673</t>
  </si>
  <si>
    <t>f17_i3674</t>
  </si>
  <si>
    <t>f17_i3675</t>
  </si>
  <si>
    <t>f17_i3676</t>
  </si>
  <si>
    <t>f17_i3677</t>
  </si>
  <si>
    <t>f17_i3678</t>
  </si>
  <si>
    <t>f17_i3679</t>
  </si>
  <si>
    <t>f17_i3680</t>
  </si>
  <si>
    <t>f17_i3681</t>
  </si>
  <si>
    <t>f17_i3682</t>
  </si>
  <si>
    <t>f17_i3683</t>
  </si>
  <si>
    <t>f17_i3684</t>
  </si>
  <si>
    <t>f17_i3685</t>
  </si>
  <si>
    <t>f17_i3686</t>
  </si>
  <si>
    <t>f17_i3687</t>
  </si>
  <si>
    <t>f17_i3688</t>
  </si>
  <si>
    <t>f17_i3689</t>
  </si>
  <si>
    <t>f17_i3690</t>
  </si>
  <si>
    <t>f17_i3691</t>
  </si>
  <si>
    <t>f17_i3692</t>
  </si>
  <si>
    <t>f17_i3693</t>
  </si>
  <si>
    <t>f17_i3694</t>
  </si>
  <si>
    <t>f17_i3695</t>
  </si>
  <si>
    <t>f17_i3696</t>
  </si>
  <si>
    <t>f17_i3697</t>
  </si>
  <si>
    <t>f17_i3698</t>
  </si>
  <si>
    <t>f17_i3699</t>
  </si>
  <si>
    <t>f17_i3700</t>
  </si>
  <si>
    <t>f17_i3701</t>
  </si>
  <si>
    <t>f17_i3702</t>
  </si>
  <si>
    <t>f17_i3703</t>
  </si>
  <si>
    <t>f17_i3704</t>
  </si>
  <si>
    <t>f17_i3705</t>
  </si>
  <si>
    <t>f17_i3706</t>
  </si>
  <si>
    <t>f17_i3707</t>
  </si>
  <si>
    <t>f17_i3708</t>
  </si>
  <si>
    <t>f17_i3709</t>
  </si>
  <si>
    <t>f17_i3710</t>
  </si>
  <si>
    <t>f17_i3711</t>
  </si>
  <si>
    <t>f17_i3712</t>
  </si>
  <si>
    <t>f17_i3713</t>
  </si>
  <si>
    <t>f17_i3714</t>
  </si>
  <si>
    <t>f17_i3715</t>
  </si>
  <si>
    <t>f17_i3716</t>
  </si>
  <si>
    <t>f17_i3717</t>
  </si>
  <si>
    <t>f17_i3718</t>
  </si>
  <si>
    <t>f17_i3719</t>
  </si>
  <si>
    <t>f17_i3720</t>
  </si>
  <si>
    <t>f17_i3721</t>
  </si>
  <si>
    <t>f17_i3722</t>
  </si>
  <si>
    <t>f17_i3723</t>
  </si>
  <si>
    <t>f17_i3724</t>
  </si>
  <si>
    <t>f17_i3725</t>
  </si>
  <si>
    <t>f17_i3726</t>
  </si>
  <si>
    <t>f17_i3727</t>
  </si>
  <si>
    <t>f17_i3728</t>
  </si>
  <si>
    <t>f17_i3729</t>
  </si>
  <si>
    <t>f17_i3730</t>
  </si>
  <si>
    <t>f17_i3731</t>
  </si>
  <si>
    <t>f17_i3732</t>
  </si>
  <si>
    <t>f17_i3733</t>
  </si>
  <si>
    <t>f17_i3734</t>
  </si>
  <si>
    <t>f17_i3735</t>
  </si>
  <si>
    <t>f17_i3736</t>
  </si>
  <si>
    <t>f17_i3737</t>
  </si>
  <si>
    <t>f17_i3738</t>
  </si>
  <si>
    <t>f17_i3739</t>
  </si>
  <si>
    <t>f17_i3740</t>
  </si>
  <si>
    <t>f17_i3741</t>
  </si>
  <si>
    <t>f17_i3742</t>
  </si>
  <si>
    <t>f17_i3743</t>
  </si>
  <si>
    <t>f17_i3744</t>
  </si>
  <si>
    <t>f17_i3745</t>
  </si>
  <si>
    <t>f17_i3746</t>
  </si>
  <si>
    <t>f17_i3747</t>
  </si>
  <si>
    <t>f17_i3748</t>
  </si>
  <si>
    <t>f17_i3749</t>
  </si>
  <si>
    <t>f17_i3750</t>
  </si>
  <si>
    <t>f17_i3751</t>
  </si>
  <si>
    <t>f17_i3752</t>
  </si>
  <si>
    <t>f17_i3753</t>
  </si>
  <si>
    <t>f17_i3754</t>
  </si>
  <si>
    <t>f17_i3755</t>
  </si>
  <si>
    <t>f17_i3756</t>
  </si>
  <si>
    <t>f17_i3757</t>
  </si>
  <si>
    <t>f17_i3758</t>
  </si>
  <si>
    <t>f17_i3759</t>
  </si>
  <si>
    <t>f17_i3760</t>
  </si>
  <si>
    <t>f17_i3761</t>
  </si>
  <si>
    <t>f17_i3762</t>
  </si>
  <si>
    <t>f17_i3763</t>
  </si>
  <si>
    <t>f17_i3764</t>
  </si>
  <si>
    <t>f17_i3765</t>
  </si>
  <si>
    <t>f17_i3766</t>
  </si>
  <si>
    <t>f17_i3767</t>
  </si>
  <si>
    <t>f17_i3768</t>
  </si>
  <si>
    <t>f17_i3769</t>
  </si>
  <si>
    <t>f17_i3770</t>
  </si>
  <si>
    <t>f17_i3771</t>
  </si>
  <si>
    <t>f17_i3772</t>
  </si>
  <si>
    <t>f17_i3773</t>
  </si>
  <si>
    <t>f17_i3774</t>
  </si>
  <si>
    <t>f17_i3775</t>
  </si>
  <si>
    <t>f17_i3776</t>
  </si>
  <si>
    <t>f17_i3777</t>
  </si>
  <si>
    <t>f17_i3778</t>
  </si>
  <si>
    <t>f17_i3779</t>
  </si>
  <si>
    <t>f17_i3780</t>
  </si>
  <si>
    <t>f17_i3781</t>
  </si>
  <si>
    <t>f17_i3782</t>
  </si>
  <si>
    <t>f17_i3783</t>
  </si>
  <si>
    <t>f17_i3784</t>
  </si>
  <si>
    <t>f17_i3785</t>
  </si>
  <si>
    <t>f17_i3786</t>
  </si>
  <si>
    <t>f17_i3787</t>
  </si>
  <si>
    <t>f17_i3788</t>
  </si>
  <si>
    <t>f17_i3789</t>
  </si>
  <si>
    <t>f17_i3790</t>
  </si>
  <si>
    <t>f17_i3791</t>
  </si>
  <si>
    <t>f17_i3792</t>
  </si>
  <si>
    <t>f17_i3793</t>
  </si>
  <si>
    <t>f17_i3794</t>
  </si>
  <si>
    <t>f17_i3795</t>
  </si>
  <si>
    <t>f17_i3796</t>
  </si>
  <si>
    <t>f17_i3797</t>
  </si>
  <si>
    <t>f17_i3798</t>
  </si>
  <si>
    <t>f17_i3799</t>
  </si>
  <si>
    <t>f17_i3800</t>
  </si>
  <si>
    <t>f17_i3801</t>
  </si>
  <si>
    <t>f17_i3802</t>
  </si>
  <si>
    <t>f17_i3803</t>
  </si>
  <si>
    <t>f17_i3804</t>
  </si>
  <si>
    <t>f17_i3805</t>
  </si>
  <si>
    <t>f17_i3806</t>
  </si>
  <si>
    <t>f17_i3807</t>
  </si>
  <si>
    <t>f17_i3808</t>
  </si>
  <si>
    <t>f17_i3809</t>
  </si>
  <si>
    <t>f17_i3810</t>
  </si>
  <si>
    <t>f17_i3811</t>
  </si>
  <si>
    <t>f17_i3812</t>
  </si>
  <si>
    <t>f17_i3813</t>
  </si>
  <si>
    <t>f17_i3814</t>
  </si>
  <si>
    <t>f17_i3815</t>
  </si>
  <si>
    <t>f17_i3816</t>
  </si>
  <si>
    <t>f17_i3817</t>
  </si>
  <si>
    <t>f17_i3818</t>
  </si>
  <si>
    <t>f17_i3819</t>
  </si>
  <si>
    <t>f17_i3820</t>
  </si>
  <si>
    <t>f17_i3821</t>
  </si>
  <si>
    <t>f17_i3822</t>
  </si>
  <si>
    <t>f17_i3823</t>
  </si>
  <si>
    <t>f17_i3824</t>
  </si>
  <si>
    <t>f17_i3825</t>
  </si>
  <si>
    <t>f17_i3826</t>
  </si>
  <si>
    <t>f17_i3827</t>
  </si>
  <si>
    <t>f17_i3828</t>
  </si>
  <si>
    <t>f17_i3829</t>
  </si>
  <si>
    <t>f17_i3830</t>
  </si>
  <si>
    <t>f17_i3831</t>
  </si>
  <si>
    <t>f17_i3832</t>
  </si>
  <si>
    <t>f17_i3833</t>
  </si>
  <si>
    <t>f17_i3834</t>
  </si>
  <si>
    <t>f17_i3835</t>
  </si>
  <si>
    <t>f17_i3836</t>
  </si>
  <si>
    <t>f17_i3837</t>
  </si>
  <si>
    <t>f17_i3838</t>
  </si>
  <si>
    <t>f17_i3839</t>
  </si>
  <si>
    <t>f17_i3840</t>
  </si>
  <si>
    <t>f17_i3841</t>
  </si>
  <si>
    <t>f17_i3842</t>
  </si>
  <si>
    <t>f17_i3843</t>
  </si>
  <si>
    <t>f17_i3844</t>
  </si>
  <si>
    <t>f17_i3845</t>
  </si>
  <si>
    <t>f17_i3846</t>
  </si>
  <si>
    <t>f17_i3847</t>
  </si>
  <si>
    <t>f17_i3848</t>
  </si>
  <si>
    <t>f17_i3849</t>
  </si>
  <si>
    <t>f17_i3850</t>
  </si>
  <si>
    <t>f17_i3851</t>
  </si>
  <si>
    <t>f17_i3852</t>
  </si>
  <si>
    <t>f17_i3853</t>
  </si>
  <si>
    <t>f17_i3854</t>
  </si>
  <si>
    <t>f17_i3855</t>
  </si>
  <si>
    <t>f17_i3856</t>
  </si>
  <si>
    <t>f17_i3857</t>
  </si>
  <si>
    <t>f17_i3858</t>
  </si>
  <si>
    <t>f17_i3859</t>
  </si>
  <si>
    <t>f17_i3860</t>
  </si>
  <si>
    <t>f17_i3861</t>
  </si>
  <si>
    <t>f17_i3862</t>
  </si>
  <si>
    <t>f17_i3863</t>
  </si>
  <si>
    <t>f17_i3864</t>
  </si>
  <si>
    <t>f17_i3865</t>
  </si>
  <si>
    <t>f17_i3866</t>
  </si>
  <si>
    <t>f17_i3867</t>
  </si>
  <si>
    <t>f17_i3868</t>
  </si>
  <si>
    <t>f17_i3869</t>
  </si>
  <si>
    <t>f17_i3870</t>
  </si>
  <si>
    <t>f17_i3871</t>
  </si>
  <si>
    <t>f17_i3872</t>
  </si>
  <si>
    <t>f17_i3873</t>
  </si>
  <si>
    <t>f17_i3874</t>
  </si>
  <si>
    <t>f17_i3875</t>
  </si>
  <si>
    <t>f17_i3876</t>
  </si>
  <si>
    <t>f17_i3877</t>
  </si>
  <si>
    <t>f17_i3878</t>
  </si>
  <si>
    <t>f17_i3879</t>
  </si>
  <si>
    <t>f17_i3880</t>
  </si>
  <si>
    <t>f17_i3881</t>
  </si>
  <si>
    <t>f17_i3882</t>
  </si>
  <si>
    <t>f17_i3883</t>
  </si>
  <si>
    <t>f17_i3884</t>
  </si>
  <si>
    <t>f17_i3885</t>
  </si>
  <si>
    <t>f17_i3886</t>
  </si>
  <si>
    <t>f17_i3887</t>
  </si>
  <si>
    <t>f17_i3888</t>
  </si>
  <si>
    <t>f17_i3889</t>
  </si>
  <si>
    <t>f17_i3890</t>
  </si>
  <si>
    <t>f17_i3891</t>
  </si>
  <si>
    <t>f17_i3892</t>
  </si>
  <si>
    <t>f17_i3893</t>
  </si>
  <si>
    <t>f17_i3894</t>
  </si>
  <si>
    <t>f17_i3895</t>
  </si>
  <si>
    <t>f17_i3896</t>
  </si>
  <si>
    <t>f17_i3897</t>
  </si>
  <si>
    <t>f17_i3898</t>
  </si>
  <si>
    <t>f17_i3899</t>
  </si>
  <si>
    <t>f17_i3900</t>
  </si>
  <si>
    <t>f17_i3901</t>
  </si>
  <si>
    <t>f17_i3902</t>
  </si>
  <si>
    <t>f17_i3903</t>
  </si>
  <si>
    <t>f17_i3904</t>
  </si>
  <si>
    <t>f17_i3905</t>
  </si>
  <si>
    <t>f17_i3906</t>
  </si>
  <si>
    <t>f17_i3907</t>
  </si>
  <si>
    <t>f17_i3908</t>
  </si>
  <si>
    <t>f17_i3909</t>
  </si>
  <si>
    <t>f17_i3910</t>
  </si>
  <si>
    <t>f17_i3911</t>
  </si>
  <si>
    <t>f17_i3912</t>
  </si>
  <si>
    <t>f17_i3913</t>
  </si>
  <si>
    <t>f17_i3914</t>
  </si>
  <si>
    <t>f17_i3915</t>
  </si>
  <si>
    <t>f17_i3916</t>
  </si>
  <si>
    <t>f17_i3917</t>
  </si>
  <si>
    <t>f17_i3918</t>
  </si>
  <si>
    <t>f17_i3919</t>
  </si>
  <si>
    <t>f17_i3920</t>
  </si>
  <si>
    <t>f17_i3921</t>
  </si>
  <si>
    <t>f17_i3922</t>
  </si>
  <si>
    <t>f17_i3923</t>
  </si>
  <si>
    <t>f17_i3924</t>
  </si>
  <si>
    <t>f17_i3925</t>
  </si>
  <si>
    <t>f17_i3926</t>
  </si>
  <si>
    <t>f17_i3927</t>
  </si>
  <si>
    <t>f17_i3928</t>
  </si>
  <si>
    <t>f17_i3929</t>
  </si>
  <si>
    <t>f17_i3930</t>
  </si>
  <si>
    <t>f17_i3931</t>
  </si>
  <si>
    <t>f17_i3932</t>
  </si>
  <si>
    <t>f17_i3933</t>
  </si>
  <si>
    <t>f17_i3934</t>
  </si>
  <si>
    <t>f17_i3935</t>
  </si>
  <si>
    <t>f17_i3936</t>
  </si>
  <si>
    <t>f17_i3937</t>
  </si>
  <si>
    <t>f17_i3938</t>
  </si>
  <si>
    <t>f17_i3939</t>
  </si>
  <si>
    <t>f17_i3940</t>
  </si>
  <si>
    <t>f17_i3941</t>
  </si>
  <si>
    <t>f17_i3942</t>
  </si>
  <si>
    <t>f17_i3943</t>
  </si>
  <si>
    <t>f17_i3944</t>
  </si>
  <si>
    <t>f17_i3945</t>
  </si>
  <si>
    <t>f17_i3946</t>
  </si>
  <si>
    <t>f17_i3947</t>
  </si>
  <si>
    <t>f17_i3948</t>
  </si>
  <si>
    <t>f17_i3949</t>
  </si>
  <si>
    <t>f17_i3950</t>
  </si>
  <si>
    <t>f17_i3951</t>
  </si>
  <si>
    <t>f17_i3952</t>
  </si>
  <si>
    <t>f17_i3953</t>
  </si>
  <si>
    <t>f17_i3954</t>
  </si>
  <si>
    <t>f17_i3955</t>
  </si>
  <si>
    <t>f17_i3956</t>
  </si>
  <si>
    <t>f17_i3957</t>
  </si>
  <si>
    <t>f17_i3958</t>
  </si>
  <si>
    <t>f17_i3959</t>
  </si>
  <si>
    <t>f17_i3960</t>
  </si>
  <si>
    <t>f17_i3961</t>
  </si>
  <si>
    <t>f17_i3962</t>
  </si>
  <si>
    <t>f17_i3963</t>
  </si>
  <si>
    <t>f17_i3964</t>
  </si>
  <si>
    <t>f17_i3965</t>
  </si>
  <si>
    <t>f17_i3966</t>
  </si>
  <si>
    <t>f17_i3967</t>
  </si>
  <si>
    <t>f17_i3968</t>
  </si>
  <si>
    <t>f17_i3969</t>
  </si>
  <si>
    <t>f17_i3970</t>
  </si>
  <si>
    <t>f17_i3971</t>
  </si>
  <si>
    <t>f17_i3972</t>
  </si>
  <si>
    <t>f17_i3973</t>
  </si>
  <si>
    <t>f17_i3974</t>
  </si>
  <si>
    <t>f17_i3975</t>
  </si>
  <si>
    <t>f17_i3976</t>
  </si>
  <si>
    <t>f17_i3977</t>
  </si>
  <si>
    <t>f17_i3978</t>
  </si>
  <si>
    <t>f17_i3979</t>
  </si>
  <si>
    <t>f17_i3980</t>
  </si>
  <si>
    <t>f17_i3981</t>
  </si>
  <si>
    <t>f17_i3982</t>
  </si>
  <si>
    <t>f17_i3983</t>
  </si>
  <si>
    <t>f17_i3984</t>
  </si>
  <si>
    <t>f17_i3985</t>
  </si>
  <si>
    <t>f17_i3986</t>
  </si>
  <si>
    <t>f17_i3987</t>
  </si>
  <si>
    <t>f17_i3988</t>
  </si>
  <si>
    <t>f17_i3989</t>
  </si>
  <si>
    <t>f17_i3990</t>
  </si>
  <si>
    <t>f17_i3991</t>
  </si>
  <si>
    <t>f17_i3992</t>
  </si>
  <si>
    <t>f17_i3993</t>
  </si>
  <si>
    <t>f17_i3994</t>
  </si>
  <si>
    <t>f17_i3995</t>
  </si>
  <si>
    <t>f17_i3996</t>
  </si>
  <si>
    <t>f17_i3997</t>
  </si>
  <si>
    <t>f17_i3998</t>
  </si>
  <si>
    <t>f17_i3999</t>
  </si>
  <si>
    <t>f17_i4000</t>
  </si>
  <si>
    <t>f17_i4001</t>
  </si>
  <si>
    <t>f17_i4002</t>
  </si>
  <si>
    <t>f17_i4003</t>
  </si>
  <si>
    <t>f17_i4004</t>
  </si>
  <si>
    <t>f17_i4005</t>
  </si>
  <si>
    <t>f17_i4006</t>
  </si>
  <si>
    <t>f17_i4007</t>
  </si>
  <si>
    <t>f17_i4008</t>
  </si>
  <si>
    <t>f17_i4009</t>
  </si>
  <si>
    <t>f17_i4010</t>
  </si>
  <si>
    <t>f17_i4011</t>
  </si>
  <si>
    <t>f17_i4012</t>
  </si>
  <si>
    <t>f17_i4013</t>
  </si>
  <si>
    <t>f17_i4014</t>
  </si>
  <si>
    <t>f17_i4015</t>
  </si>
  <si>
    <t>f17_i4016</t>
  </si>
  <si>
    <t>f17_i4017</t>
  </si>
  <si>
    <t>f17_i4018</t>
  </si>
  <si>
    <t>f17_i4019</t>
  </si>
  <si>
    <t>f17_i4020</t>
  </si>
  <si>
    <t>f17_i4021</t>
  </si>
  <si>
    <t>f17_i4022</t>
  </si>
  <si>
    <t>f17_i4023</t>
  </si>
  <si>
    <t>f17_i4024</t>
  </si>
  <si>
    <t>f17_i4025</t>
  </si>
  <si>
    <t>f17_i4026</t>
  </si>
  <si>
    <t>f17_i4027</t>
  </si>
  <si>
    <t>f17_i4028</t>
  </si>
  <si>
    <t>f17_i4029</t>
  </si>
  <si>
    <t>f17_i4030</t>
  </si>
  <si>
    <t>f17_i4031</t>
  </si>
  <si>
    <t>f17_i4032</t>
  </si>
  <si>
    <t>f17_i4033</t>
  </si>
  <si>
    <t>f17_i4034</t>
  </si>
  <si>
    <t>f17_i4035</t>
  </si>
  <si>
    <t>f17_i4036</t>
  </si>
  <si>
    <t>f17_i4037</t>
  </si>
  <si>
    <t>f17_i4038</t>
  </si>
  <si>
    <t>f17_i4039</t>
  </si>
  <si>
    <t>f17_i4040</t>
  </si>
  <si>
    <t>f17_i4041</t>
  </si>
  <si>
    <t>f17_i4042</t>
  </si>
  <si>
    <t>f17_i4043</t>
  </si>
  <si>
    <t>f17_i4044</t>
  </si>
  <si>
    <t>f17_i4045</t>
  </si>
  <si>
    <t>f17_i4046</t>
  </si>
  <si>
    <t>f17_i4047</t>
  </si>
  <si>
    <t>f17_i4048</t>
  </si>
  <si>
    <t>f17_i4049</t>
  </si>
  <si>
    <t>f17_i4050</t>
  </si>
  <si>
    <t>f17_i4051</t>
  </si>
  <si>
    <t>f17_i4052</t>
  </si>
  <si>
    <t>f17_i4053</t>
  </si>
  <si>
    <t>f17_i4054</t>
  </si>
  <si>
    <t>f17_i4055</t>
  </si>
  <si>
    <t>Procentul PMM, cu vîrsta mai mică de 35 ani -Total extrabuget</t>
  </si>
  <si>
    <t>f17_i4056</t>
  </si>
  <si>
    <t>Procentul PMM, cu vîrsta de 35 - 44 ani  - Total  extrabuget</t>
  </si>
  <si>
    <t>f17_i4057</t>
  </si>
  <si>
    <t>Procentul PMM, cu vîrsta de 45 - 54 ani  - Total  extrabuget</t>
  </si>
  <si>
    <t>f17_i4058</t>
  </si>
  <si>
    <t>Procentul PMM, cu vîrsta de 55 - 64 ani  - Total  extrabuget</t>
  </si>
  <si>
    <t>f17_i4059</t>
  </si>
  <si>
    <r>
      <rPr>
        <b/>
        <sz val="10"/>
        <color indexed="2"/>
        <rFont val="Arial Cyr"/>
        <charset val="134"/>
      </rPr>
      <t>Procentul PMM, cu vîrsta mai mare de 65 ani</t>
    </r>
    <r>
      <rPr>
        <b/>
        <sz val="10"/>
        <color indexed="18"/>
        <rFont val="Arial Cyr"/>
        <charset val="134"/>
      </rPr>
      <t xml:space="preserve"> </t>
    </r>
    <r>
      <rPr>
        <b/>
        <sz val="10"/>
        <color indexed="2"/>
        <rFont val="Arial Cyr"/>
        <charset val="134"/>
      </rPr>
      <t>-Total extrabuget</t>
    </r>
  </si>
  <si>
    <t>f17_i4060</t>
  </si>
  <si>
    <t>f17_i4061</t>
  </si>
  <si>
    <t>f17_i4062</t>
  </si>
  <si>
    <t>f17_i4063</t>
  </si>
  <si>
    <t>f17_i4064</t>
  </si>
  <si>
    <t>f17_i4065</t>
  </si>
  <si>
    <t>f17_i4066</t>
  </si>
  <si>
    <t>f17_i4067</t>
  </si>
  <si>
    <t>f17_i4068</t>
  </si>
  <si>
    <t>f17_i4069</t>
  </si>
  <si>
    <t>f17_i4070</t>
  </si>
  <si>
    <t>f17_i4071</t>
  </si>
  <si>
    <t>f17_i4072</t>
  </si>
  <si>
    <t>f17_i4073</t>
  </si>
  <si>
    <t>f17_i4074</t>
  </si>
  <si>
    <t>f17_i4075</t>
  </si>
  <si>
    <t>f17_i4076</t>
  </si>
  <si>
    <t>f17_i4077</t>
  </si>
  <si>
    <t>f17_i4078</t>
  </si>
  <si>
    <t>f17_i4079</t>
  </si>
  <si>
    <t>f17_i4080</t>
  </si>
  <si>
    <t>f17_i4081</t>
  </si>
  <si>
    <t>f17_i4082</t>
  </si>
  <si>
    <t>f17_i4083</t>
  </si>
  <si>
    <t>f17_i4084</t>
  </si>
  <si>
    <t>f17_i4085</t>
  </si>
  <si>
    <t>f17_i4086</t>
  </si>
  <si>
    <t>f17_i4087</t>
  </si>
  <si>
    <t>f17_i4088</t>
  </si>
  <si>
    <t>f17_i4089</t>
  </si>
  <si>
    <t>f17_i4090</t>
  </si>
  <si>
    <t>f17_i4091</t>
  </si>
  <si>
    <t>f17_i4092</t>
  </si>
  <si>
    <t>f17_i4093</t>
  </si>
  <si>
    <t>f17_i4094</t>
  </si>
  <si>
    <t>f17_i4095</t>
  </si>
  <si>
    <t>f17_i4096</t>
  </si>
  <si>
    <t>f17_i4097</t>
  </si>
  <si>
    <t>f17_i4098</t>
  </si>
  <si>
    <t>f17_i4099</t>
  </si>
  <si>
    <t>f17_i4100</t>
  </si>
  <si>
    <t>f17_i4101</t>
  </si>
  <si>
    <t>f17_i4102</t>
  </si>
  <si>
    <t>f17_i4103</t>
  </si>
  <si>
    <t>f17_i4104</t>
  </si>
  <si>
    <t>f17_i4105</t>
  </si>
  <si>
    <t>f17_i4106</t>
  </si>
  <si>
    <t>f17_i4107</t>
  </si>
  <si>
    <t>f17_i4108</t>
  </si>
  <si>
    <t>f17_i4109</t>
  </si>
  <si>
    <t>f17_i4110</t>
  </si>
  <si>
    <t>f17_i4111</t>
  </si>
  <si>
    <t>f17_i4112</t>
  </si>
  <si>
    <t>f17_i4113</t>
  </si>
  <si>
    <t>f17_i4114</t>
  </si>
  <si>
    <t>f17_i4115</t>
  </si>
  <si>
    <t>f17_i4116</t>
  </si>
  <si>
    <t>f17_i4117</t>
  </si>
  <si>
    <t>f17_i4118</t>
  </si>
  <si>
    <t>f17_i4119</t>
  </si>
  <si>
    <t>f17_i4120</t>
  </si>
  <si>
    <t>f17_i4121</t>
  </si>
  <si>
    <t>f17_i4122</t>
  </si>
  <si>
    <t>f17_i4123</t>
  </si>
  <si>
    <t>f17_i4124</t>
  </si>
  <si>
    <t>f17_i4125</t>
  </si>
  <si>
    <t>f17_i4126</t>
  </si>
  <si>
    <t>f17_i4127</t>
  </si>
  <si>
    <t>f17_i4128</t>
  </si>
  <si>
    <t>f17_i4129</t>
  </si>
  <si>
    <t>f17_i4130</t>
  </si>
  <si>
    <t>f17_i4131</t>
  </si>
  <si>
    <t>f17_i4132</t>
  </si>
  <si>
    <t>f17_i4133</t>
  </si>
  <si>
    <t>f17_i4134</t>
  </si>
  <si>
    <t>f17_i4135</t>
  </si>
  <si>
    <t>f17_i4136</t>
  </si>
  <si>
    <t>f17_i4137</t>
  </si>
  <si>
    <t>f17_i4138</t>
  </si>
  <si>
    <t>f17_i4139</t>
  </si>
  <si>
    <t>f17_i4140</t>
  </si>
  <si>
    <t>f17_i4141</t>
  </si>
  <si>
    <t>f17_i4142</t>
  </si>
  <si>
    <t>f17_i4143</t>
  </si>
  <si>
    <t>f17_i4144</t>
  </si>
  <si>
    <t>f17_i4145</t>
  </si>
  <si>
    <t>f17_i4146</t>
  </si>
  <si>
    <t>f17_i4147</t>
  </si>
  <si>
    <t>f17_i4148</t>
  </si>
  <si>
    <t>f17_i4149</t>
  </si>
  <si>
    <t>f17_i4150</t>
  </si>
  <si>
    <t>f17_i4151</t>
  </si>
  <si>
    <t>f17_i4152</t>
  </si>
  <si>
    <t>f17_i4153</t>
  </si>
  <si>
    <t>f17_i4154</t>
  </si>
  <si>
    <t>f17_i4155</t>
  </si>
  <si>
    <t>f17_i4156</t>
  </si>
  <si>
    <t>f17_i4157</t>
  </si>
  <si>
    <t>f17_i4158</t>
  </si>
  <si>
    <t>f17_i4159</t>
  </si>
  <si>
    <t>f17_i4160</t>
  </si>
  <si>
    <t>f17_i4161</t>
  </si>
  <si>
    <t>f17_i4162</t>
  </si>
  <si>
    <t>f17_i4163</t>
  </si>
  <si>
    <t>f17_i4164</t>
  </si>
  <si>
    <t>f17_i4165</t>
  </si>
  <si>
    <t>f17_i4166</t>
  </si>
  <si>
    <t>f17_i4167</t>
  </si>
  <si>
    <t>f17_i4168</t>
  </si>
  <si>
    <t>f17_i4169</t>
  </si>
  <si>
    <t>f17_i4170</t>
  </si>
  <si>
    <t>f17_i4171</t>
  </si>
  <si>
    <t>f17_i4172</t>
  </si>
  <si>
    <t>f17_i4173</t>
  </si>
  <si>
    <t>f17_i4174</t>
  </si>
  <si>
    <t>f17_i4175</t>
  </si>
  <si>
    <t>f17_i4176</t>
  </si>
  <si>
    <t>f17_i4177</t>
  </si>
  <si>
    <t>f17_i4178</t>
  </si>
  <si>
    <t>f17_i4179</t>
  </si>
  <si>
    <t>f17_i4180</t>
  </si>
  <si>
    <t>f17_i4181</t>
  </si>
  <si>
    <t>f17_i4182</t>
  </si>
  <si>
    <t>f17_i4183</t>
  </si>
  <si>
    <t>f17_i4184</t>
  </si>
  <si>
    <t>f17_i4185</t>
  </si>
  <si>
    <t>f17_i4186</t>
  </si>
  <si>
    <t>f17_i4187</t>
  </si>
  <si>
    <t>f17_i4188</t>
  </si>
  <si>
    <t>f17_i4189</t>
  </si>
  <si>
    <t>f17_i4190</t>
  </si>
  <si>
    <t>f17_i4191</t>
  </si>
  <si>
    <t>f17_i4192</t>
  </si>
  <si>
    <t>f17_i4193</t>
  </si>
  <si>
    <t>f17_i4194</t>
  </si>
  <si>
    <t>f17_i4195</t>
  </si>
  <si>
    <t>f17_i4196</t>
  </si>
  <si>
    <t>f17_i4197</t>
  </si>
  <si>
    <t>f17_i4198</t>
  </si>
  <si>
    <t>f17_i4199</t>
  </si>
  <si>
    <t>f17_i4200</t>
  </si>
  <si>
    <t>f17_i4201</t>
  </si>
  <si>
    <t>f17_i4202</t>
  </si>
  <si>
    <t>f17_i4203</t>
  </si>
  <si>
    <t>f17_i4204</t>
  </si>
  <si>
    <t>f17_i4205</t>
  </si>
  <si>
    <t>f17_i4206</t>
  </si>
  <si>
    <t>f17_i4207</t>
  </si>
  <si>
    <t>f17_i4208</t>
  </si>
  <si>
    <t>f17_i4209</t>
  </si>
  <si>
    <t>f17_i4210</t>
  </si>
  <si>
    <t>f17_i4211</t>
  </si>
  <si>
    <t>f17_i4212</t>
  </si>
  <si>
    <t>f17_i4213</t>
  </si>
  <si>
    <t>f17_i4214</t>
  </si>
  <si>
    <t>f17_i4215</t>
  </si>
  <si>
    <t>f17_i4216</t>
  </si>
  <si>
    <t>f17_i4217</t>
  </si>
  <si>
    <t>f17_i4218</t>
  </si>
  <si>
    <t>f17_i4219</t>
  </si>
  <si>
    <t>f17_i4220</t>
  </si>
  <si>
    <t>f17_i4221</t>
  </si>
  <si>
    <t>f17_i4222</t>
  </si>
  <si>
    <t>f17_i4223</t>
  </si>
  <si>
    <t>f17_i4224</t>
  </si>
  <si>
    <t>f17_i4225</t>
  </si>
  <si>
    <t>f17_i4226</t>
  </si>
  <si>
    <t>f17_i4227</t>
  </si>
  <si>
    <t>f17_i4228</t>
  </si>
  <si>
    <t>f17_i4229</t>
  </si>
  <si>
    <t>f17_i4230</t>
  </si>
  <si>
    <t>f17_i4231</t>
  </si>
  <si>
    <t>f17_i4232</t>
  </si>
  <si>
    <t>f17_i4233</t>
  </si>
  <si>
    <t>f17_i4234</t>
  </si>
  <si>
    <t>f17_i4235</t>
  </si>
  <si>
    <t>f17_i4236</t>
  </si>
  <si>
    <t>f17_i4237</t>
  </si>
  <si>
    <t>f17_i4238</t>
  </si>
  <si>
    <t>f17_i4239</t>
  </si>
  <si>
    <t>f17_i4240</t>
  </si>
  <si>
    <t>f17_i4241</t>
  </si>
  <si>
    <t>f17_i4242</t>
  </si>
  <si>
    <t>f17_i4243</t>
  </si>
  <si>
    <t>f17_i4244</t>
  </si>
  <si>
    <t>f17_i4245</t>
  </si>
  <si>
    <t>f17_i4246</t>
  </si>
  <si>
    <t>f17_i4247</t>
  </si>
  <si>
    <t>f17_i4248</t>
  </si>
  <si>
    <t>f17_i4249</t>
  </si>
  <si>
    <t>f17_i4250</t>
  </si>
  <si>
    <t>f17_i4251</t>
  </si>
  <si>
    <t>f17_i4252</t>
  </si>
  <si>
    <t>f17_i4253</t>
  </si>
  <si>
    <t>f17_i4254</t>
  </si>
  <si>
    <t>f17_i4255</t>
  </si>
  <si>
    <t>f17_i4256</t>
  </si>
  <si>
    <t>f17_i4257</t>
  </si>
  <si>
    <t>f17_i4258</t>
  </si>
  <si>
    <t>f17_i4259</t>
  </si>
  <si>
    <t>f17_i4260</t>
  </si>
  <si>
    <t>f17_i4261</t>
  </si>
  <si>
    <t>f17_i4262</t>
  </si>
  <si>
    <t>f17_i4263</t>
  </si>
  <si>
    <t>f17_i4264</t>
  </si>
  <si>
    <t>f17_i4265</t>
  </si>
  <si>
    <t>f17_i4266</t>
  </si>
  <si>
    <t>f17_i4267</t>
  </si>
  <si>
    <t>f17_i4268</t>
  </si>
  <si>
    <t>f17_i4269</t>
  </si>
  <si>
    <t>f17_i4270</t>
  </si>
  <si>
    <t>f17_i4271</t>
  </si>
  <si>
    <t>f17_i4272</t>
  </si>
  <si>
    <t>f17_i4273</t>
  </si>
  <si>
    <t>f17_i4274</t>
  </si>
  <si>
    <t>f17_i4275</t>
  </si>
  <si>
    <t>f17_i4276</t>
  </si>
  <si>
    <t>f17_i4277</t>
  </si>
  <si>
    <t>f17_i4278</t>
  </si>
  <si>
    <t>f17_i4279</t>
  </si>
  <si>
    <t>f17_i4280</t>
  </si>
  <si>
    <t>f17_i4281</t>
  </si>
  <si>
    <t>f17_i4282</t>
  </si>
  <si>
    <t>f17_i4283</t>
  </si>
  <si>
    <t>f17_i4284</t>
  </si>
  <si>
    <t>f17_i4285</t>
  </si>
  <si>
    <t>f17_i4286</t>
  </si>
  <si>
    <t>f17_i4287</t>
  </si>
  <si>
    <t>f17_i4288</t>
  </si>
  <si>
    <t>f17_i4289</t>
  </si>
  <si>
    <t>f17_i4290</t>
  </si>
  <si>
    <t>f17_i4291</t>
  </si>
  <si>
    <t>f17_i4292</t>
  </si>
  <si>
    <t>f17_i4293</t>
  </si>
  <si>
    <t>f17_i4294</t>
  </si>
  <si>
    <t>f17_i4295</t>
  </si>
  <si>
    <t>f17_i4296</t>
  </si>
  <si>
    <t>f17_i4297</t>
  </si>
  <si>
    <t>f17_i4298</t>
  </si>
  <si>
    <t>f17_i4299</t>
  </si>
  <si>
    <t>f17_i4300</t>
  </si>
  <si>
    <t>f17_i4301</t>
  </si>
  <si>
    <t>f17_i4302</t>
  </si>
  <si>
    <t>f17_i4303</t>
  </si>
  <si>
    <t>f17_i4304</t>
  </si>
  <si>
    <t>f17_i4305</t>
  </si>
  <si>
    <t>f17_i4306</t>
  </si>
  <si>
    <t>f17_i4307</t>
  </si>
  <si>
    <t>f17_i4308</t>
  </si>
  <si>
    <t>f17_i4309</t>
  </si>
  <si>
    <t>f17_i4310</t>
  </si>
  <si>
    <t>f17_i4311</t>
  </si>
  <si>
    <t>f17_i4312</t>
  </si>
  <si>
    <t>f17_i4313</t>
  </si>
  <si>
    <t>f17_i4314</t>
  </si>
  <si>
    <t>f17_i4315</t>
  </si>
  <si>
    <t>f17_i4316</t>
  </si>
  <si>
    <t>f17_i4317</t>
  </si>
  <si>
    <t>TABELUL 1000 + 2000
Completarea instituţiei medicale cu cadre medicale în % total</t>
  </si>
  <si>
    <t>f17_i4318</t>
  </si>
  <si>
    <t>f17_i4319</t>
  </si>
  <si>
    <t>f17_i4320</t>
  </si>
  <si>
    <t>f17_i4321</t>
  </si>
  <si>
    <t>f17_i4322</t>
  </si>
  <si>
    <t>f17_i4323</t>
  </si>
  <si>
    <t>f17_i4324</t>
  </si>
  <si>
    <t>f17_i4325</t>
  </si>
  <si>
    <t>f17_i4326</t>
  </si>
  <si>
    <t>f17_i4327</t>
  </si>
  <si>
    <t>f17_i4328</t>
  </si>
  <si>
    <t>f17_i4329</t>
  </si>
  <si>
    <t>f17_i4330</t>
  </si>
  <si>
    <t>f17_i4331</t>
  </si>
  <si>
    <t>f17_i4332</t>
  </si>
  <si>
    <t>f17_i4333</t>
  </si>
  <si>
    <t>f17_i4334</t>
  </si>
  <si>
    <t>f17_i4335</t>
  </si>
  <si>
    <t>f17_i4336</t>
  </si>
  <si>
    <t>f17_i4337</t>
  </si>
  <si>
    <t>f17_i4338</t>
  </si>
  <si>
    <t>f17_i4339</t>
  </si>
  <si>
    <t>f17_i4340</t>
  </si>
  <si>
    <t>f17_i4341</t>
  </si>
  <si>
    <t>f17_i4342</t>
  </si>
  <si>
    <t>f17_i4343</t>
  </si>
  <si>
    <t>f17_i4344</t>
  </si>
  <si>
    <t>f17_i4345</t>
  </si>
  <si>
    <t>f17_i4346</t>
  </si>
  <si>
    <t>f17_i4347</t>
  </si>
  <si>
    <t>f17_i4348</t>
  </si>
  <si>
    <t>f17_i4349</t>
  </si>
  <si>
    <t>f17_i4350</t>
  </si>
  <si>
    <t>f17_i4351</t>
  </si>
  <si>
    <t>f17_i4352</t>
  </si>
  <si>
    <t>f17_i4353</t>
  </si>
  <si>
    <t>f17_i4354</t>
  </si>
  <si>
    <t>f17_i4355</t>
  </si>
  <si>
    <t>f17_i4356</t>
  </si>
  <si>
    <t>f17_i4357</t>
  </si>
  <si>
    <t>f17_i4358</t>
  </si>
  <si>
    <t>f17_i4359</t>
  </si>
  <si>
    <t>f17_i4360</t>
  </si>
  <si>
    <t>f17_i4361</t>
  </si>
  <si>
    <t>f17_i4362</t>
  </si>
  <si>
    <t>f17_i4363</t>
  </si>
  <si>
    <t>f17_i4364</t>
  </si>
  <si>
    <t>f17_i4365</t>
  </si>
  <si>
    <t>f17_i4366</t>
  </si>
  <si>
    <t>f17_i4367</t>
  </si>
  <si>
    <t>f17_i4368</t>
  </si>
  <si>
    <t>f17_i4369</t>
  </si>
  <si>
    <t>f17_i4370</t>
  </si>
  <si>
    <t>f17_i4371</t>
  </si>
  <si>
    <t>f17_i4372</t>
  </si>
  <si>
    <t>f17_i4373</t>
  </si>
  <si>
    <t>f17_i4374</t>
  </si>
  <si>
    <t>f17_i4375</t>
  </si>
  <si>
    <t>f17_i4376</t>
  </si>
  <si>
    <t>f17_i4377</t>
  </si>
  <si>
    <t>f17_i4378</t>
  </si>
  <si>
    <t>f17_i4379</t>
  </si>
  <si>
    <t>f17_i4380</t>
  </si>
  <si>
    <t>f17_i4381</t>
  </si>
  <si>
    <t>f17_i4382</t>
  </si>
  <si>
    <t>f17_i4383</t>
  </si>
  <si>
    <t>f17_i4384</t>
  </si>
  <si>
    <t>f17_i4385</t>
  </si>
  <si>
    <t>f17_i4386</t>
  </si>
  <si>
    <t>f17_i4387</t>
  </si>
  <si>
    <t>f17_i4388</t>
  </si>
  <si>
    <t>f17_i4389</t>
  </si>
  <si>
    <t>f17_i4390</t>
  </si>
  <si>
    <t>f17_i4391</t>
  </si>
  <si>
    <t>f17_i4392</t>
  </si>
  <si>
    <t>f17_i4393</t>
  </si>
  <si>
    <t>f17_i4394</t>
  </si>
  <si>
    <t>f17_i4395</t>
  </si>
  <si>
    <t>f17_i4396</t>
  </si>
  <si>
    <t>f17_i4397</t>
  </si>
  <si>
    <t>f17_i4398</t>
  </si>
  <si>
    <t>f17_i4399</t>
  </si>
  <si>
    <t>f17_i4400</t>
  </si>
  <si>
    <t>f17_i4401</t>
  </si>
  <si>
    <t>f17_i4402</t>
  </si>
  <si>
    <t>f17_i4403</t>
  </si>
  <si>
    <t>f17_i4404</t>
  </si>
  <si>
    <t>f17_i4405</t>
  </si>
  <si>
    <t>f17_i4406</t>
  </si>
  <si>
    <t>f17_i4407</t>
  </si>
  <si>
    <t>f17_i4408</t>
  </si>
  <si>
    <t>f17_i4409</t>
  </si>
  <si>
    <t>f17_i4410</t>
  </si>
  <si>
    <t>f17_i4411</t>
  </si>
  <si>
    <t>f17_i4412</t>
  </si>
  <si>
    <t>f17_i4413</t>
  </si>
  <si>
    <t>f17_i4414</t>
  </si>
  <si>
    <t>f17_i4415</t>
  </si>
  <si>
    <t>f17_i4416</t>
  </si>
  <si>
    <t>f17_i4417</t>
  </si>
  <si>
    <t>f17_i4418</t>
  </si>
  <si>
    <t>f17_i4419</t>
  </si>
  <si>
    <t>f17_i4420</t>
  </si>
  <si>
    <t>f17_i4421</t>
  </si>
  <si>
    <t>f17_i4422</t>
  </si>
  <si>
    <t>f17_i4423</t>
  </si>
  <si>
    <t>f17_i4424</t>
  </si>
  <si>
    <t>f17_i4425</t>
  </si>
  <si>
    <t>f17_i4426</t>
  </si>
  <si>
    <t>f17_i4427</t>
  </si>
  <si>
    <t>f17_i4428</t>
  </si>
  <si>
    <t>f17_i4429</t>
  </si>
  <si>
    <t>f17_i4430</t>
  </si>
  <si>
    <t>f17_i4431</t>
  </si>
  <si>
    <t>f17_i4432</t>
  </si>
  <si>
    <t>f17_i4433</t>
  </si>
  <si>
    <t>f17_i4434</t>
  </si>
  <si>
    <t>f17_i4435</t>
  </si>
  <si>
    <t>f17_i4436</t>
  </si>
  <si>
    <t>f17_i4437</t>
  </si>
  <si>
    <t>f17_i4438</t>
  </si>
  <si>
    <t>f17_i4439</t>
  </si>
  <si>
    <t>f17_i4440</t>
  </si>
  <si>
    <t>f17_i4441</t>
  </si>
  <si>
    <t>f17_i4442</t>
  </si>
  <si>
    <t>f17_i4443</t>
  </si>
  <si>
    <t>f17_i4444</t>
  </si>
  <si>
    <t>f17_i4445</t>
  </si>
  <si>
    <t>f17_i4446</t>
  </si>
  <si>
    <t>f17_i4447</t>
  </si>
  <si>
    <t>f17_i4448</t>
  </si>
  <si>
    <t>f17_i4449</t>
  </si>
  <si>
    <t>f17_i4450</t>
  </si>
  <si>
    <t>f17_i4451</t>
  </si>
  <si>
    <t>f17_i4452</t>
  </si>
  <si>
    <t>f17_i4453</t>
  </si>
  <si>
    <t>f17_i4454</t>
  </si>
  <si>
    <t>f17_i4455</t>
  </si>
  <si>
    <t>f17_i4456</t>
  </si>
  <si>
    <t>f17_i4457</t>
  </si>
  <si>
    <t>f17_i4458</t>
  </si>
  <si>
    <t>f17_i4459</t>
  </si>
  <si>
    <t>f17_i4460</t>
  </si>
  <si>
    <t>f17_i4461</t>
  </si>
  <si>
    <t>f17_i4462</t>
  </si>
  <si>
    <t>f17_i4463</t>
  </si>
  <si>
    <t>f17_i4464</t>
  </si>
  <si>
    <t>f17_i4465</t>
  </si>
  <si>
    <t>f17_i4466</t>
  </si>
  <si>
    <t>f17_i4467</t>
  </si>
  <si>
    <t>f17_i4468</t>
  </si>
  <si>
    <t>f17_i4469</t>
  </si>
  <si>
    <t>f17_i4470</t>
  </si>
  <si>
    <t>f17_i4471</t>
  </si>
  <si>
    <t>f17_i4472</t>
  </si>
  <si>
    <t>f17_i4473</t>
  </si>
  <si>
    <t>f17_i4474</t>
  </si>
  <si>
    <t>f17_i4475</t>
  </si>
  <si>
    <t>f17_i4476</t>
  </si>
  <si>
    <t>f17_i4477</t>
  </si>
  <si>
    <t>f17_i4478</t>
  </si>
  <si>
    <t>f17_i4479</t>
  </si>
  <si>
    <t>f17_i4480</t>
  </si>
  <si>
    <t>f17_i4481</t>
  </si>
  <si>
    <t>f17_i4482</t>
  </si>
  <si>
    <t>f17_i4483</t>
  </si>
  <si>
    <t>f17_i4484</t>
  </si>
  <si>
    <t>f17_i4485</t>
  </si>
  <si>
    <t>f17_i4486</t>
  </si>
  <si>
    <t>f17_i4487</t>
  </si>
  <si>
    <t>f17_i4488</t>
  </si>
  <si>
    <t>f17_i4489</t>
  </si>
  <si>
    <t>f17_i4490</t>
  </si>
  <si>
    <t>f17_i4491</t>
  </si>
  <si>
    <t>f17_i4492</t>
  </si>
  <si>
    <t>f17_i4493</t>
  </si>
  <si>
    <t>f17_i4494</t>
  </si>
  <si>
    <t>f17_i4495</t>
  </si>
  <si>
    <t>f17_i4496</t>
  </si>
  <si>
    <t>f17_i4497</t>
  </si>
  <si>
    <t>f17_i4498</t>
  </si>
  <si>
    <t>f17_i4499</t>
  </si>
  <si>
    <t>f17_i4500</t>
  </si>
  <si>
    <t>f17_i4501</t>
  </si>
  <si>
    <t>f17_i4502</t>
  </si>
  <si>
    <t>f17_i4503</t>
  </si>
  <si>
    <t>f17_i4504</t>
  </si>
  <si>
    <t>f17_i4505</t>
  </si>
  <si>
    <t>f17_i4506</t>
  </si>
  <si>
    <t>f17_i4507</t>
  </si>
  <si>
    <t>f17_i4508</t>
  </si>
  <si>
    <t>f17_i4509</t>
  </si>
  <si>
    <t>f17_i4510</t>
  </si>
  <si>
    <t>f17_i4511</t>
  </si>
  <si>
    <t>f17_i4512</t>
  </si>
  <si>
    <t>f17_i4513</t>
  </si>
  <si>
    <t>f17_i4514</t>
  </si>
  <si>
    <t>f17_i4515</t>
  </si>
  <si>
    <t>f17_i4516</t>
  </si>
  <si>
    <t>f17_i4517</t>
  </si>
  <si>
    <t>f17_i4518</t>
  </si>
  <si>
    <t>f17_i4519</t>
  </si>
  <si>
    <t>f17_i4520</t>
  </si>
  <si>
    <t>f17_i4521</t>
  </si>
  <si>
    <t>f17_i4522</t>
  </si>
  <si>
    <t>f17_i4523</t>
  </si>
  <si>
    <t>f17_i4524</t>
  </si>
  <si>
    <t>f17_i4525</t>
  </si>
  <si>
    <t>f17_i4526</t>
  </si>
  <si>
    <t>f17_i4527</t>
  </si>
  <si>
    <t>f17_i4528</t>
  </si>
  <si>
    <t>f17_i4529</t>
  </si>
  <si>
    <t>f17_i4530</t>
  </si>
  <si>
    <t>f17_i4531</t>
  </si>
  <si>
    <t>f17_i4532</t>
  </si>
  <si>
    <t>f17_i4533</t>
  </si>
  <si>
    <t>f17_i4534</t>
  </si>
  <si>
    <t>f17_i4535</t>
  </si>
  <si>
    <t>f17_i4536</t>
  </si>
  <si>
    <t>f17_i4537</t>
  </si>
  <si>
    <t>f17_i4538</t>
  </si>
  <si>
    <t>f17_i4539</t>
  </si>
  <si>
    <t>f17_i4540</t>
  </si>
  <si>
    <t>f17_i4541</t>
  </si>
  <si>
    <t>f17_i4542</t>
  </si>
  <si>
    <t>f17_i4543</t>
  </si>
  <si>
    <t>f17_i4544</t>
  </si>
  <si>
    <t>f17_i4545</t>
  </si>
  <si>
    <t>f17_i4546</t>
  </si>
  <si>
    <t>f17_i4547</t>
  </si>
  <si>
    <t>f17_i4548</t>
  </si>
  <si>
    <t>f17_i4549</t>
  </si>
  <si>
    <t>f17_i4550</t>
  </si>
  <si>
    <t>f17_i4551</t>
  </si>
  <si>
    <t>f17_i4552</t>
  </si>
  <si>
    <t>f17_i4553</t>
  </si>
  <si>
    <t>f17_i4554</t>
  </si>
  <si>
    <t>f17_i4555</t>
  </si>
  <si>
    <t>f17_i4556</t>
  </si>
  <si>
    <t>f17_i4557</t>
  </si>
  <si>
    <t>f17_i4558</t>
  </si>
  <si>
    <t>f17_i4559</t>
  </si>
  <si>
    <t>f17_i4560</t>
  </si>
  <si>
    <t>f17_i4561</t>
  </si>
  <si>
    <t>f17_i4562</t>
  </si>
  <si>
    <t>f17_i4563</t>
  </si>
  <si>
    <t>f17_i4564</t>
  </si>
  <si>
    <t>f17_i4565</t>
  </si>
  <si>
    <t>f17_i4566</t>
  </si>
  <si>
    <t>f17_i4567</t>
  </si>
  <si>
    <t>f17_i4568</t>
  </si>
  <si>
    <t>f17_i4569</t>
  </si>
  <si>
    <t>f17_i4570</t>
  </si>
  <si>
    <t>f17_i4571</t>
  </si>
  <si>
    <t>f17_i4572</t>
  </si>
  <si>
    <t>f17_i4573</t>
  </si>
  <si>
    <t>f17_i4574</t>
  </si>
  <si>
    <t>f17_i4575</t>
  </si>
  <si>
    <t>f17_i4576</t>
  </si>
  <si>
    <t>f17_i4577</t>
  </si>
  <si>
    <t>f17_i4578</t>
  </si>
  <si>
    <t>f17_i4579</t>
  </si>
  <si>
    <t>f17_i4580</t>
  </si>
  <si>
    <t>f17_i4581</t>
  </si>
  <si>
    <t>f17_i4582</t>
  </si>
  <si>
    <t>f17_i4583</t>
  </si>
  <si>
    <t>f17_i4584</t>
  </si>
  <si>
    <t>f17_i4585</t>
  </si>
  <si>
    <t>f17_i4586</t>
  </si>
  <si>
    <t>f17_i4587</t>
  </si>
  <si>
    <t>f17_i4588</t>
  </si>
  <si>
    <t>f17_i4589</t>
  </si>
  <si>
    <t>f17_i4590</t>
  </si>
  <si>
    <t>f17_i4591</t>
  </si>
  <si>
    <t>f17_i4592</t>
  </si>
  <si>
    <t>f17_i4593</t>
  </si>
  <si>
    <t>f17_i4594</t>
  </si>
  <si>
    <t>f17_i4595</t>
  </si>
  <si>
    <t>f17_i4596</t>
  </si>
  <si>
    <t>f17_i4597</t>
  </si>
  <si>
    <t>f17_i4598</t>
  </si>
  <si>
    <t>f17_i4599</t>
  </si>
  <si>
    <t>f17_i4600</t>
  </si>
  <si>
    <t>f17_i4601</t>
  </si>
  <si>
    <t>f17_i4602</t>
  </si>
  <si>
    <t>f17_i4603</t>
  </si>
  <si>
    <t>f17_i4604</t>
  </si>
  <si>
    <t>f17_i4605</t>
  </si>
  <si>
    <t>f17_i4606</t>
  </si>
  <si>
    <t>f17_i4607</t>
  </si>
  <si>
    <t>f17_i4608</t>
  </si>
  <si>
    <t>f17_i4609</t>
  </si>
  <si>
    <t>f17_i4610</t>
  </si>
  <si>
    <t>f17_i4611</t>
  </si>
  <si>
    <t>f17_i4612</t>
  </si>
  <si>
    <t>f17_i4613</t>
  </si>
  <si>
    <t>f17_i4614</t>
  </si>
  <si>
    <t>f17_i4615</t>
  </si>
  <si>
    <t>f17_i4616</t>
  </si>
  <si>
    <t>f17_i4617</t>
  </si>
  <si>
    <t>f17_i4618</t>
  </si>
  <si>
    <t>f17_i4619</t>
  </si>
  <si>
    <t>f17_i4620</t>
  </si>
  <si>
    <t>f17_i4621</t>
  </si>
  <si>
    <t>f17_i4622</t>
  </si>
  <si>
    <t>f17_i4623</t>
  </si>
  <si>
    <t>f17_i4624</t>
  </si>
  <si>
    <t>f17_i4625</t>
  </si>
  <si>
    <t>f17_i4626</t>
  </si>
  <si>
    <t>f17_i4627</t>
  </si>
  <si>
    <t>f17_i4628</t>
  </si>
  <si>
    <t>f17_i4629</t>
  </si>
  <si>
    <t>f17_i4630</t>
  </si>
  <si>
    <t>f17_i4631</t>
  </si>
  <si>
    <t>f17_i4632</t>
  </si>
  <si>
    <t>f17_i4633</t>
  </si>
  <si>
    <t>f17_i4634</t>
  </si>
  <si>
    <t>f17_i4635</t>
  </si>
  <si>
    <t>f17_i4636</t>
  </si>
  <si>
    <t>f17_i4637</t>
  </si>
  <si>
    <t>f17_i4638</t>
  </si>
  <si>
    <t>f17_i4639</t>
  </si>
  <si>
    <t>f17_i4640</t>
  </si>
  <si>
    <t>f17_i4641</t>
  </si>
  <si>
    <t>f17_i4642</t>
  </si>
  <si>
    <t>f17_i4643</t>
  </si>
  <si>
    <t>f17_i4644</t>
  </si>
  <si>
    <t>f17_i4645</t>
  </si>
  <si>
    <t>f17_i4646</t>
  </si>
  <si>
    <t>f17_i4647</t>
  </si>
  <si>
    <t>f17_i4648</t>
  </si>
  <si>
    <t>f17_i4649</t>
  </si>
  <si>
    <t>f17_i4650</t>
  </si>
  <si>
    <t>f17_i4651</t>
  </si>
  <si>
    <t>f17_i4652</t>
  </si>
  <si>
    <t>f17_i4653</t>
  </si>
  <si>
    <t>f17_i4654</t>
  </si>
  <si>
    <t>f17_i4655</t>
  </si>
  <si>
    <t>f17_i4656</t>
  </si>
  <si>
    <t>f17_i4657</t>
  </si>
  <si>
    <t>f17_i4658</t>
  </si>
  <si>
    <t>f17_i4659</t>
  </si>
  <si>
    <t>f17_i4660</t>
  </si>
  <si>
    <t>f17_i4661</t>
  </si>
  <si>
    <t>f17_i4662</t>
  </si>
  <si>
    <t>f17_i4663</t>
  </si>
  <si>
    <t>f17_i4664</t>
  </si>
  <si>
    <t>f17_i4665</t>
  </si>
  <si>
    <t>f17_i4666</t>
  </si>
  <si>
    <t>f17_i4667</t>
  </si>
  <si>
    <t>f17_i4668</t>
  </si>
  <si>
    <t>f17_i4669</t>
  </si>
  <si>
    <t>f17_i4670</t>
  </si>
  <si>
    <t>f17_i4671</t>
  </si>
  <si>
    <t>f17_i4672</t>
  </si>
  <si>
    <t>f17_i4673</t>
  </si>
  <si>
    <t>f17_i4674</t>
  </si>
  <si>
    <t>f17_i4675</t>
  </si>
  <si>
    <t>f17_i4676</t>
  </si>
  <si>
    <t>f17_i4677</t>
  </si>
  <si>
    <t>f17_i4678</t>
  </si>
  <si>
    <t>f17_i4679</t>
  </si>
  <si>
    <t>f17_i4680</t>
  </si>
  <si>
    <t>f17_i4681</t>
  </si>
  <si>
    <t>f17_i4682</t>
  </si>
  <si>
    <t>f17_i4683</t>
  </si>
  <si>
    <t>f17_i4684</t>
  </si>
  <si>
    <t>f17_i4685</t>
  </si>
  <si>
    <t>f17_i4686</t>
  </si>
  <si>
    <t>f17_i4687</t>
  </si>
  <si>
    <t>f17_i4688</t>
  </si>
  <si>
    <t>f17_i4689</t>
  </si>
  <si>
    <t>f17_i4690</t>
  </si>
  <si>
    <t>f17_i4691</t>
  </si>
  <si>
    <t>f17_i4692</t>
  </si>
  <si>
    <t>f17_i4693</t>
  </si>
  <si>
    <t>f17_i4694</t>
  </si>
  <si>
    <t>f17_i4695</t>
  </si>
  <si>
    <t>f17_i4696</t>
  </si>
  <si>
    <t>f17_i4697</t>
  </si>
  <si>
    <t>f17_i4698</t>
  </si>
  <si>
    <t>f17_i4699</t>
  </si>
  <si>
    <t>f17_i4700</t>
  </si>
  <si>
    <t>f17_i4701</t>
  </si>
  <si>
    <t>f17_i4702</t>
  </si>
  <si>
    <t>f17_i4703</t>
  </si>
  <si>
    <t>f17_i4704</t>
  </si>
  <si>
    <t>f17_i4705</t>
  </si>
  <si>
    <t>f17_i4706</t>
  </si>
  <si>
    <t>f17_i4707</t>
  </si>
  <si>
    <t>f17_i4708</t>
  </si>
  <si>
    <t>f17_i4709</t>
  </si>
  <si>
    <t>f17_i4710</t>
  </si>
  <si>
    <t>f17_i4711</t>
  </si>
  <si>
    <t>f17_i4712</t>
  </si>
  <si>
    <t>f17_i4713</t>
  </si>
  <si>
    <t>f17_i4714</t>
  </si>
  <si>
    <t>f17_i4715</t>
  </si>
  <si>
    <t>f17_i4716</t>
  </si>
  <si>
    <t>f17_i4717</t>
  </si>
  <si>
    <t>f17_i4718</t>
  </si>
  <si>
    <t>f17_i4719</t>
  </si>
  <si>
    <t>f17_i4720</t>
  </si>
  <si>
    <t>f17_i4721</t>
  </si>
  <si>
    <t>f17_i4722</t>
  </si>
  <si>
    <t>f17_i4723</t>
  </si>
  <si>
    <t>f17_i4724</t>
  </si>
  <si>
    <t>f17_i4725</t>
  </si>
  <si>
    <t>f17_i4726</t>
  </si>
  <si>
    <t>f17_i4727</t>
  </si>
  <si>
    <t>f17_i4728</t>
  </si>
  <si>
    <t>f17_i4729</t>
  </si>
  <si>
    <t>f17_i4730</t>
  </si>
  <si>
    <t>f17_i4731</t>
  </si>
  <si>
    <t>f17_i4732</t>
  </si>
  <si>
    <t>f17_i4733</t>
  </si>
  <si>
    <t>f17_i4734</t>
  </si>
  <si>
    <t>f17_i4735</t>
  </si>
  <si>
    <t>f17_i4736</t>
  </si>
  <si>
    <t>f17_i4737</t>
  </si>
  <si>
    <t>f17_i4738</t>
  </si>
  <si>
    <t>f17_i4739</t>
  </si>
  <si>
    <t>f17_i4740</t>
  </si>
  <si>
    <t>f17_i4741</t>
  </si>
  <si>
    <t>f17_i4742</t>
  </si>
  <si>
    <t>f17_i4743</t>
  </si>
  <si>
    <t>f17_i4744</t>
  </si>
  <si>
    <t>f17_i4745</t>
  </si>
  <si>
    <t>f17_i4746</t>
  </si>
  <si>
    <t>f17_i4747</t>
  </si>
  <si>
    <t>f17_i4748</t>
  </si>
  <si>
    <t>f17_i4749</t>
  </si>
  <si>
    <t>f17_i4750</t>
  </si>
  <si>
    <t>f17_i4751</t>
  </si>
  <si>
    <t>f17_i4752</t>
  </si>
  <si>
    <t>f17_i4753</t>
  </si>
  <si>
    <t>f17_i4754</t>
  </si>
  <si>
    <t>f17_i4755</t>
  </si>
  <si>
    <t>f17_i4756</t>
  </si>
  <si>
    <t>f17_i4757</t>
  </si>
  <si>
    <t>f17_i4758</t>
  </si>
  <si>
    <t>f17_i4759</t>
  </si>
  <si>
    <t>f17_i4760</t>
  </si>
  <si>
    <t>f17_i4761</t>
  </si>
  <si>
    <t>f17_i4762</t>
  </si>
  <si>
    <t>f17_i4763</t>
  </si>
  <si>
    <t>f17_i4764</t>
  </si>
  <si>
    <t>f17_i4765</t>
  </si>
  <si>
    <t>f17_i4766</t>
  </si>
  <si>
    <t>f17_i4767</t>
  </si>
  <si>
    <t>f17_i4768</t>
  </si>
  <si>
    <t>f17_i4769</t>
  </si>
  <si>
    <t>f17_i4770</t>
  </si>
  <si>
    <t>morfologi</t>
  </si>
  <si>
    <t>f17_i4771</t>
  </si>
  <si>
    <t>f17_i4772</t>
  </si>
  <si>
    <t>f17_i4773</t>
  </si>
  <si>
    <t>f17_i4774</t>
  </si>
  <si>
    <t>f17_i4775</t>
  </si>
  <si>
    <t>f17_i4776</t>
  </si>
  <si>
    <t>f17_i4777</t>
  </si>
  <si>
    <t>f17_i4778</t>
  </si>
  <si>
    <t>f17_i4779</t>
  </si>
  <si>
    <t>f17_i4780</t>
  </si>
  <si>
    <t>f17_i4781</t>
  </si>
  <si>
    <t>f17_i4782</t>
  </si>
  <si>
    <t>f17_i4783</t>
  </si>
  <si>
    <t>f17_i4784</t>
  </si>
  <si>
    <t>f17_i4785</t>
  </si>
  <si>
    <t>f17_i4786</t>
  </si>
  <si>
    <t>f17_i4787</t>
  </si>
  <si>
    <t>f17_i4788</t>
  </si>
  <si>
    <t>f17_i4789</t>
  </si>
  <si>
    <t>f17_i4790</t>
  </si>
  <si>
    <t>f17_i4791</t>
  </si>
  <si>
    <t>f17_i4792</t>
  </si>
  <si>
    <t>f17_i4793</t>
  </si>
  <si>
    <t>f17_i4794</t>
  </si>
  <si>
    <t>f17_i4795</t>
  </si>
  <si>
    <t>f17_i4796</t>
  </si>
  <si>
    <t>f17_i4797</t>
  </si>
  <si>
    <t>f17_i4798</t>
  </si>
  <si>
    <t>f17_i4799</t>
  </si>
  <si>
    <t>f17_i4800</t>
  </si>
  <si>
    <t>f17_i4801</t>
  </si>
  <si>
    <t>f17_i4802</t>
  </si>
  <si>
    <t>f17_i4803</t>
  </si>
  <si>
    <t>f17_i4804</t>
  </si>
  <si>
    <t>f17_i4805</t>
  </si>
  <si>
    <t>f17_i4806</t>
  </si>
  <si>
    <t>f17_i4807</t>
  </si>
  <si>
    <t>f17_i4808</t>
  </si>
  <si>
    <t>f17_i4809</t>
  </si>
  <si>
    <t>f17_i4810</t>
  </si>
  <si>
    <t>f17_i4811</t>
  </si>
  <si>
    <t>f17_i4812</t>
  </si>
  <si>
    <t>f17_i4813</t>
  </si>
  <si>
    <t>f17_i4814</t>
  </si>
  <si>
    <t>f17_i4815</t>
  </si>
  <si>
    <t>f17_i4816</t>
  </si>
  <si>
    <t>f17_i4817</t>
  </si>
  <si>
    <t>f17_i4818</t>
  </si>
  <si>
    <t>f17_i4819</t>
  </si>
  <si>
    <t>f17_i4820</t>
  </si>
  <si>
    <t>f17_i4821</t>
  </si>
  <si>
    <t>f17_i4822</t>
  </si>
  <si>
    <t>f17_i4823</t>
  </si>
  <si>
    <t>f17_i4824</t>
  </si>
  <si>
    <t>f17_i4825</t>
  </si>
  <si>
    <t>f17_i4826</t>
  </si>
  <si>
    <t>f17_i4827</t>
  </si>
  <si>
    <t>f17_i4828</t>
  </si>
  <si>
    <t>f17_i4829</t>
  </si>
  <si>
    <t>f17_i4830</t>
  </si>
  <si>
    <t>f17_i4831</t>
  </si>
  <si>
    <t>f17_i4832</t>
  </si>
  <si>
    <t>f17_i4833</t>
  </si>
  <si>
    <t>f17_i4834</t>
  </si>
  <si>
    <t>f17_i4835</t>
  </si>
  <si>
    <t>f17_i4836</t>
  </si>
  <si>
    <t>f17_i4837</t>
  </si>
  <si>
    <t>f17_i4838</t>
  </si>
  <si>
    <t>f17_i4839</t>
  </si>
  <si>
    <t>f17_i4840</t>
  </si>
  <si>
    <t>f17_i4841</t>
  </si>
  <si>
    <t>f17_i4842</t>
  </si>
  <si>
    <t>f17_i4843</t>
  </si>
  <si>
    <t>f17_i4844</t>
  </si>
  <si>
    <t>f17_i4845</t>
  </si>
  <si>
    <t>f17_i4846</t>
  </si>
  <si>
    <t>f17_i4847</t>
  </si>
  <si>
    <t>f17_i4848</t>
  </si>
  <si>
    <t>f17_i4849</t>
  </si>
  <si>
    <t>f17_i4850</t>
  </si>
  <si>
    <t>f17_i4851</t>
  </si>
  <si>
    <t>f17_i4852</t>
  </si>
  <si>
    <t>f17_i4853</t>
  </si>
  <si>
    <t>f17_i4854</t>
  </si>
  <si>
    <t>f17_i4855</t>
  </si>
  <si>
    <t>f17_i4856</t>
  </si>
  <si>
    <t>f17_i4857</t>
  </si>
  <si>
    <t>f17_i4858</t>
  </si>
  <si>
    <t>f17_i4859</t>
  </si>
  <si>
    <t>f17_i4860</t>
  </si>
  <si>
    <t>f17_i4861</t>
  </si>
  <si>
    <t>f17_i4862</t>
  </si>
  <si>
    <t>f17_i4863</t>
  </si>
  <si>
    <t>f17_i4864</t>
  </si>
  <si>
    <t>f17_i4865</t>
  </si>
  <si>
    <t>f17_i4866</t>
  </si>
  <si>
    <t>f17_i4867</t>
  </si>
  <si>
    <t>f17_i4868</t>
  </si>
  <si>
    <t>f17_i4869</t>
  </si>
  <si>
    <t>f17_i4870</t>
  </si>
  <si>
    <t>f17_i4871</t>
  </si>
  <si>
    <t>f17_i4872</t>
  </si>
  <si>
    <t>f17_i4873</t>
  </si>
  <si>
    <t>f17_i4874</t>
  </si>
  <si>
    <t>f17_i4875</t>
  </si>
  <si>
    <t>f17_i4876</t>
  </si>
  <si>
    <t>f17_i4877</t>
  </si>
  <si>
    <t>f17_i4878</t>
  </si>
  <si>
    <t>f17_i4879</t>
  </si>
  <si>
    <t>f17_i4880</t>
  </si>
  <si>
    <t>f17_i4881</t>
  </si>
  <si>
    <t>f17_i4882</t>
  </si>
  <si>
    <t>f17_i4883</t>
  </si>
  <si>
    <t>f17_i4884</t>
  </si>
  <si>
    <t>f17_i4885</t>
  </si>
  <si>
    <t>f17_i4886</t>
  </si>
  <si>
    <t>f17_i4887</t>
  </si>
  <si>
    <t>f17_i4888</t>
  </si>
  <si>
    <t>f17_i4889</t>
  </si>
  <si>
    <t>f17_i4890</t>
  </si>
  <si>
    <t>f17_i4891</t>
  </si>
  <si>
    <t>f17_i4892</t>
  </si>
  <si>
    <t>f17_i4893</t>
  </si>
  <si>
    <t>f17_i4894</t>
  </si>
  <si>
    <t>f17_i4895</t>
  </si>
  <si>
    <t>f17_i4896</t>
  </si>
  <si>
    <t>f17_i4897</t>
  </si>
  <si>
    <t>f17_i4898</t>
  </si>
  <si>
    <t>f17_i4899</t>
  </si>
  <si>
    <t>f17_i4900</t>
  </si>
  <si>
    <t>f17_i4901</t>
  </si>
  <si>
    <t>f17_i4902</t>
  </si>
  <si>
    <t>f17_i4903</t>
  </si>
  <si>
    <t>f17_i4904</t>
  </si>
  <si>
    <t>f17_i4905</t>
  </si>
  <si>
    <t>f17_i4906</t>
  </si>
  <si>
    <t>f17_i4907</t>
  </si>
  <si>
    <t>f17_i4908</t>
  </si>
  <si>
    <t>f17_i4909</t>
  </si>
  <si>
    <t>f17_i4910</t>
  </si>
  <si>
    <t>f17_i4911</t>
  </si>
  <si>
    <t>f17_i4912</t>
  </si>
  <si>
    <t>f17_i4913</t>
  </si>
  <si>
    <t>f17_i4914</t>
  </si>
  <si>
    <t>f17_i4915</t>
  </si>
  <si>
    <t>f17_i4916</t>
  </si>
  <si>
    <t>f17_i4917</t>
  </si>
  <si>
    <t>f17_i4918</t>
  </si>
  <si>
    <t>f17_i4919</t>
  </si>
  <si>
    <t>f17_i4920</t>
  </si>
  <si>
    <t>f17_i4921</t>
  </si>
  <si>
    <t>f17_i4922</t>
  </si>
  <si>
    <t>f17_i4923</t>
  </si>
  <si>
    <t>f17_i4924</t>
  </si>
  <si>
    <t>f17_i4925</t>
  </si>
  <si>
    <t>f17_i4926</t>
  </si>
  <si>
    <t>f17_i4927</t>
  </si>
  <si>
    <t>f17_i4928</t>
  </si>
  <si>
    <t>f17_i4929</t>
  </si>
  <si>
    <t>f17_i4930</t>
  </si>
  <si>
    <t>f17_i4931</t>
  </si>
  <si>
    <t>f17_i4932</t>
  </si>
  <si>
    <t>f17_i4933</t>
  </si>
  <si>
    <t>f17_i4934</t>
  </si>
  <si>
    <t>f17_i4935</t>
  </si>
  <si>
    <t>f17_i4936</t>
  </si>
  <si>
    <t>f17_i4937</t>
  </si>
  <si>
    <t>f17_i4938</t>
  </si>
  <si>
    <t>f17_i4939</t>
  </si>
  <si>
    <t>f17_i4940</t>
  </si>
  <si>
    <t>f17_i4941</t>
  </si>
  <si>
    <t>f17_i4942</t>
  </si>
  <si>
    <t>f17_i4943</t>
  </si>
  <si>
    <t>f17_i4944</t>
  </si>
  <si>
    <t>f17_i4945</t>
  </si>
  <si>
    <t>f17_i4946</t>
  </si>
  <si>
    <t>f17_i4947</t>
  </si>
  <si>
    <t>f17_i4948</t>
  </si>
  <si>
    <t>f17_i4949</t>
  </si>
  <si>
    <t>f17_i4950</t>
  </si>
  <si>
    <t>f17_i4951</t>
  </si>
  <si>
    <t>f17_i4952</t>
  </si>
  <si>
    <t>f17_i4953</t>
  </si>
  <si>
    <t>f17_i4954</t>
  </si>
  <si>
    <t>f17_i4955</t>
  </si>
  <si>
    <t>f17_i4956</t>
  </si>
  <si>
    <t>f17_i4957</t>
  </si>
  <si>
    <t>f17_i4958</t>
  </si>
  <si>
    <t>f17_i4959</t>
  </si>
  <si>
    <t>f17_i4960</t>
  </si>
  <si>
    <t>f17_i4961</t>
  </si>
  <si>
    <t>f17_i4962</t>
  </si>
  <si>
    <t>f17_i4963</t>
  </si>
  <si>
    <t>f17_i4964</t>
  </si>
  <si>
    <t>f17_i4965</t>
  </si>
  <si>
    <t>f17_i4966</t>
  </si>
  <si>
    <t>f17_i4967</t>
  </si>
  <si>
    <t>f17_i4968</t>
  </si>
  <si>
    <t>f17_i4969</t>
  </si>
  <si>
    <t>f17_i4970</t>
  </si>
  <si>
    <t>f17_i4971</t>
  </si>
  <si>
    <t>f17_i4972</t>
  </si>
  <si>
    <t>f17_i4973</t>
  </si>
  <si>
    <t>f17_i4974</t>
  </si>
  <si>
    <t>f17_i4975</t>
  </si>
  <si>
    <t>f17_i4976</t>
  </si>
  <si>
    <t>f17_i4977</t>
  </si>
  <si>
    <t>f17_i4978</t>
  </si>
  <si>
    <t>f17_i4979</t>
  </si>
  <si>
    <t>f17_i4980</t>
  </si>
  <si>
    <t>f17_i4981</t>
  </si>
  <si>
    <t>f17_i4982</t>
  </si>
  <si>
    <t>f17_i4983</t>
  </si>
  <si>
    <t>f17_i4984</t>
  </si>
  <si>
    <t>f17_i4985</t>
  </si>
  <si>
    <t>f17_i4986</t>
  </si>
  <si>
    <t>f17_i4987</t>
  </si>
  <si>
    <t>f17_i4988</t>
  </si>
  <si>
    <t>f17_i4989</t>
  </si>
  <si>
    <t>f17_i4990</t>
  </si>
  <si>
    <t>f17_i4991</t>
  </si>
  <si>
    <t>f17_i4992</t>
  </si>
  <si>
    <t>f17_i4993</t>
  </si>
  <si>
    <t>f17_i4994</t>
  </si>
  <si>
    <t>f17_i4995</t>
  </si>
  <si>
    <t>f17_i4996</t>
  </si>
  <si>
    <t>f17_i4997</t>
  </si>
  <si>
    <t>f17_i4998</t>
  </si>
  <si>
    <t>f17_i4999</t>
  </si>
  <si>
    <t>f17_i5000</t>
  </si>
  <si>
    <t>f17_i5001</t>
  </si>
  <si>
    <t>f17_i5002</t>
  </si>
  <si>
    <t>f17_i5003</t>
  </si>
  <si>
    <t>f17_i5004</t>
  </si>
  <si>
    <t>f17_i5005</t>
  </si>
  <si>
    <t>f17_i5006</t>
  </si>
  <si>
    <t>f17_i5007</t>
  </si>
  <si>
    <t>f17_i5008</t>
  </si>
  <si>
    <t>f17_i5009</t>
  </si>
  <si>
    <t>f17_i5010</t>
  </si>
  <si>
    <t>f17_i5011</t>
  </si>
  <si>
    <t>f17_i5012</t>
  </si>
  <si>
    <t>f17_i5013</t>
  </si>
  <si>
    <t>f17_i5014</t>
  </si>
  <si>
    <t>f17_i5015</t>
  </si>
  <si>
    <t>f17_i5016</t>
  </si>
  <si>
    <t>f17_i5017</t>
  </si>
  <si>
    <t>f17_i5018</t>
  </si>
  <si>
    <t>f17_i5019</t>
  </si>
  <si>
    <t>f17_i5020</t>
  </si>
  <si>
    <t>f17_i5021</t>
  </si>
  <si>
    <t>f17_i5022</t>
  </si>
  <si>
    <t>f17_i5023</t>
  </si>
  <si>
    <t>f17_i5024</t>
  </si>
  <si>
    <t>f17_i5025</t>
  </si>
  <si>
    <t>f17_i5026</t>
  </si>
  <si>
    <t>f17_i5027</t>
  </si>
  <si>
    <t>f17_i5028</t>
  </si>
  <si>
    <t>f17_i5029</t>
  </si>
  <si>
    <t>f17_i5030</t>
  </si>
  <si>
    <t>f17_i5031</t>
  </si>
  <si>
    <t>f17_i5032</t>
  </si>
  <si>
    <t>f17_i5033</t>
  </si>
  <si>
    <t>f17_i5034</t>
  </si>
  <si>
    <t>f17_i5035</t>
  </si>
  <si>
    <t>f17_i5036</t>
  </si>
  <si>
    <t>f17_i5037</t>
  </si>
  <si>
    <t>f17_i5038</t>
  </si>
  <si>
    <t>f17_i5039</t>
  </si>
  <si>
    <t>f17_i5040</t>
  </si>
  <si>
    <t>f17_i5041</t>
  </si>
  <si>
    <t>f17_i5042</t>
  </si>
  <si>
    <t>f17_i5043</t>
  </si>
  <si>
    <t>f17_i5044</t>
  </si>
  <si>
    <t>f17_i5045</t>
  </si>
  <si>
    <t>f17_i5046</t>
  </si>
  <si>
    <t>f17_i5047</t>
  </si>
  <si>
    <t>f17_i5048</t>
  </si>
  <si>
    <t>f17_i5049</t>
  </si>
  <si>
    <t>f17_i5050</t>
  </si>
  <si>
    <t>f17_i5051</t>
  </si>
  <si>
    <t>f17_i5052</t>
  </si>
  <si>
    <t>f17_i5053</t>
  </si>
  <si>
    <t>f17_i5054</t>
  </si>
  <si>
    <t>f17_i5055</t>
  </si>
  <si>
    <t>f17_i5056</t>
  </si>
  <si>
    <t>f17_i5057</t>
  </si>
  <si>
    <t>f17_i5058</t>
  </si>
  <si>
    <t>f17_i5059</t>
  </si>
  <si>
    <t>f17_i5060</t>
  </si>
  <si>
    <t>f17_i5061</t>
  </si>
  <si>
    <t>f17_i5062</t>
  </si>
  <si>
    <t>f17_i5063</t>
  </si>
  <si>
    <t>f17_i5064</t>
  </si>
  <si>
    <t>f17_i5065</t>
  </si>
  <si>
    <t>f17_i5066</t>
  </si>
  <si>
    <t>f17_i5067</t>
  </si>
  <si>
    <t>f17_i5068</t>
  </si>
  <si>
    <t>f17_i5069</t>
  </si>
  <si>
    <t>f17_i5070</t>
  </si>
  <si>
    <t>f17_i5071</t>
  </si>
  <si>
    <t>f17_i5072</t>
  </si>
  <si>
    <t>f17_i5073</t>
  </si>
  <si>
    <t>f17_i5074</t>
  </si>
  <si>
    <t>f17_i5075</t>
  </si>
  <si>
    <t>f17_i5076</t>
  </si>
  <si>
    <t>f17_i5077</t>
  </si>
  <si>
    <t>f17_i5078</t>
  </si>
  <si>
    <t>f17_i5079</t>
  </si>
  <si>
    <t>f17_i5080</t>
  </si>
  <si>
    <t>f17_i5081</t>
  </si>
  <si>
    <t>f17_i5082</t>
  </si>
  <si>
    <t>f17_i5083</t>
  </si>
  <si>
    <t>f17_i5084</t>
  </si>
  <si>
    <t>f17_i5085</t>
  </si>
  <si>
    <t>f17_i5086</t>
  </si>
  <si>
    <t>f17_i5087</t>
  </si>
  <si>
    <t>f17_i5088</t>
  </si>
  <si>
    <t>f17_i5089</t>
  </si>
  <si>
    <t>f17_i5090</t>
  </si>
  <si>
    <t>f17_i5091</t>
  </si>
  <si>
    <t>f17_i5092</t>
  </si>
  <si>
    <t>f17_i5093</t>
  </si>
  <si>
    <t>f17_i5094</t>
  </si>
  <si>
    <t>f17_i5095</t>
  </si>
  <si>
    <t>f17_i5096</t>
  </si>
  <si>
    <t>f17_i5097</t>
  </si>
  <si>
    <t>f17_i5098</t>
  </si>
  <si>
    <t>f17_i5099</t>
  </si>
  <si>
    <t>f17_i5100</t>
  </si>
  <si>
    <t>f17_i5101</t>
  </si>
  <si>
    <t>f17_i5102</t>
  </si>
  <si>
    <t>f17_i5103</t>
  </si>
  <si>
    <t>f17_i5104</t>
  </si>
  <si>
    <t>f17_i5105</t>
  </si>
  <si>
    <t>f17_i5106</t>
  </si>
  <si>
    <t>f17_i5107</t>
  </si>
  <si>
    <t>f17_i5108</t>
  </si>
  <si>
    <t>f17_i5109</t>
  </si>
  <si>
    <t>f17_i5110</t>
  </si>
  <si>
    <t>f17_i5111</t>
  </si>
  <si>
    <t>f17_i5112</t>
  </si>
  <si>
    <t>f17_i5113</t>
  </si>
  <si>
    <t>f17_i5114</t>
  </si>
  <si>
    <t>f17_i5115</t>
  </si>
  <si>
    <t>f17_i5116</t>
  </si>
  <si>
    <t>f17_i5117</t>
  </si>
  <si>
    <t>f17_i5118</t>
  </si>
  <si>
    <t>f17_i5119</t>
  </si>
  <si>
    <t>f17_i5120</t>
  </si>
  <si>
    <t>f17_i5121</t>
  </si>
  <si>
    <t>f17_i5122</t>
  </si>
  <si>
    <t>f17_i5123</t>
  </si>
  <si>
    <t>f17_i5124</t>
  </si>
  <si>
    <t>f17_i5125</t>
  </si>
  <si>
    <t>f17_i5126</t>
  </si>
  <si>
    <t>f17_i5127</t>
  </si>
  <si>
    <t>f17_i5128</t>
  </si>
  <si>
    <t>f17_i5129</t>
  </si>
  <si>
    <t>f17_i5130</t>
  </si>
  <si>
    <t>f17_i5131</t>
  </si>
  <si>
    <t>f17_i5132</t>
  </si>
  <si>
    <t>f17_i5133</t>
  </si>
  <si>
    <t>f17_i5134</t>
  </si>
  <si>
    <t>f17_i5135</t>
  </si>
  <si>
    <t>f17_i5136</t>
  </si>
  <si>
    <t>f17_i5137</t>
  </si>
  <si>
    <t>f17_i5138</t>
  </si>
  <si>
    <t>f17_i5139</t>
  </si>
  <si>
    <t>f17_i5140</t>
  </si>
  <si>
    <t>f17_i5141</t>
  </si>
  <si>
    <t>f17_i5142</t>
  </si>
  <si>
    <t>f17_i5143</t>
  </si>
  <si>
    <t>f17_i5144</t>
  </si>
  <si>
    <t>f17_i5145</t>
  </si>
  <si>
    <t>f17_i5146</t>
  </si>
  <si>
    <t>f17_i5147</t>
  </si>
  <si>
    <t>f17_i5148</t>
  </si>
  <si>
    <t>f17_i5149</t>
  </si>
  <si>
    <t>f17_i5150</t>
  </si>
  <si>
    <t>f17_i5151</t>
  </si>
  <si>
    <t>f17_i5152</t>
  </si>
  <si>
    <t>f17_i5153</t>
  </si>
  <si>
    <t>f17_i5154</t>
  </si>
  <si>
    <t>f17_i5155</t>
  </si>
  <si>
    <t>f17_i5156</t>
  </si>
  <si>
    <t>f17_i5157</t>
  </si>
  <si>
    <t>f17_i5158</t>
  </si>
  <si>
    <t>f17_i5159</t>
  </si>
  <si>
    <t>f17_i5160</t>
  </si>
  <si>
    <t>f17_i5161</t>
  </si>
  <si>
    <t>f17_i5162</t>
  </si>
  <si>
    <t>f17_i5163</t>
  </si>
  <si>
    <t>f17_i5164</t>
  </si>
  <si>
    <t>f17_i5165</t>
  </si>
  <si>
    <t>f17_i5166</t>
  </si>
  <si>
    <t>f17_i5167</t>
  </si>
  <si>
    <t>f17_i5168</t>
  </si>
  <si>
    <t>f17_i5169</t>
  </si>
  <si>
    <t>f17_i5170</t>
  </si>
  <si>
    <t>f17_i5171</t>
  </si>
  <si>
    <t>f17_i5172</t>
  </si>
  <si>
    <t>f17_i5173</t>
  </si>
  <si>
    <t>f17_i5174</t>
  </si>
  <si>
    <t>f17_i5175</t>
  </si>
  <si>
    <t>f17_i5176</t>
  </si>
  <si>
    <t>f17_i5177</t>
  </si>
  <si>
    <t>f17_i5178</t>
  </si>
  <si>
    <t>f17_i5179</t>
  </si>
  <si>
    <t>f17_i5180</t>
  </si>
  <si>
    <t>f17_i5181</t>
  </si>
  <si>
    <t>f17_i5182</t>
  </si>
  <si>
    <t>f17_i5183</t>
  </si>
  <si>
    <t>f17_i5184</t>
  </si>
  <si>
    <t>f17_i5185</t>
  </si>
  <si>
    <t>f17_i5186</t>
  </si>
  <si>
    <t>f17_i5187</t>
  </si>
  <si>
    <t>f17_i5188</t>
  </si>
  <si>
    <t>f17_i5189</t>
  </si>
  <si>
    <t>f17_i5190</t>
  </si>
  <si>
    <t>f17_i5191</t>
  </si>
  <si>
    <t>f17_i5192</t>
  </si>
  <si>
    <t>f17_i5193</t>
  </si>
  <si>
    <t>f17_i5194</t>
  </si>
  <si>
    <t>f17_i5195</t>
  </si>
  <si>
    <t>f17_i5196</t>
  </si>
  <si>
    <t>f17_i5197</t>
  </si>
  <si>
    <t>f17_i5198</t>
  </si>
  <si>
    <t>f17_i5199</t>
  </si>
  <si>
    <t>f17_i5200</t>
  </si>
  <si>
    <t>f17_i5201</t>
  </si>
  <si>
    <t>f17_i5202</t>
  </si>
  <si>
    <t>f17_i5203</t>
  </si>
  <si>
    <t>f17_i5204</t>
  </si>
  <si>
    <t>f17_i5205</t>
  </si>
  <si>
    <t>f17_i5206</t>
  </si>
  <si>
    <t>f17_i5207</t>
  </si>
  <si>
    <t>f17_i5208</t>
  </si>
  <si>
    <t>f17_i5209</t>
  </si>
  <si>
    <t>f17_i5210</t>
  </si>
  <si>
    <t>f17_i5211</t>
  </si>
  <si>
    <t>f17_i5212</t>
  </si>
  <si>
    <t>f17_i5213</t>
  </si>
  <si>
    <t>f17_i5214</t>
  </si>
  <si>
    <t>f17_i5215</t>
  </si>
  <si>
    <t>f17_i5216</t>
  </si>
  <si>
    <t>f17_i5217</t>
  </si>
  <si>
    <t>f17_i5218</t>
  </si>
  <si>
    <t>f17_i5219</t>
  </si>
  <si>
    <t>f17_i5220</t>
  </si>
  <si>
    <t>f17_i5221</t>
  </si>
  <si>
    <t>f17_i5222</t>
  </si>
  <si>
    <t>f17_i5223</t>
  </si>
  <si>
    <t>f17_i5224</t>
  </si>
  <si>
    <t>f17_i5225</t>
  </si>
  <si>
    <t>f17_i5226</t>
  </si>
  <si>
    <t>f17_i5227</t>
  </si>
  <si>
    <t>f17_i5228</t>
  </si>
  <si>
    <t>f17_i5229</t>
  </si>
  <si>
    <t>f17_i5230</t>
  </si>
  <si>
    <t>f17_i5231</t>
  </si>
  <si>
    <t>f17_i5232</t>
  </si>
  <si>
    <t>f17_i5233</t>
  </si>
  <si>
    <t>f17_i5234</t>
  </si>
  <si>
    <t>f17_i5235</t>
  </si>
  <si>
    <t>f17_i5236</t>
  </si>
  <si>
    <t>f17_i5237</t>
  </si>
  <si>
    <t>f17_i5238</t>
  </si>
  <si>
    <t>f17_i5239</t>
  </si>
  <si>
    <t>f17_i5240</t>
  </si>
  <si>
    <t>f17_i5241</t>
  </si>
  <si>
    <t>f17_i5242</t>
  </si>
  <si>
    <t>f17_i5243</t>
  </si>
  <si>
    <t>f17_i5244</t>
  </si>
  <si>
    <t>f17_i5245</t>
  </si>
  <si>
    <t>f17_i5246</t>
  </si>
  <si>
    <t>f17_i5247</t>
  </si>
  <si>
    <t>f17_i5248</t>
  </si>
  <si>
    <t>f17_i5249</t>
  </si>
  <si>
    <t>f17_i5250</t>
  </si>
  <si>
    <t>f17_i5251</t>
  </si>
  <si>
    <t>f17_i5252</t>
  </si>
  <si>
    <t>f17_i5253</t>
  </si>
  <si>
    <t>f17_i5254</t>
  </si>
  <si>
    <t>f17_i5255</t>
  </si>
  <si>
    <t>f17_i5256</t>
  </si>
  <si>
    <t>f17_i5257</t>
  </si>
  <si>
    <t>f17_i5258</t>
  </si>
  <si>
    <t>f17_i5259</t>
  </si>
  <si>
    <t>f17_i5260</t>
  </si>
  <si>
    <t>f17_i5261</t>
  </si>
  <si>
    <t>f17_i5262</t>
  </si>
  <si>
    <t>f17_i5263</t>
  </si>
  <si>
    <t>f17_i5264</t>
  </si>
  <si>
    <t>f17_i5265</t>
  </si>
  <si>
    <t>f17_i5266</t>
  </si>
  <si>
    <t>f17_i5267</t>
  </si>
  <si>
    <t>f17_i5268</t>
  </si>
  <si>
    <t>f17_i5269</t>
  </si>
  <si>
    <t>f17_i5270</t>
  </si>
  <si>
    <t>f17_i5271</t>
  </si>
  <si>
    <t>f17_i5272</t>
  </si>
  <si>
    <t>f17_i5273</t>
  </si>
  <si>
    <t>f17_i5274</t>
  </si>
  <si>
    <t>f17_i5275</t>
  </si>
  <si>
    <t>f17_i5276</t>
  </si>
  <si>
    <t>f17_i5277</t>
  </si>
  <si>
    <t>f17_i5278</t>
  </si>
  <si>
    <t>f17_i5279</t>
  </si>
  <si>
    <t>f17_i5280</t>
  </si>
  <si>
    <t>f17_i5281</t>
  </si>
  <si>
    <t>f17_i5282</t>
  </si>
  <si>
    <t>f17_i5283</t>
  </si>
  <si>
    <t>f17_i5284</t>
  </si>
  <si>
    <t>f17_i5285</t>
  </si>
  <si>
    <t>f17_i5286</t>
  </si>
  <si>
    <t>f17_i5287</t>
  </si>
  <si>
    <t>f17_i5288</t>
  </si>
  <si>
    <t>f17_i5289</t>
  </si>
  <si>
    <t>f17_i5290</t>
  </si>
  <si>
    <t>f17_i5291</t>
  </si>
  <si>
    <t>f17_i5292</t>
  </si>
  <si>
    <t>f17_i5293</t>
  </si>
  <si>
    <t>f17_i5294</t>
  </si>
  <si>
    <t>f17_i5295</t>
  </si>
  <si>
    <t>f17_i5296</t>
  </si>
  <si>
    <t>f17_i5297</t>
  </si>
  <si>
    <t>f17_i5298</t>
  </si>
  <si>
    <t>f17_i5299</t>
  </si>
  <si>
    <t>f17_i5300</t>
  </si>
  <si>
    <t>f17_i5301</t>
  </si>
  <si>
    <t>f17_i5302</t>
  </si>
  <si>
    <t>f17_i5303</t>
  </si>
  <si>
    <t>f17_i5304</t>
  </si>
  <si>
    <t>f17_i5305</t>
  </si>
  <si>
    <t>f17_i5306</t>
  </si>
  <si>
    <t>f17_i5307</t>
  </si>
  <si>
    <t>f17_i5308</t>
  </si>
  <si>
    <t>f17_i5309</t>
  </si>
  <si>
    <t>f17_i5310</t>
  </si>
  <si>
    <t>f17_i5311</t>
  </si>
  <si>
    <t>f17_i5312</t>
  </si>
  <si>
    <t>f17_i5313</t>
  </si>
  <si>
    <t>f17_i5314</t>
  </si>
  <si>
    <t>f17_i5315</t>
  </si>
  <si>
    <t>f17_i5316</t>
  </si>
  <si>
    <t>f17_i5317</t>
  </si>
  <si>
    <t>f17_i5318</t>
  </si>
  <si>
    <t>f17_i5319</t>
  </si>
  <si>
    <t>f17_i5320</t>
  </si>
  <si>
    <t>f17_i5321</t>
  </si>
  <si>
    <t>f17_i5322</t>
  </si>
  <si>
    <t>f17_i5323</t>
  </si>
  <si>
    <t>f17_i5324</t>
  </si>
  <si>
    <t>f17_i5325</t>
  </si>
  <si>
    <t>f17_i5326</t>
  </si>
  <si>
    <t>f17_i5327</t>
  </si>
  <si>
    <t>f17_i5328</t>
  </si>
  <si>
    <t>f17_i5329</t>
  </si>
  <si>
    <t>f17_i5330</t>
  </si>
  <si>
    <t>f17_i5331</t>
  </si>
  <si>
    <t>f17_i5332</t>
  </si>
  <si>
    <t>f17_i5333</t>
  </si>
  <si>
    <t>f17_i5334</t>
  </si>
  <si>
    <t>f17_i5335</t>
  </si>
  <si>
    <t>f17_i5336</t>
  </si>
  <si>
    <t>f17_i5337</t>
  </si>
  <si>
    <t>f17_i5338</t>
  </si>
  <si>
    <t>f17_i5339</t>
  </si>
  <si>
    <t>f17_i5340</t>
  </si>
  <si>
    <t>f17_i5341</t>
  </si>
  <si>
    <t>f17_i5342</t>
  </si>
  <si>
    <t>f17_i5343</t>
  </si>
  <si>
    <t>f17_i5344</t>
  </si>
  <si>
    <t>f17_i5345</t>
  </si>
  <si>
    <t>f17_i5346</t>
  </si>
  <si>
    <t>f17_i5347</t>
  </si>
  <si>
    <t>f17_i5348</t>
  </si>
  <si>
    <t>f17_i5349</t>
  </si>
  <si>
    <t>f17_i5350</t>
  </si>
  <si>
    <t>f17_i5351</t>
  </si>
  <si>
    <t>f17_i5352</t>
  </si>
  <si>
    <t>f17_i5353</t>
  </si>
  <si>
    <t>f17_i5354</t>
  </si>
  <si>
    <t>f17_i5355</t>
  </si>
  <si>
    <t>f17_i5356</t>
  </si>
  <si>
    <t>f17_i5357</t>
  </si>
  <si>
    <t>f17_i5358</t>
  </si>
  <si>
    <t>f17_i5359</t>
  </si>
  <si>
    <t>f17_i5360</t>
  </si>
  <si>
    <t>f17_i5361</t>
  </si>
  <si>
    <t>f17_i5362</t>
  </si>
  <si>
    <t>f17_i5363</t>
  </si>
  <si>
    <t>f17_i5364</t>
  </si>
  <si>
    <t>f17_i5365</t>
  </si>
  <si>
    <t>f17_i5366</t>
  </si>
  <si>
    <t>f17_i5367</t>
  </si>
  <si>
    <t>f17_i5368</t>
  </si>
  <si>
    <t>f17_i5369</t>
  </si>
  <si>
    <t>f17_i5370</t>
  </si>
  <si>
    <t>f17_i5371</t>
  </si>
  <si>
    <t>f17_i5372</t>
  </si>
  <si>
    <t>f17_i5373</t>
  </si>
  <si>
    <t>f17_i5374</t>
  </si>
  <si>
    <t>f17_i5375</t>
  </si>
  <si>
    <t>f17_i5376</t>
  </si>
  <si>
    <t>f17_i5377</t>
  </si>
  <si>
    <t>f17_i5378</t>
  </si>
  <si>
    <t>f17_i5379</t>
  </si>
  <si>
    <t>f17_i5380</t>
  </si>
  <si>
    <t>f17_i5381</t>
  </si>
  <si>
    <t>f17_i5382</t>
  </si>
  <si>
    <t>f17_i5383</t>
  </si>
  <si>
    <t>f17_i5384</t>
  </si>
  <si>
    <t>f17_i5385</t>
  </si>
  <si>
    <t>f17_i5386</t>
  </si>
  <si>
    <t>f17_i5387</t>
  </si>
  <si>
    <t>f17_i5388</t>
  </si>
  <si>
    <t>f17_i5389</t>
  </si>
  <si>
    <t>f17_i5390</t>
  </si>
  <si>
    <t>f17_i5391</t>
  </si>
  <si>
    <t>f17_i5392</t>
  </si>
  <si>
    <t>f17_i5393</t>
  </si>
  <si>
    <t>f17_i5394</t>
  </si>
  <si>
    <t>f17_i5395</t>
  </si>
  <si>
    <t>f17_i5396</t>
  </si>
  <si>
    <t>f17_i5397</t>
  </si>
  <si>
    <t>f17_i5398</t>
  </si>
  <si>
    <t>f17_i5399</t>
  </si>
  <si>
    <t>f17_i5400</t>
  </si>
  <si>
    <t>f17_i5401</t>
  </si>
  <si>
    <t>f17_i5402</t>
  </si>
  <si>
    <t>f17_i5403</t>
  </si>
  <si>
    <t>f17_i5404</t>
  </si>
  <si>
    <t>f17_i5405</t>
  </si>
  <si>
    <t>f17_i5406</t>
  </si>
  <si>
    <t>f17_i5407</t>
  </si>
  <si>
    <t>f17_i5408</t>
  </si>
  <si>
    <t>f17_i5409</t>
  </si>
  <si>
    <t>f17_i5410</t>
  </si>
  <si>
    <t>f17_i5411</t>
  </si>
  <si>
    <t>f17_i5412</t>
  </si>
  <si>
    <t>f17_i5413</t>
  </si>
  <si>
    <t>f17_i5414</t>
  </si>
  <si>
    <t>f17_i5415</t>
  </si>
  <si>
    <t>f17_i5416</t>
  </si>
  <si>
    <t>f17_i5417</t>
  </si>
  <si>
    <t>f17_i5418</t>
  </si>
  <si>
    <t>f17_i5419</t>
  </si>
  <si>
    <t>f17_i5420</t>
  </si>
  <si>
    <t>f17_i5421</t>
  </si>
  <si>
    <t>f17_i5422</t>
  </si>
  <si>
    <t>f17_i5423</t>
  </si>
  <si>
    <t>f17_i5424</t>
  </si>
  <si>
    <t>f17_i5425</t>
  </si>
  <si>
    <t>f17_i5426</t>
  </si>
  <si>
    <t>f17_i5427</t>
  </si>
  <si>
    <t>f17_i5428</t>
  </si>
  <si>
    <t>f17_i5429</t>
  </si>
  <si>
    <t>f17_i5430</t>
  </si>
  <si>
    <t>f17_i5431</t>
  </si>
  <si>
    <t>f17_i5432</t>
  </si>
  <si>
    <t>f17_i5433</t>
  </si>
  <si>
    <t>f17_i5434</t>
  </si>
  <si>
    <t>f17_i5435</t>
  </si>
  <si>
    <t>f17_i5436</t>
  </si>
  <si>
    <t>f17_i5437</t>
  </si>
  <si>
    <t>f17_i5438</t>
  </si>
  <si>
    <t>f17_i5439</t>
  </si>
  <si>
    <t>f17_i5440</t>
  </si>
  <si>
    <t>f17_i5441</t>
  </si>
  <si>
    <t>f17_i5442</t>
  </si>
  <si>
    <t>f17_i5443</t>
  </si>
  <si>
    <t>f17_i5444</t>
  </si>
  <si>
    <t>f17_i5445</t>
  </si>
  <si>
    <t>f17_i5446</t>
  </si>
  <si>
    <t>f17_i5447</t>
  </si>
  <si>
    <t>f17_i5448</t>
  </si>
  <si>
    <t>f17_i5449</t>
  </si>
  <si>
    <t>f17_i5450</t>
  </si>
  <si>
    <t>f17_i5451</t>
  </si>
  <si>
    <t>f17_i5452</t>
  </si>
  <si>
    <t>f17_i5453</t>
  </si>
  <si>
    <t>f17_i5454</t>
  </si>
  <si>
    <t>f17_i5455</t>
  </si>
  <si>
    <t>f17_i5456</t>
  </si>
  <si>
    <t>f17_i5457</t>
  </si>
  <si>
    <t>f17_i5458</t>
  </si>
  <si>
    <t>f17_i5459</t>
  </si>
  <si>
    <t>f17_i5460</t>
  </si>
  <si>
    <t>f17_i5461</t>
  </si>
  <si>
    <t>f17_i5462</t>
  </si>
  <si>
    <t>f17_i5463</t>
  </si>
  <si>
    <t>f17_i5464</t>
  </si>
  <si>
    <t>f17_i5465</t>
  </si>
  <si>
    <t>f17_i5466</t>
  </si>
  <si>
    <t>f17_i5467</t>
  </si>
  <si>
    <t>f17_i5468</t>
  </si>
  <si>
    <t>f17_i5469</t>
  </si>
  <si>
    <t>f17_i5470</t>
  </si>
  <si>
    <t>f17_i5471</t>
  </si>
  <si>
    <t>f17_i5472</t>
  </si>
  <si>
    <t>f17_i5473</t>
  </si>
  <si>
    <t>f17_i5474</t>
  </si>
  <si>
    <t>f17_i5475</t>
  </si>
  <si>
    <t>f17_i5476</t>
  </si>
  <si>
    <t>f17_i5477</t>
  </si>
  <si>
    <t>f17_i5478</t>
  </si>
  <si>
    <t>f17_i5479</t>
  </si>
  <si>
    <t>f17_i5480</t>
  </si>
  <si>
    <t>f17_i5481</t>
  </si>
  <si>
    <t>f17_i5482</t>
  </si>
  <si>
    <t>f17_i5483</t>
  </si>
  <si>
    <t>f17_i5484</t>
  </si>
  <si>
    <t>f17_i5485</t>
  </si>
  <si>
    <t>f17_i5486</t>
  </si>
  <si>
    <t>f17_i5487</t>
  </si>
  <si>
    <t>f17_i5488</t>
  </si>
  <si>
    <t>f17_i5489</t>
  </si>
  <si>
    <t>f17_i5490</t>
  </si>
  <si>
    <t>f17_i5491</t>
  </si>
  <si>
    <t>f17_i5492</t>
  </si>
  <si>
    <t>f17_i5493</t>
  </si>
  <si>
    <t>f17_i5494</t>
  </si>
  <si>
    <t>f17_i5495</t>
  </si>
  <si>
    <t>f17_i5496</t>
  </si>
  <si>
    <t>f17_i5497</t>
  </si>
  <si>
    <t>f17_i5498</t>
  </si>
  <si>
    <t>f17_i5499</t>
  </si>
  <si>
    <t>f17_i5500</t>
  </si>
  <si>
    <t>f17_i5501</t>
  </si>
  <si>
    <t>f17_i5502</t>
  </si>
  <si>
    <t>f17_i5503</t>
  </si>
  <si>
    <t>f17_i5504</t>
  </si>
  <si>
    <t>f17_i5505</t>
  </si>
  <si>
    <t>f17_i5506</t>
  </si>
  <si>
    <t>f17_i5507</t>
  </si>
  <si>
    <t>f17_i5508</t>
  </si>
  <si>
    <t>f17_i5509</t>
  </si>
  <si>
    <t>f17_i5510</t>
  </si>
  <si>
    <t>f17_i5511</t>
  </si>
  <si>
    <t>f17_i5512</t>
  </si>
  <si>
    <t>f17_i5513</t>
  </si>
  <si>
    <t>f17_i5514</t>
  </si>
  <si>
    <t>f17_i5515</t>
  </si>
  <si>
    <t>f17_i5516</t>
  </si>
  <si>
    <t>f17_i5517</t>
  </si>
  <si>
    <t>f17_i5518</t>
  </si>
  <si>
    <t>f17_i5519</t>
  </si>
  <si>
    <t>f17_i5520</t>
  </si>
  <si>
    <t>f17_i5521</t>
  </si>
  <si>
    <t>f17_i5522</t>
  </si>
  <si>
    <t>f17_i5523</t>
  </si>
  <si>
    <t>f17_i5524</t>
  </si>
  <si>
    <t>f17_i5525</t>
  </si>
  <si>
    <t>f17_i5526</t>
  </si>
  <si>
    <t>f17_i5527</t>
  </si>
  <si>
    <t>f17_i5528</t>
  </si>
  <si>
    <t>f17_i5529</t>
  </si>
  <si>
    <t>f17_i5530</t>
  </si>
  <si>
    <t>f17_i5531</t>
  </si>
  <si>
    <t>f17_i5532</t>
  </si>
  <si>
    <t>f17_i5533</t>
  </si>
  <si>
    <t>f17_i5534</t>
  </si>
  <si>
    <t>f17_i5535</t>
  </si>
  <si>
    <t>f17_i5536</t>
  </si>
  <si>
    <t>f17_i5537</t>
  </si>
  <si>
    <t>f17_i5538</t>
  </si>
  <si>
    <t>f17_i5539</t>
  </si>
  <si>
    <t>f17_i5540</t>
  </si>
  <si>
    <t>f17_i5541</t>
  </si>
  <si>
    <t>f17_i5542</t>
  </si>
  <si>
    <t>f17_i5543</t>
  </si>
  <si>
    <t>f17_i5544</t>
  </si>
  <si>
    <t>f17_i5545</t>
  </si>
  <si>
    <t>f17_i5546</t>
  </si>
  <si>
    <t>f17_i5547</t>
  </si>
  <si>
    <t>f17_i5548</t>
  </si>
  <si>
    <t>f17_i5549</t>
  </si>
  <si>
    <t>f17_i5550</t>
  </si>
  <si>
    <t>f17_i5551</t>
  </si>
  <si>
    <t>f17_i5552</t>
  </si>
  <si>
    <t>f17_i5553</t>
  </si>
  <si>
    <t>f17_i5554</t>
  </si>
  <si>
    <t>f17_i5555</t>
  </si>
  <si>
    <t>f17_i5556</t>
  </si>
  <si>
    <t>f17_i5557</t>
  </si>
  <si>
    <t>f17_i5558</t>
  </si>
  <si>
    <t>f17_i5559</t>
  </si>
  <si>
    <t>f17_i5560</t>
  </si>
  <si>
    <t>f17_i5561</t>
  </si>
  <si>
    <t>f17_i5562</t>
  </si>
  <si>
    <t>f17_i5563</t>
  </si>
  <si>
    <t>f17_i5564</t>
  </si>
  <si>
    <t>f17_i5565</t>
  </si>
  <si>
    <t>f17_i5566</t>
  </si>
  <si>
    <t>f17_i5567</t>
  </si>
  <si>
    <t>f17_i5568</t>
  </si>
  <si>
    <t>f17_i5569</t>
  </si>
  <si>
    <t>f17_i5570</t>
  </si>
  <si>
    <t>f17_i5571</t>
  </si>
  <si>
    <t>f17_i5572</t>
  </si>
  <si>
    <t>f17_i5573</t>
  </si>
  <si>
    <t>f17_i5574</t>
  </si>
  <si>
    <t>f17_i5575</t>
  </si>
  <si>
    <t>f17_i5576</t>
  </si>
  <si>
    <t>f17_i5577</t>
  </si>
  <si>
    <t>f17_i5578</t>
  </si>
  <si>
    <t>f17_i5579</t>
  </si>
  <si>
    <t>f17_i5580</t>
  </si>
  <si>
    <t>f17_i5581</t>
  </si>
  <si>
    <t>f17_i5582</t>
  </si>
  <si>
    <t>f17_i5583</t>
  </si>
  <si>
    <t>f17_i5584</t>
  </si>
  <si>
    <t>f17_i5585</t>
  </si>
  <si>
    <t>f17_i5586</t>
  </si>
  <si>
    <t>f17_i5587</t>
  </si>
  <si>
    <t>f17_i5588</t>
  </si>
  <si>
    <t>f17_i5589</t>
  </si>
  <si>
    <t>f17_i5590</t>
  </si>
  <si>
    <t>f17_i5591</t>
  </si>
  <si>
    <t>f17_i5592</t>
  </si>
  <si>
    <t>f17_i5593</t>
  </si>
  <si>
    <t>f17_i5594</t>
  </si>
  <si>
    <t>f17_i5595</t>
  </si>
  <si>
    <t>f17_i5596</t>
  </si>
  <si>
    <t>f17_i5597</t>
  </si>
  <si>
    <t>f17_i5598</t>
  </si>
  <si>
    <t>f17_i5599</t>
  </si>
  <si>
    <t>f17_i5600</t>
  </si>
  <si>
    <t>f17_i5601</t>
  </si>
  <si>
    <t>f17_i5602</t>
  </si>
  <si>
    <t>f17_i5603</t>
  </si>
  <si>
    <t>f17_i5604</t>
  </si>
  <si>
    <t>f17_i5605</t>
  </si>
  <si>
    <t>f17_i5606</t>
  </si>
  <si>
    <t>f17_i5607</t>
  </si>
  <si>
    <t>f17_i5608</t>
  </si>
  <si>
    <t>f17_i5609</t>
  </si>
  <si>
    <t>f17_i5610</t>
  </si>
  <si>
    <t>f17_i5611</t>
  </si>
  <si>
    <t>f17_i5612</t>
  </si>
  <si>
    <t>f17_i5613</t>
  </si>
  <si>
    <t>f17_i5614</t>
  </si>
  <si>
    <t>f17_i5615</t>
  </si>
  <si>
    <t>f17_i5616</t>
  </si>
  <si>
    <t>f17_i5617</t>
  </si>
  <si>
    <t>f17_i5618</t>
  </si>
  <si>
    <t>f17_i5619</t>
  </si>
  <si>
    <t>f17_i5620</t>
  </si>
  <si>
    <t>f17_i5621</t>
  </si>
  <si>
    <t>f17_i5622</t>
  </si>
  <si>
    <t>f17_i5623</t>
  </si>
  <si>
    <t>f17_i5624</t>
  </si>
  <si>
    <t>f17_i5625</t>
  </si>
  <si>
    <t>f17_i5626</t>
  </si>
  <si>
    <t>f17_i5627</t>
  </si>
  <si>
    <t>f17_i5628</t>
  </si>
  <si>
    <t>f17_i5629</t>
  </si>
  <si>
    <t>f17_i5630</t>
  </si>
  <si>
    <t>f17_i5631</t>
  </si>
  <si>
    <t>f17_i5632</t>
  </si>
  <si>
    <t>f17_i5633</t>
  </si>
  <si>
    <t>f17_i5634</t>
  </si>
  <si>
    <t>f17_i5635</t>
  </si>
  <si>
    <t>f17_i5636</t>
  </si>
  <si>
    <t>f17_i5637</t>
  </si>
  <si>
    <t>f17_i5638</t>
  </si>
  <si>
    <t>f17_i5639</t>
  </si>
  <si>
    <t>f17_i5640</t>
  </si>
  <si>
    <t>f17_i5641</t>
  </si>
  <si>
    <t>f17_i5642</t>
  </si>
  <si>
    <t>f17_i5643</t>
  </si>
  <si>
    <t>f17_i5644</t>
  </si>
  <si>
    <t>f17_i5645</t>
  </si>
  <si>
    <t>f17_i5646</t>
  </si>
  <si>
    <t>f17_i5647</t>
  </si>
  <si>
    <t>f17_i5648</t>
  </si>
  <si>
    <t>f17_i5649</t>
  </si>
  <si>
    <t>f17_i5650</t>
  </si>
  <si>
    <t>f17_i5651</t>
  </si>
  <si>
    <t>f17_i5652</t>
  </si>
  <si>
    <t>f17_i5653</t>
  </si>
  <si>
    <t>f17_i5654</t>
  </si>
  <si>
    <t>f17_i5655</t>
  </si>
  <si>
    <t>f17_i5656</t>
  </si>
  <si>
    <t>f17_i5657</t>
  </si>
  <si>
    <t>f17_i5658</t>
  </si>
  <si>
    <t>f17_i5659</t>
  </si>
  <si>
    <t>f17_i5660</t>
  </si>
  <si>
    <t>f17_i5661</t>
  </si>
  <si>
    <t>f17_i5662</t>
  </si>
  <si>
    <t>f17_i5663</t>
  </si>
  <si>
    <t>f17_i5664</t>
  </si>
  <si>
    <t>f17_i5665</t>
  </si>
  <si>
    <t>f17_i5666</t>
  </si>
  <si>
    <t>f17_i5667</t>
  </si>
  <si>
    <t>f17_i5668</t>
  </si>
  <si>
    <t>f17_i5669</t>
  </si>
  <si>
    <t>f17_i5670</t>
  </si>
  <si>
    <t>f17_i5671</t>
  </si>
  <si>
    <t>f17_i5672</t>
  </si>
  <si>
    <t>f17_i5673</t>
  </si>
  <si>
    <t>f17_i5674</t>
  </si>
  <si>
    <t>f17_i5675</t>
  </si>
  <si>
    <t>f17_i5676</t>
  </si>
  <si>
    <t>f17_i5677</t>
  </si>
  <si>
    <t>f17_i5678</t>
  </si>
  <si>
    <t>f17_i5679</t>
  </si>
  <si>
    <t>f17_i5680</t>
  </si>
  <si>
    <t>f17_i5681</t>
  </si>
  <si>
    <t>f17_i5682</t>
  </si>
  <si>
    <t>f17_i5683</t>
  </si>
  <si>
    <t>f17_i5684</t>
  </si>
  <si>
    <t>f17_i5685</t>
  </si>
  <si>
    <t>f17_i5686</t>
  </si>
  <si>
    <t>f17_i5687</t>
  </si>
  <si>
    <t>f17_i5688</t>
  </si>
  <si>
    <t>f17_i5689</t>
  </si>
  <si>
    <t>f17_i5690</t>
  </si>
  <si>
    <t>f17_i5691</t>
  </si>
  <si>
    <t>f17_i5692</t>
  </si>
  <si>
    <t>f17_i5693</t>
  </si>
  <si>
    <t>f17_i5694</t>
  </si>
  <si>
    <t>f17_i5695</t>
  </si>
  <si>
    <t>f17_i5696</t>
  </si>
  <si>
    <t>f17_i5697</t>
  </si>
  <si>
    <t>f17_i5698</t>
  </si>
  <si>
    <t>f17_i5699</t>
  </si>
  <si>
    <t>f17_i5700</t>
  </si>
  <si>
    <t>f17_i5701</t>
  </si>
  <si>
    <t>f17_i5702</t>
  </si>
  <si>
    <t>f17_i5703</t>
  </si>
  <si>
    <t>f17_i5704</t>
  </si>
  <si>
    <t>f17_i5705</t>
  </si>
  <si>
    <t>f17_i5706</t>
  </si>
  <si>
    <t>f17_i5707</t>
  </si>
  <si>
    <t>f17_i5708</t>
  </si>
  <si>
    <t>f17_i5709</t>
  </si>
  <si>
    <t>f17_i5710</t>
  </si>
  <si>
    <t>f17_i5711</t>
  </si>
  <si>
    <t>f17_i5712</t>
  </si>
  <si>
    <t>f17_i5713</t>
  </si>
  <si>
    <t>f17_i5714</t>
  </si>
  <si>
    <t>f17_i5715</t>
  </si>
  <si>
    <t>f17_i5716</t>
  </si>
  <si>
    <t>f17_i5717</t>
  </si>
  <si>
    <t>f17_i5718</t>
  </si>
  <si>
    <t>f17_i5719</t>
  </si>
  <si>
    <t>f17_i5720</t>
  </si>
  <si>
    <t>f17_i5721</t>
  </si>
  <si>
    <t>f17_i5722</t>
  </si>
  <si>
    <t>f17_i5723</t>
  </si>
  <si>
    <t>f17_i5724</t>
  </si>
  <si>
    <t>f17_i5725</t>
  </si>
  <si>
    <t>f17_i5726</t>
  </si>
  <si>
    <t>f17_i5727</t>
  </si>
  <si>
    <t>f17_i5728</t>
  </si>
  <si>
    <t>f17_i5729</t>
  </si>
  <si>
    <t>f17_i5730</t>
  </si>
  <si>
    <t>f17_i5731</t>
  </si>
  <si>
    <t>f17_i5732</t>
  </si>
  <si>
    <t>f17_i5733</t>
  </si>
  <si>
    <t>f17_i5734</t>
  </si>
  <si>
    <t>f17_i5735</t>
  </si>
  <si>
    <t>f17_i5736</t>
  </si>
  <si>
    <t>f17_i5737</t>
  </si>
  <si>
    <t>f17_i5738</t>
  </si>
  <si>
    <t>f17_i5739</t>
  </si>
  <si>
    <t>f17_i5740</t>
  </si>
  <si>
    <t>f17_i5741</t>
  </si>
  <si>
    <t>f17_i5742</t>
  </si>
  <si>
    <t>f17_i5743</t>
  </si>
  <si>
    <t>f17_i5744</t>
  </si>
  <si>
    <t>f17_i5745</t>
  </si>
  <si>
    <t>f17_i5746</t>
  </si>
  <si>
    <t>f17_i5747</t>
  </si>
  <si>
    <t>f17_i5748</t>
  </si>
  <si>
    <t>f17_i5749</t>
  </si>
  <si>
    <t>f17_i5750</t>
  </si>
  <si>
    <t>f17_i5751</t>
  </si>
  <si>
    <t>f17_i5752</t>
  </si>
  <si>
    <t>f17_i5753</t>
  </si>
  <si>
    <t>f17_i5754</t>
  </si>
  <si>
    <t>f17_i5755</t>
  </si>
  <si>
    <t>f17_i5756</t>
  </si>
  <si>
    <t>f17_i5757</t>
  </si>
  <si>
    <t>f17_i5758</t>
  </si>
  <si>
    <t>f17_i5759</t>
  </si>
  <si>
    <t>f17_i5760</t>
  </si>
  <si>
    <t>f17_i5761</t>
  </si>
  <si>
    <t>f17_i5762</t>
  </si>
  <si>
    <t>f17_i5763</t>
  </si>
  <si>
    <t>f17_i5764</t>
  </si>
  <si>
    <t>f17_i5765</t>
  </si>
  <si>
    <t>f17_i5766</t>
  </si>
  <si>
    <t>f17_i5767</t>
  </si>
  <si>
    <t>f17_i5768</t>
  </si>
  <si>
    <t>f17_i5769</t>
  </si>
  <si>
    <t>f17_i5770</t>
  </si>
  <si>
    <t>f17_i5771</t>
  </si>
  <si>
    <t>f17_i5772</t>
  </si>
  <si>
    <t>f17_i5773</t>
  </si>
  <si>
    <t>f17_i5774</t>
  </si>
  <si>
    <t>f17_i5775</t>
  </si>
  <si>
    <t>f17_i5776</t>
  </si>
  <si>
    <t>f17_i5777</t>
  </si>
  <si>
    <t>f17_i5778</t>
  </si>
  <si>
    <t>f17_i5779</t>
  </si>
  <si>
    <t>f17_i5780</t>
  </si>
  <si>
    <t>f17_i5781</t>
  </si>
  <si>
    <t>f17_i5782</t>
  </si>
  <si>
    <t>f17_i5783</t>
  </si>
  <si>
    <t>f17_i5784</t>
  </si>
  <si>
    <t>f17_i5785</t>
  </si>
  <si>
    <t>f17_i5786</t>
  </si>
  <si>
    <t>f17_i5787</t>
  </si>
  <si>
    <t>f17_i5788</t>
  </si>
  <si>
    <t>f17_i5789</t>
  </si>
  <si>
    <t>f17_i5790</t>
  </si>
  <si>
    <t>f17_i5791</t>
  </si>
  <si>
    <t>Asistenti medicali cu studii superioare</t>
  </si>
  <si>
    <t>f17_i5792</t>
  </si>
  <si>
    <t>Specialisti cu studii superioare in Sanatatea Publica</t>
  </si>
  <si>
    <t>f17_i5793</t>
  </si>
  <si>
    <t>Optometristi</t>
  </si>
  <si>
    <t>f17_i5794</t>
  </si>
  <si>
    <t>Tehnicieni radiologi</t>
  </si>
  <si>
    <t>f17_i5795</t>
  </si>
  <si>
    <t>Procentul medicilor,cu vîrsta &lt; de 35 ani-Total extrabug + buget</t>
  </si>
  <si>
    <t>f17_i5796</t>
  </si>
  <si>
    <t>Procentul medicilor,cu vîrsta de 35 - 44 ani -Total extra + buget</t>
  </si>
  <si>
    <t>f17_i5797</t>
  </si>
  <si>
    <t>Procentul medicilor,cu vîrsta de 45 - 54 ani -Total extra + buget</t>
  </si>
  <si>
    <t>f17_i5798</t>
  </si>
  <si>
    <t>Procentul medicilor,cu vîrsta de 55 - 64 ani -Total  extra + buget</t>
  </si>
  <si>
    <t>f17_i5799</t>
  </si>
  <si>
    <r>
      <rPr>
        <b/>
        <sz val="10"/>
        <color indexed="2"/>
        <rFont val="Arial Cyr"/>
        <charset val="134"/>
      </rPr>
      <t>Procentul medicilor,cu vîrsta &gt; de 65 ani</t>
    </r>
    <r>
      <rPr>
        <b/>
        <sz val="10"/>
        <color indexed="18"/>
        <rFont val="Arial Cyr"/>
        <charset val="134"/>
      </rPr>
      <t xml:space="preserve"> </t>
    </r>
    <r>
      <rPr>
        <b/>
        <sz val="10"/>
        <color indexed="2"/>
        <rFont val="Arial Cyr"/>
        <charset val="134"/>
      </rPr>
      <t xml:space="preserve"> - Total extra + buget</t>
    </r>
  </si>
  <si>
    <t>f17_i5800</t>
  </si>
  <si>
    <t>f17_i5801</t>
  </si>
  <si>
    <t>f17_i5802</t>
  </si>
  <si>
    <t>f17_i5803</t>
  </si>
  <si>
    <t>f17_i5804</t>
  </si>
  <si>
    <t>f17_i5805</t>
  </si>
  <si>
    <t>f17_i5806</t>
  </si>
  <si>
    <t>f17_i5807</t>
  </si>
  <si>
    <t>f17_i5808</t>
  </si>
  <si>
    <t>f17_i5809</t>
  </si>
  <si>
    <t>f17_i5810</t>
  </si>
  <si>
    <t>f17_i5811</t>
  </si>
  <si>
    <t>f17_i5812</t>
  </si>
  <si>
    <t>f17_i5813</t>
  </si>
  <si>
    <t>f17_i5814</t>
  </si>
  <si>
    <t>f17_i5815</t>
  </si>
  <si>
    <t>f17_i5816</t>
  </si>
  <si>
    <t>f17_i5817</t>
  </si>
  <si>
    <t>f17_i5818</t>
  </si>
  <si>
    <t>f17_i5819</t>
  </si>
  <si>
    <t>f17_i5820</t>
  </si>
  <si>
    <t>f17_i5821</t>
  </si>
  <si>
    <t>f17_i5822</t>
  </si>
  <si>
    <t>f17_i5823</t>
  </si>
  <si>
    <t>f17_i5824</t>
  </si>
  <si>
    <t>f17_i5825</t>
  </si>
  <si>
    <t>f17_i5826</t>
  </si>
  <si>
    <t>f17_i5827</t>
  </si>
  <si>
    <t>f17_i5828</t>
  </si>
  <si>
    <t>f17_i5829</t>
  </si>
  <si>
    <t>f17_i5830</t>
  </si>
  <si>
    <t>f17_i5831</t>
  </si>
  <si>
    <t>f17_i5832</t>
  </si>
  <si>
    <t>f17_i5833</t>
  </si>
  <si>
    <t>f17_i5834</t>
  </si>
  <si>
    <t>f17_i5835</t>
  </si>
  <si>
    <t>f17_i5836</t>
  </si>
  <si>
    <t>f17_i5837</t>
  </si>
  <si>
    <t>f17_i5838</t>
  </si>
  <si>
    <t>f17_i5839</t>
  </si>
  <si>
    <t>f17_i5840</t>
  </si>
  <si>
    <t>f17_i5841</t>
  </si>
  <si>
    <t>f17_i5842</t>
  </si>
  <si>
    <t>f17_i5843</t>
  </si>
  <si>
    <t>f17_i5844</t>
  </si>
  <si>
    <t>f17_i5845</t>
  </si>
  <si>
    <t>f17_i5846</t>
  </si>
  <si>
    <t>f17_i5847</t>
  </si>
  <si>
    <t>f17_i5848</t>
  </si>
  <si>
    <t>f17_i5849</t>
  </si>
  <si>
    <t>f17_i5850</t>
  </si>
  <si>
    <t>f17_i5851</t>
  </si>
  <si>
    <t>f17_i5852</t>
  </si>
  <si>
    <t>f17_i5853</t>
  </si>
  <si>
    <t>f17_i5854</t>
  </si>
  <si>
    <t>f17_i5855</t>
  </si>
  <si>
    <t>f17_i5856</t>
  </si>
  <si>
    <t>f17_i5857</t>
  </si>
  <si>
    <t>f17_i5858</t>
  </si>
  <si>
    <t>f17_i5859</t>
  </si>
  <si>
    <t>f17_i5860</t>
  </si>
  <si>
    <t>f17_i5861</t>
  </si>
  <si>
    <t>f17_i5862</t>
  </si>
  <si>
    <t>f17_i5863</t>
  </si>
  <si>
    <t>f17_i5864</t>
  </si>
  <si>
    <t>f17_i5865</t>
  </si>
  <si>
    <t>f17_i5866</t>
  </si>
  <si>
    <t>f17_i5867</t>
  </si>
  <si>
    <t>f17_i5868</t>
  </si>
  <si>
    <t>f17_i5869</t>
  </si>
  <si>
    <t>f17_i5870</t>
  </si>
  <si>
    <t>f17_i5871</t>
  </si>
  <si>
    <t>f17_i5872</t>
  </si>
  <si>
    <t>f17_i5873</t>
  </si>
  <si>
    <t>f17_i5874</t>
  </si>
  <si>
    <t>f17_i5875</t>
  </si>
  <si>
    <t>f17_i5876</t>
  </si>
  <si>
    <t>f17_i5877</t>
  </si>
  <si>
    <t>f17_i5878</t>
  </si>
  <si>
    <t>f17_i5879</t>
  </si>
  <si>
    <t>f17_i5880</t>
  </si>
  <si>
    <t>f17_i5881</t>
  </si>
  <si>
    <t>f17_i5882</t>
  </si>
  <si>
    <t>f17_i5883</t>
  </si>
  <si>
    <t>f17_i5884</t>
  </si>
  <si>
    <t>f17_i5885</t>
  </si>
  <si>
    <t>f17_i5886</t>
  </si>
  <si>
    <t>f17_i5887</t>
  </si>
  <si>
    <t>f17_i5888</t>
  </si>
  <si>
    <t>f17_i5889</t>
  </si>
  <si>
    <t>f17_i5890</t>
  </si>
  <si>
    <t>f17_i5891</t>
  </si>
  <si>
    <t>f17_i5892</t>
  </si>
  <si>
    <t>f17_i5893</t>
  </si>
  <si>
    <t>f17_i5894</t>
  </si>
  <si>
    <t>f17_i5895</t>
  </si>
  <si>
    <t>f17_i5896</t>
  </si>
  <si>
    <t>f17_i5897</t>
  </si>
  <si>
    <t>f17_i5898</t>
  </si>
  <si>
    <t>f17_i5899</t>
  </si>
  <si>
    <t>f17_i5900</t>
  </si>
  <si>
    <t>f17_i5901</t>
  </si>
  <si>
    <t>f17_i5902</t>
  </si>
  <si>
    <t>f17_i5903</t>
  </si>
  <si>
    <t>f17_i5904</t>
  </si>
  <si>
    <t>f17_i5905</t>
  </si>
  <si>
    <t>f17_i5906</t>
  </si>
  <si>
    <t>f17_i5907</t>
  </si>
  <si>
    <t>f17_i5908</t>
  </si>
  <si>
    <t>f17_i5909</t>
  </si>
  <si>
    <t>f17_i5910</t>
  </si>
  <si>
    <t>f17_i5911</t>
  </si>
  <si>
    <t>f17_i5912</t>
  </si>
  <si>
    <t>f17_i5913</t>
  </si>
  <si>
    <t>f17_i5914</t>
  </si>
  <si>
    <t>f17_i5915</t>
  </si>
  <si>
    <t>f17_i5916</t>
  </si>
  <si>
    <t>f17_i5917</t>
  </si>
  <si>
    <t>f17_i5918</t>
  </si>
  <si>
    <t>f17_i5919</t>
  </si>
  <si>
    <t>f17_i5920</t>
  </si>
  <si>
    <t>f17_i5921</t>
  </si>
  <si>
    <t>f17_i5922</t>
  </si>
  <si>
    <t>f17_i5923</t>
  </si>
  <si>
    <t>f17_i5924</t>
  </si>
  <si>
    <t>f17_i5925</t>
  </si>
  <si>
    <t>f17_i5926</t>
  </si>
  <si>
    <t>f17_i5927</t>
  </si>
  <si>
    <t>f17_i5928</t>
  </si>
  <si>
    <t>f17_i5929</t>
  </si>
  <si>
    <t>f17_i5930</t>
  </si>
  <si>
    <t>f17_i5931</t>
  </si>
  <si>
    <t>f17_i5932</t>
  </si>
  <si>
    <t>f17_i5933</t>
  </si>
  <si>
    <t>f17_i5934</t>
  </si>
  <si>
    <t>f17_i5935</t>
  </si>
  <si>
    <t>f17_i5936</t>
  </si>
  <si>
    <t>f17_i5937</t>
  </si>
  <si>
    <t>f17_i5938</t>
  </si>
  <si>
    <t>f17_i5939</t>
  </si>
  <si>
    <t>f17_i5940</t>
  </si>
  <si>
    <t>f17_i5941</t>
  </si>
  <si>
    <t>f17_i5942</t>
  </si>
  <si>
    <t>f17_i5943</t>
  </si>
  <si>
    <t>f17_i5944</t>
  </si>
  <si>
    <t>f17_i5945</t>
  </si>
  <si>
    <t>f17_i5946</t>
  </si>
  <si>
    <t>f17_i5947</t>
  </si>
  <si>
    <t>f17_i5948</t>
  </si>
  <si>
    <t>f17_i5949</t>
  </si>
  <si>
    <t>f17_i5950</t>
  </si>
  <si>
    <t>f17_i5951</t>
  </si>
  <si>
    <t>f17_i5952</t>
  </si>
  <si>
    <t>f17_i5953</t>
  </si>
  <si>
    <t>f17_i5954</t>
  </si>
  <si>
    <t>f17_i5955</t>
  </si>
  <si>
    <t>f17_i5956</t>
  </si>
  <si>
    <t>f17_i5957</t>
  </si>
  <si>
    <t>f17_i5958</t>
  </si>
  <si>
    <t>f17_i5959</t>
  </si>
  <si>
    <t>f17_i5960</t>
  </si>
  <si>
    <t>f17_i5961</t>
  </si>
  <si>
    <t>f17_i5962</t>
  </si>
  <si>
    <t>f17_i5963</t>
  </si>
  <si>
    <t>f17_i5964</t>
  </si>
  <si>
    <t>f17_i5965</t>
  </si>
  <si>
    <t>f17_i5966</t>
  </si>
  <si>
    <t>f17_i5967</t>
  </si>
  <si>
    <t>f17_i5968</t>
  </si>
  <si>
    <t>f17_i5969</t>
  </si>
  <si>
    <t>f17_i5970</t>
  </si>
  <si>
    <t>f17_i5971</t>
  </si>
  <si>
    <t>f17_i5972</t>
  </si>
  <si>
    <t>f17_i5973</t>
  </si>
  <si>
    <t>f17_i5974</t>
  </si>
  <si>
    <t>f17_i5975</t>
  </si>
  <si>
    <t>f17_i5976</t>
  </si>
  <si>
    <t>f17_i5977</t>
  </si>
  <si>
    <t>f17_i5978</t>
  </si>
  <si>
    <t>f17_i5979</t>
  </si>
  <si>
    <t>f17_i5980</t>
  </si>
  <si>
    <t>f17_i5981</t>
  </si>
  <si>
    <t>f17_i5982</t>
  </si>
  <si>
    <t>f17_i5983</t>
  </si>
  <si>
    <t>f17_i5984</t>
  </si>
  <si>
    <t>f17_i5985</t>
  </si>
  <si>
    <t>f17_i5986</t>
  </si>
  <si>
    <t>f17_i5987</t>
  </si>
  <si>
    <t>f17_i5988</t>
  </si>
  <si>
    <t>f17_i5989</t>
  </si>
  <si>
    <t>f17_i5990</t>
  </si>
  <si>
    <t>f17_i5991</t>
  </si>
  <si>
    <t>f17_i5992</t>
  </si>
  <si>
    <t>f17_i5993</t>
  </si>
  <si>
    <t>f17_i5994</t>
  </si>
  <si>
    <t>f17_i5995</t>
  </si>
  <si>
    <t>f17_i5996</t>
  </si>
  <si>
    <t>f17_i5997</t>
  </si>
  <si>
    <t>f17_i5998</t>
  </si>
  <si>
    <t>f17_i5999</t>
  </si>
  <si>
    <t>f17_i6000</t>
  </si>
  <si>
    <t>f17_i6001</t>
  </si>
  <si>
    <t>f17_i6002</t>
  </si>
  <si>
    <t>f17_i6003</t>
  </si>
  <si>
    <t>f17_i6004</t>
  </si>
  <si>
    <t>f17_i6005</t>
  </si>
  <si>
    <t>f17_i6006</t>
  </si>
  <si>
    <t>f17_i6007</t>
  </si>
  <si>
    <t>f17_i6008</t>
  </si>
  <si>
    <t>f17_i6009</t>
  </si>
  <si>
    <t>f17_i6010</t>
  </si>
  <si>
    <t>f17_i6011</t>
  </si>
  <si>
    <t>f17_i6012</t>
  </si>
  <si>
    <t>f17_i6013</t>
  </si>
  <si>
    <t>f17_i6014</t>
  </si>
  <si>
    <t>f17_i6015</t>
  </si>
  <si>
    <t>f17_i6016</t>
  </si>
  <si>
    <t>f17_i6017</t>
  </si>
  <si>
    <t>f17_i6018</t>
  </si>
  <si>
    <t>f17_i6019</t>
  </si>
  <si>
    <t>f17_i6020</t>
  </si>
  <si>
    <t>f17_i6021</t>
  </si>
  <si>
    <t>f17_i6022</t>
  </si>
  <si>
    <t>f17_i6023</t>
  </si>
  <si>
    <t>f17_i6024</t>
  </si>
  <si>
    <t>f17_i6025</t>
  </si>
  <si>
    <t>f17_i6026</t>
  </si>
  <si>
    <t>f17_i6027</t>
  </si>
  <si>
    <t>f17_i6028</t>
  </si>
  <si>
    <t>f17_i6029</t>
  </si>
  <si>
    <t>f17_i6030</t>
  </si>
  <si>
    <t>f17_i6031</t>
  </si>
  <si>
    <t>f17_i6032</t>
  </si>
  <si>
    <t>f17_i6033</t>
  </si>
  <si>
    <t>f17_i6034</t>
  </si>
  <si>
    <t>f17_i6035</t>
  </si>
  <si>
    <t>f17_i6036</t>
  </si>
  <si>
    <t>f17_i6037</t>
  </si>
  <si>
    <t>f17_i6038</t>
  </si>
  <si>
    <t>f17_i6039</t>
  </si>
  <si>
    <t>f17_i6040</t>
  </si>
  <si>
    <t>f17_i6041</t>
  </si>
  <si>
    <t>f17_i6042</t>
  </si>
  <si>
    <t>f17_i6043</t>
  </si>
  <si>
    <t>f17_i6044</t>
  </si>
  <si>
    <t>f17_i6045</t>
  </si>
  <si>
    <t>f17_i6046</t>
  </si>
  <si>
    <t>f17_i6047</t>
  </si>
  <si>
    <t>f17_i6048</t>
  </si>
  <si>
    <t>f17_i6049</t>
  </si>
  <si>
    <t>f17_i6050</t>
  </si>
  <si>
    <r>
      <rPr>
        <b/>
        <sz val="10"/>
        <color rgb="FF00B050"/>
        <rFont val="Arial Cyr"/>
        <charset val="134"/>
      </rPr>
      <t xml:space="preserve">                Tehnicieni  radiologi </t>
    </r>
    <r>
      <rPr>
        <sz val="10"/>
        <color indexed="17"/>
        <rFont val="Arial Cyr"/>
        <charset val="134"/>
      </rPr>
      <t>cu vîrsta &lt; 35ani</t>
    </r>
  </si>
  <si>
    <t>f17_i6051</t>
  </si>
  <si>
    <t>f17_i6052</t>
  </si>
  <si>
    <t>f17_i6053</t>
  </si>
  <si>
    <t>f17_i6054</t>
  </si>
  <si>
    <t>f17_i6055</t>
  </si>
  <si>
    <t>f17_i6056</t>
  </si>
  <si>
    <t>f17_i6057</t>
  </si>
  <si>
    <t>f17_i6058</t>
  </si>
  <si>
    <t>f17_i6059</t>
  </si>
  <si>
    <t>f17_i6060</t>
  </si>
  <si>
    <t>f17_i6061</t>
  </si>
  <si>
    <t>f17_i6062</t>
  </si>
  <si>
    <t>f17_i6063</t>
  </si>
  <si>
    <t>f17_i6064</t>
  </si>
  <si>
    <t>f17_i6065</t>
  </si>
  <si>
    <t>f17_i6066</t>
  </si>
  <si>
    <t>f17_i6067</t>
  </si>
  <si>
    <t>f17_i6068</t>
  </si>
  <si>
    <t>f17_i6069</t>
  </si>
  <si>
    <t>f17_i6070</t>
  </si>
  <si>
    <t>f17_i6071</t>
  </si>
  <si>
    <t>f17_i6072</t>
  </si>
  <si>
    <t>f17_i6073</t>
  </si>
  <si>
    <t>f17_i6074</t>
  </si>
  <si>
    <t>f17_i6075</t>
  </si>
  <si>
    <t>f17_i6076</t>
  </si>
  <si>
    <t>f17_i6077</t>
  </si>
  <si>
    <t>f17_i6078</t>
  </si>
  <si>
    <t>f17_i6079</t>
  </si>
  <si>
    <t>f17_i6080</t>
  </si>
  <si>
    <t>f17_i6081</t>
  </si>
  <si>
    <t>f17_i6082</t>
  </si>
  <si>
    <t>f17_i6083</t>
  </si>
  <si>
    <t>f17_i6084</t>
  </si>
  <si>
    <t>f17_i6085</t>
  </si>
  <si>
    <t>f17_i6086</t>
  </si>
  <si>
    <t>f17_i6087</t>
  </si>
  <si>
    <t>f17_i6088</t>
  </si>
  <si>
    <t>f17_i6089</t>
  </si>
  <si>
    <t>f17_i6090</t>
  </si>
  <si>
    <t>f17_i6091</t>
  </si>
  <si>
    <t>f17_i6092</t>
  </si>
  <si>
    <t>f17_i6093</t>
  </si>
  <si>
    <t>f17_i6094</t>
  </si>
  <si>
    <t>f17_i6095</t>
  </si>
  <si>
    <t>f17_i6096</t>
  </si>
  <si>
    <t>f17_i6097</t>
  </si>
  <si>
    <t>f17_i6098</t>
  </si>
  <si>
    <t>f17_i6099</t>
  </si>
  <si>
    <t>f17_i6100</t>
  </si>
  <si>
    <t>f17_i6101</t>
  </si>
  <si>
    <t>f17_i6102</t>
  </si>
  <si>
    <t>f17_i6103</t>
  </si>
  <si>
    <t>f17_i6104</t>
  </si>
  <si>
    <t>f17_i6105</t>
  </si>
  <si>
    <t>f17_i6106</t>
  </si>
  <si>
    <t>f17_i6107</t>
  </si>
  <si>
    <t>f17_i6108</t>
  </si>
  <si>
    <t>f17_i6109</t>
  </si>
  <si>
    <t>f17_i6110</t>
  </si>
  <si>
    <t>f17_i6111</t>
  </si>
  <si>
    <t>f17_i6112</t>
  </si>
  <si>
    <t>f17_i6113</t>
  </si>
  <si>
    <t>f17_i6114</t>
  </si>
  <si>
    <t>f17_i6115</t>
  </si>
  <si>
    <t>f17_i6116</t>
  </si>
  <si>
    <t>f17_i6117</t>
  </si>
  <si>
    <t>f17_i6118</t>
  </si>
  <si>
    <t>f17_i6119</t>
  </si>
  <si>
    <t>f17_i6120</t>
  </si>
  <si>
    <t>f17_i6121</t>
  </si>
  <si>
    <t>f17_i6122</t>
  </si>
  <si>
    <t>f17_i6123</t>
  </si>
  <si>
    <t>f17_i6124</t>
  </si>
  <si>
    <t>f17_i6125</t>
  </si>
  <si>
    <t>f17_i6126</t>
  </si>
  <si>
    <t>f17_i6127</t>
  </si>
  <si>
    <t>f17_i6128</t>
  </si>
  <si>
    <t>f17_i6129</t>
  </si>
  <si>
    <t>f17_i6130</t>
  </si>
  <si>
    <t>f17_i6131</t>
  </si>
  <si>
    <t>f17_i6132</t>
  </si>
  <si>
    <t>f17_i6133</t>
  </si>
  <si>
    <t>f17_i6134</t>
  </si>
  <si>
    <t>f17_i6135</t>
  </si>
  <si>
    <t>f17_i6136</t>
  </si>
  <si>
    <t>f17_i6137</t>
  </si>
  <si>
    <t>f17_i6138</t>
  </si>
  <si>
    <t>f17_i6139</t>
  </si>
  <si>
    <t>f17_i6140</t>
  </si>
  <si>
    <t>f17_i6141</t>
  </si>
  <si>
    <t>f17_i6142</t>
  </si>
  <si>
    <t>f17_i6143</t>
  </si>
  <si>
    <t>f17_i6144</t>
  </si>
  <si>
    <t>f17_i6145</t>
  </si>
  <si>
    <t>f17_i6146</t>
  </si>
  <si>
    <t>f17_i6147</t>
  </si>
  <si>
    <t>f17_i6148</t>
  </si>
  <si>
    <t>f17_i6149</t>
  </si>
  <si>
    <t>f17_i6150</t>
  </si>
  <si>
    <t>f17_i6151</t>
  </si>
  <si>
    <t>f17_i6152</t>
  </si>
  <si>
    <t>f17_i6153</t>
  </si>
  <si>
    <t>f17_i6154</t>
  </si>
  <si>
    <t>f17_i6155</t>
  </si>
  <si>
    <t>f17_i6156</t>
  </si>
  <si>
    <t>f17_i6157</t>
  </si>
  <si>
    <t>f17_i6158</t>
  </si>
  <si>
    <t>f17_i6159</t>
  </si>
  <si>
    <t>f17_i6160</t>
  </si>
  <si>
    <t>f17_i6161</t>
  </si>
  <si>
    <t>f17_i6162</t>
  </si>
  <si>
    <t>f17_i6163</t>
  </si>
  <si>
    <t>f17_i6164</t>
  </si>
  <si>
    <t>f17_i6165</t>
  </si>
  <si>
    <r>
      <rPr>
        <b/>
        <sz val="10"/>
        <color rgb="FF00B050"/>
        <rFont val="Arial Cyr"/>
        <charset val="134"/>
      </rPr>
      <t xml:space="preserve">    Asistenti medicali cu studii superioare </t>
    </r>
    <r>
      <rPr>
        <sz val="10"/>
        <color indexed="17"/>
        <rFont val="Arial Cyr"/>
        <charset val="134"/>
      </rPr>
      <t>cu vîrsta &lt; 35ani</t>
    </r>
  </si>
  <si>
    <t>f17_i6166</t>
  </si>
  <si>
    <t>f17_i6167</t>
  </si>
  <si>
    <t>f17_i6168</t>
  </si>
  <si>
    <t>f17_i6169</t>
  </si>
  <si>
    <t>f17_i6170</t>
  </si>
  <si>
    <r>
      <rPr>
        <b/>
        <sz val="9"/>
        <color rgb="FF00B050"/>
        <rFont val="Arial Cyr"/>
        <charset val="134"/>
      </rPr>
      <t xml:space="preserve">Specialisti cu studii superioare in Sanatatea Publica </t>
    </r>
    <r>
      <rPr>
        <sz val="9"/>
        <color indexed="17"/>
        <rFont val="Arial Cyr"/>
        <charset val="134"/>
      </rPr>
      <t>cu vîrsta &lt; 35ani</t>
    </r>
  </si>
  <si>
    <t>f17_i6171</t>
  </si>
  <si>
    <t>f17_i6172</t>
  </si>
  <si>
    <t>f17_i6173</t>
  </si>
  <si>
    <t>f17_i6174</t>
  </si>
  <si>
    <t>f17_i6175</t>
  </si>
  <si>
    <r>
      <rPr>
        <b/>
        <sz val="10"/>
        <color rgb="FF00B050"/>
        <rFont val="Arial Cyr"/>
        <charset val="134"/>
      </rPr>
      <t xml:space="preserve">                      Optometristi </t>
    </r>
    <r>
      <rPr>
        <sz val="10"/>
        <color indexed="17"/>
        <rFont val="Arial Cyr"/>
        <charset val="134"/>
      </rPr>
      <t>cu vîrsta &lt; 35ani</t>
    </r>
  </si>
  <si>
    <t>f17_i6176</t>
  </si>
  <si>
    <t>f17_i6177</t>
  </si>
  <si>
    <t>f17_i6178</t>
  </si>
  <si>
    <t>f17_i6179</t>
  </si>
  <si>
    <t>f17_i6180</t>
  </si>
  <si>
    <t>f17_i6181</t>
  </si>
  <si>
    <t>f17_i6182</t>
  </si>
  <si>
    <t>f17_i6183</t>
  </si>
  <si>
    <t>f17_i6184</t>
  </si>
  <si>
    <t>f17_i6185</t>
  </si>
  <si>
    <t>f17_i6186</t>
  </si>
  <si>
    <t>f17_i6187</t>
  </si>
  <si>
    <t>f17_i6188</t>
  </si>
  <si>
    <t>f17_i6189</t>
  </si>
  <si>
    <t>f17_i6190</t>
  </si>
  <si>
    <t>f17_i6191</t>
  </si>
  <si>
    <t>f17_i6192</t>
  </si>
  <si>
    <t>f17_i6193</t>
  </si>
  <si>
    <t>f17_i6194</t>
  </si>
  <si>
    <t>f17_i6195</t>
  </si>
  <si>
    <t>f17_i6196</t>
  </si>
  <si>
    <t>f17_i6197</t>
  </si>
  <si>
    <t>f17_i6198</t>
  </si>
  <si>
    <t>f17_i6199</t>
  </si>
  <si>
    <t>f17_i6200</t>
  </si>
  <si>
    <t>f17_i6201</t>
  </si>
  <si>
    <t>f17_i6202</t>
  </si>
  <si>
    <t>f17_i6203</t>
  </si>
  <si>
    <t>f17_i6204</t>
  </si>
  <si>
    <t>f17_i6205</t>
  </si>
  <si>
    <t>f17_i6206</t>
  </si>
  <si>
    <t>f17_i6207</t>
  </si>
  <si>
    <t>f17_i6208</t>
  </si>
  <si>
    <t>f17_i6209</t>
  </si>
  <si>
    <t>f17_i6210</t>
  </si>
  <si>
    <t>f17_i6211</t>
  </si>
  <si>
    <t>f17_i6212</t>
  </si>
  <si>
    <t>f17_i6213</t>
  </si>
  <si>
    <t>Procentul PMM, cu vîrsta &lt; de 35 ani -Total extrabuget + buget</t>
  </si>
  <si>
    <t>f17_i6214</t>
  </si>
  <si>
    <t>Procentul PMM, cu vîrsta de 35 - 44 ani  - Total  extra + buget</t>
  </si>
  <si>
    <t>f17_i6215</t>
  </si>
  <si>
    <t>Procentul PMM, cu vîrsta de 45 - 54 ani  - Total extra + buget</t>
  </si>
  <si>
    <t>f17_i6216</t>
  </si>
  <si>
    <t>Procentul PMM, cu vîrsta de 55 - 64 ani  - Total extra + buget</t>
  </si>
  <si>
    <t>f17_i6217</t>
  </si>
  <si>
    <r>
      <rPr>
        <b/>
        <sz val="10"/>
        <color indexed="2"/>
        <rFont val="Arial Cyr"/>
        <charset val="134"/>
      </rPr>
      <t>Procentul PMM, cu vîrsta &gt; de 65 ani</t>
    </r>
    <r>
      <rPr>
        <b/>
        <sz val="10"/>
        <color indexed="18"/>
        <rFont val="Arial Cyr"/>
        <charset val="134"/>
      </rPr>
      <t xml:space="preserve"> </t>
    </r>
    <r>
      <rPr>
        <b/>
        <sz val="10"/>
        <color indexed="2"/>
        <rFont val="Arial Cyr"/>
        <charset val="134"/>
      </rPr>
      <t>-Total extrabuget + buget</t>
    </r>
  </si>
  <si>
    <t>f17_i6218</t>
  </si>
  <si>
    <t>f17_i6219</t>
  </si>
  <si>
    <t>f17_i6220</t>
  </si>
  <si>
    <t>f17_i6221</t>
  </si>
  <si>
    <t>f17_i6222</t>
  </si>
  <si>
    <t>f17_i6223</t>
  </si>
  <si>
    <t>f17_i6224</t>
  </si>
  <si>
    <t>f17_i6225</t>
  </si>
  <si>
    <t>f17_i6226</t>
  </si>
  <si>
    <t>f17_i6227</t>
  </si>
  <si>
    <t>f17_i6228</t>
  </si>
  <si>
    <t>f17_i6229</t>
  </si>
  <si>
    <t>f17_i6230</t>
  </si>
  <si>
    <t>f17_i6231</t>
  </si>
  <si>
    <t>f17_i6232</t>
  </si>
  <si>
    <t>f17_i6233</t>
  </si>
  <si>
    <t>f17_i6234</t>
  </si>
  <si>
    <t>f17_i6235</t>
  </si>
  <si>
    <t>f17_i6236</t>
  </si>
  <si>
    <t>f17_i6237</t>
  </si>
  <si>
    <t>f17_i6238</t>
  </si>
  <si>
    <t>f17_i6239</t>
  </si>
  <si>
    <t>f17_i6240</t>
  </si>
  <si>
    <t>f17_i6241</t>
  </si>
  <si>
    <t>f17_i6242</t>
  </si>
  <si>
    <t>f17_i6243</t>
  </si>
  <si>
    <t>f17_i6244</t>
  </si>
  <si>
    <t>f17_i6245</t>
  </si>
  <si>
    <t>f17_i6246</t>
  </si>
  <si>
    <t>f17_i6247</t>
  </si>
  <si>
    <t>f17_i6248</t>
  </si>
  <si>
    <t>f17_i6249</t>
  </si>
  <si>
    <t>f17_i6250</t>
  </si>
  <si>
    <t>f17_i6251</t>
  </si>
  <si>
    <t>f17_i6252</t>
  </si>
  <si>
    <t>f17_i6253</t>
  </si>
  <si>
    <t>f17_i6254</t>
  </si>
  <si>
    <t>f17_i6255</t>
  </si>
  <si>
    <t>f17_i6256</t>
  </si>
  <si>
    <t>f17_i6257</t>
  </si>
  <si>
    <t>f17_i6258</t>
  </si>
  <si>
    <t>f17_i6259</t>
  </si>
  <si>
    <t>f17_i6260</t>
  </si>
  <si>
    <t>f17_i6261</t>
  </si>
  <si>
    <t>f17_i6262</t>
  </si>
  <si>
    <t>f17_i6263</t>
  </si>
  <si>
    <t>f17_i6264</t>
  </si>
  <si>
    <t>f17_i6265</t>
  </si>
  <si>
    <t>f17_i6266</t>
  </si>
  <si>
    <t>f17_i6267</t>
  </si>
  <si>
    <t>f17_i6268</t>
  </si>
  <si>
    <t>f17_i6269</t>
  </si>
  <si>
    <t>f17_i6270</t>
  </si>
  <si>
    <t>f17_i6271</t>
  </si>
  <si>
    <t>f17_i6272</t>
  </si>
  <si>
    <t>f17_i6273</t>
  </si>
  <si>
    <t>f17_i6274</t>
  </si>
  <si>
    <t>f17_i6275</t>
  </si>
  <si>
    <t>f17_i6276</t>
  </si>
  <si>
    <t>f17_i6277</t>
  </si>
  <si>
    <t>f17_i6278</t>
  </si>
  <si>
    <t>f17_i6279</t>
  </si>
  <si>
    <t>f17_i6280</t>
  </si>
  <si>
    <t>f17_i6281</t>
  </si>
  <si>
    <t>f17_i6282</t>
  </si>
  <si>
    <t>f17_i6283</t>
  </si>
  <si>
    <t>inspetori</t>
  </si>
  <si>
    <t>f17_i6284</t>
  </si>
  <si>
    <t>f17_i6285</t>
  </si>
  <si>
    <t xml:space="preserve">medici specialiști </t>
  </si>
  <si>
    <t>f17_i6286</t>
  </si>
  <si>
    <t>f17_i6287</t>
  </si>
  <si>
    <t>f17_i6288</t>
  </si>
  <si>
    <t>f17_i6289</t>
  </si>
  <si>
    <t>f17_i6290</t>
  </si>
  <si>
    <t>f17_i6291</t>
  </si>
  <si>
    <t>f17_i6292</t>
  </si>
  <si>
    <t>f17_i6293</t>
  </si>
  <si>
    <t>f17_i6294</t>
  </si>
  <si>
    <t>f17_i6295</t>
  </si>
  <si>
    <t>f17_i6296</t>
  </si>
  <si>
    <t>f17_i6297</t>
  </si>
  <si>
    <t>f17_i6298</t>
  </si>
  <si>
    <t>f17_i6299</t>
  </si>
  <si>
    <t>f17_i6300</t>
  </si>
  <si>
    <t>f17_i6301</t>
  </si>
  <si>
    <t>f17_i6302</t>
  </si>
  <si>
    <t>f17_i6303</t>
  </si>
  <si>
    <t>f17_i6304</t>
  </si>
  <si>
    <t>f17_i6305</t>
  </si>
  <si>
    <t>f17_i6306</t>
  </si>
  <si>
    <t>f17_i6307</t>
  </si>
  <si>
    <t>f17_i6308</t>
  </si>
  <si>
    <t>f17_i6309</t>
  </si>
  <si>
    <t>f17_i6310</t>
  </si>
  <si>
    <t>f17_i6311</t>
  </si>
  <si>
    <t>f17_i6312</t>
  </si>
  <si>
    <t>f17_i6313</t>
  </si>
  <si>
    <t>f17_i6314</t>
  </si>
  <si>
    <t>f17_i6315</t>
  </si>
  <si>
    <t>f17_i6316</t>
  </si>
  <si>
    <t>f17_i6317</t>
  </si>
  <si>
    <t>f17_i6318</t>
  </si>
  <si>
    <t>f17_i6319</t>
  </si>
  <si>
    <t>f17_i6320</t>
  </si>
  <si>
    <t>f17_i6321</t>
  </si>
  <si>
    <t>f17_i6322</t>
  </si>
  <si>
    <t>f17_i6323</t>
  </si>
  <si>
    <t>f17_i6324</t>
  </si>
  <si>
    <t>f17_i6325</t>
  </si>
  <si>
    <t>f17_i6326</t>
  </si>
  <si>
    <t>f17_i6327</t>
  </si>
  <si>
    <t>f17_i6328</t>
  </si>
  <si>
    <t>f17_i6329</t>
  </si>
  <si>
    <t>f17_i6330</t>
  </si>
  <si>
    <t>f17_i6331</t>
  </si>
  <si>
    <t>f17_i6332</t>
  </si>
  <si>
    <t>f17_i6333</t>
  </si>
  <si>
    <t>f17_i6334</t>
  </si>
  <si>
    <t>f17_i6335</t>
  </si>
  <si>
    <t>f17_i6336</t>
  </si>
  <si>
    <t>f17_i6337</t>
  </si>
  <si>
    <t>f17_i6338</t>
  </si>
  <si>
    <t>f17_i6339</t>
  </si>
  <si>
    <t>f17_i6340</t>
  </si>
  <si>
    <t>f17_i6341</t>
  </si>
  <si>
    <t>f17_i6342</t>
  </si>
  <si>
    <t>f17_i6343</t>
  </si>
  <si>
    <t>f17_i6344</t>
  </si>
  <si>
    <t>f17_i6345</t>
  </si>
  <si>
    <t>f17_i6346</t>
  </si>
  <si>
    <t>f17_i6347</t>
  </si>
  <si>
    <t>f17_i6348</t>
  </si>
  <si>
    <t>f17_i6349</t>
  </si>
  <si>
    <t>f17_i6350</t>
  </si>
  <si>
    <t>f17_i6351</t>
  </si>
  <si>
    <t>f17_i6352</t>
  </si>
  <si>
    <t>f17_i6353</t>
  </si>
  <si>
    <t>f17_i6354</t>
  </si>
  <si>
    <t>f17_i6355</t>
  </si>
  <si>
    <t>f17_i6356</t>
  </si>
  <si>
    <t>f17_i6357</t>
  </si>
  <si>
    <t>f17_i6358</t>
  </si>
  <si>
    <t>f17_i6359</t>
  </si>
  <si>
    <t>f17_i6360</t>
  </si>
  <si>
    <t>f17_i6361</t>
  </si>
  <si>
    <t>f17_i6362</t>
  </si>
  <si>
    <t>f17_i6363</t>
  </si>
  <si>
    <t>f17_i6364</t>
  </si>
  <si>
    <t>f17_i6365</t>
  </si>
  <si>
    <t>f17_i6366</t>
  </si>
  <si>
    <t>f17_i6367</t>
  </si>
  <si>
    <t>f17_i6368</t>
  </si>
  <si>
    <t>f17_i6369</t>
  </si>
  <si>
    <t>f17_i6370</t>
  </si>
  <si>
    <t>f17_i6371</t>
  </si>
  <si>
    <t>f17_i6372</t>
  </si>
  <si>
    <t>f17_i6373</t>
  </si>
  <si>
    <t>f17_i6374</t>
  </si>
  <si>
    <t>f17_i6375</t>
  </si>
  <si>
    <t>f17_i6376</t>
  </si>
  <si>
    <t>f17_i6377</t>
  </si>
  <si>
    <t>f17_i6378</t>
  </si>
  <si>
    <t>f17_i6379</t>
  </si>
  <si>
    <t>f17_i6380</t>
  </si>
  <si>
    <t>f17_i6381</t>
  </si>
  <si>
    <t>f17_i6382</t>
  </si>
  <si>
    <t>f17_i6383</t>
  </si>
  <si>
    <t>f17_i6384</t>
  </si>
  <si>
    <t>f17_i6385</t>
  </si>
  <si>
    <t>f17_i6386</t>
  </si>
  <si>
    <t>f17_i6387</t>
  </si>
  <si>
    <t>f17_i6388</t>
  </si>
  <si>
    <t>f17_i6389</t>
  </si>
  <si>
    <t>f17_i6390</t>
  </si>
  <si>
    <t>f17_i6391</t>
  </si>
  <si>
    <t>f17_i6392</t>
  </si>
  <si>
    <t>f17_i6393</t>
  </si>
  <si>
    <t>f17_i6394</t>
  </si>
  <si>
    <t>f17_i6395</t>
  </si>
  <si>
    <t>f17_i6396</t>
  </si>
  <si>
    <t>f17_i6397</t>
  </si>
  <si>
    <t>f17_i6398</t>
  </si>
  <si>
    <t>f17_i6399</t>
  </si>
  <si>
    <t>f17_i6400</t>
  </si>
  <si>
    <t>f17_i6401</t>
  </si>
  <si>
    <t>f17_i6402</t>
  </si>
  <si>
    <t>f17_i6403</t>
  </si>
  <si>
    <t>f17_i6404</t>
  </si>
  <si>
    <t>f17_i6405</t>
  </si>
  <si>
    <t>f17_i6406</t>
  </si>
  <si>
    <t>f17_i6407</t>
  </si>
  <si>
    <t>f17_i6408</t>
  </si>
  <si>
    <t>f17_i6409</t>
  </si>
  <si>
    <t>f17_i6410</t>
  </si>
  <si>
    <t>f17_i6411</t>
  </si>
  <si>
    <t>f17_i6412</t>
  </si>
  <si>
    <t>f17_i6413</t>
  </si>
  <si>
    <t>f17_i6414</t>
  </si>
  <si>
    <t>f17_i6415</t>
  </si>
  <si>
    <t>f17_i6416</t>
  </si>
  <si>
    <t>f17_i6417</t>
  </si>
  <si>
    <t>f17_i6418</t>
  </si>
  <si>
    <t>f17_i6419</t>
  </si>
  <si>
    <t>f17_i6420</t>
  </si>
  <si>
    <t>f17_i6421</t>
  </si>
  <si>
    <t>f17_i6422</t>
  </si>
  <si>
    <t>f17_i6423</t>
  </si>
  <si>
    <t>f17_i6424</t>
  </si>
  <si>
    <t>f17_i6425</t>
  </si>
  <si>
    <t>f17_i6426</t>
  </si>
  <si>
    <t>f17_i6427</t>
  </si>
  <si>
    <t>f17_i6428</t>
  </si>
  <si>
    <t>f17_i6429</t>
  </si>
  <si>
    <t>f17_i6430</t>
  </si>
  <si>
    <t>f17_i6431</t>
  </si>
  <si>
    <t>f17_i6432</t>
  </si>
  <si>
    <t>f17_i6433</t>
  </si>
  <si>
    <t>f17_i6434</t>
  </si>
  <si>
    <t>f17_i6435</t>
  </si>
  <si>
    <t>f17_i6436</t>
  </si>
  <si>
    <t>f17_i6437</t>
  </si>
  <si>
    <t>f17_i6438</t>
  </si>
  <si>
    <t>f17_i6439</t>
  </si>
  <si>
    <t>f17_i6440</t>
  </si>
  <si>
    <t>f17_i6441</t>
  </si>
  <si>
    <t>f17_i6442</t>
  </si>
  <si>
    <t>f17_i6443</t>
  </si>
  <si>
    <t>f17_i6444</t>
  </si>
  <si>
    <t>f17_i6445</t>
  </si>
  <si>
    <t>f17_i6446</t>
  </si>
  <si>
    <t>f17_i6447</t>
  </si>
  <si>
    <t>f17_i6448</t>
  </si>
  <si>
    <t>f17_i6449</t>
  </si>
  <si>
    <t>f17_i6450</t>
  </si>
  <si>
    <t>f17_i6451</t>
  </si>
  <si>
    <t>f17_i6452</t>
  </si>
  <si>
    <t>f17_i6453</t>
  </si>
  <si>
    <t>f17_i6454</t>
  </si>
  <si>
    <t>f17_i6455</t>
  </si>
  <si>
    <t>f17_i6456</t>
  </si>
  <si>
    <t>f17_i6457</t>
  </si>
  <si>
    <t>f17_i6458</t>
  </si>
  <si>
    <t>f17_i6459</t>
  </si>
  <si>
    <t>f17_i6460</t>
  </si>
  <si>
    <t>f17_i6461</t>
  </si>
  <si>
    <t>f17_i6462</t>
  </si>
  <si>
    <t>f17_i6463</t>
  </si>
  <si>
    <t>f17_i6464</t>
  </si>
  <si>
    <t>f17_i6465</t>
  </si>
  <si>
    <t>f17_i6466</t>
  </si>
  <si>
    <t>f17_i6467</t>
  </si>
  <si>
    <t>f17_i6468</t>
  </si>
  <si>
    <t>f17_i6469</t>
  </si>
  <si>
    <t>f17_i6470</t>
  </si>
  <si>
    <t>f17_i6471</t>
  </si>
  <si>
    <t>f17_i6472</t>
  </si>
  <si>
    <t>f17_i6473</t>
  </si>
  <si>
    <t>f17_i6474</t>
  </si>
  <si>
    <t>f17_i6475</t>
  </si>
  <si>
    <t>Ponderea medicilor de vîrstă pensionară din numărul total de medici</t>
  </si>
  <si>
    <t>f17_i6476</t>
  </si>
  <si>
    <t>Ponderea personalui cu studii medii de vîrstă pensionară din numărul total de personal cu studii medii</t>
  </si>
  <si>
    <t>f17_i6477</t>
  </si>
  <si>
    <t>Ponderea personalui medical mediu de vîrstă pensionară din numărul total de personal medical mediu</t>
  </si>
  <si>
    <t>f17_i6478</t>
  </si>
  <si>
    <r>
      <rPr>
        <b/>
        <sz val="10"/>
        <color indexed="18"/>
        <rFont val="Arial Cyr"/>
        <charset val="134"/>
      </rPr>
      <t xml:space="preserve">Codul 5340. Ponderea funcţiilor ocupate de medici stomatologi / dentişti (%)
</t>
    </r>
    <r>
      <rPr>
        <sz val="10"/>
        <color indexed="18"/>
        <rFont val="Arial Cyr"/>
        <charset val="134"/>
      </rPr>
      <t xml:space="preserve">   - buget</t>
    </r>
  </si>
  <si>
    <t>f17_i6479</t>
  </si>
  <si>
    <t xml:space="preserve">   - autogestiune</t>
  </si>
  <si>
    <t>f17_i6480</t>
  </si>
  <si>
    <t xml:space="preserve">   - buget+autogestiune</t>
  </si>
  <si>
    <t>f17_i6481</t>
  </si>
  <si>
    <r>
      <rPr>
        <b/>
        <sz val="10"/>
        <color indexed="18"/>
        <rFont val="Arial Cyr"/>
        <charset val="134"/>
      </rPr>
      <t xml:space="preserve">Codul 5740. Număr asistente medicale calificate, inclusiv moaşe şi felceri
</t>
    </r>
    <r>
      <rPr>
        <sz val="10"/>
        <color indexed="18"/>
        <rFont val="Arial Cyr"/>
        <charset val="134"/>
      </rPr>
      <t xml:space="preserve">   - buget</t>
    </r>
  </si>
  <si>
    <t>f17_i6482</t>
  </si>
  <si>
    <t>f17_i6483</t>
  </si>
  <si>
    <t>f17_i6484</t>
  </si>
  <si>
    <r>
      <rPr>
        <b/>
        <sz val="10"/>
        <color indexed="18"/>
        <rFont val="Arial Cyr"/>
        <charset val="134"/>
      </rPr>
      <t xml:space="preserve">Codul 5741. Ponderea funcţiilor ocupate de asistente medicale calificate,inclusiv moaşe, felceri (%)
</t>
    </r>
    <r>
      <rPr>
        <sz val="10"/>
        <color indexed="18"/>
        <rFont val="Arial Cyr"/>
        <charset val="134"/>
      </rPr>
      <t xml:space="preserve">   - buget</t>
    </r>
  </si>
  <si>
    <t>f17_i6485</t>
  </si>
  <si>
    <t>f17_i6486</t>
  </si>
  <si>
    <t>f17_i6487</t>
  </si>
  <si>
    <r>
      <rPr>
        <b/>
        <sz val="10"/>
        <color indexed="18"/>
        <rFont val="Arial Cyr"/>
        <charset val="134"/>
      </rPr>
      <t xml:space="preserve">Codul 5750. Completarea staţionarelor cu asistente medicale (%)
</t>
    </r>
    <r>
      <rPr>
        <sz val="10"/>
        <color indexed="18"/>
        <rFont val="Arial Cyr"/>
        <charset val="134"/>
      </rPr>
      <t xml:space="preserve">   - buget</t>
    </r>
  </si>
  <si>
    <t>f17_i6488</t>
  </si>
  <si>
    <t>f17_i6489</t>
  </si>
  <si>
    <t>f17_i6490</t>
  </si>
  <si>
    <r>
      <rPr>
        <b/>
        <sz val="10"/>
        <color indexed="18"/>
        <rFont val="Arial Cyr"/>
        <charset val="134"/>
      </rPr>
      <t xml:space="preserve">Codul 5760. Ponderea funcţiilor ocupate moaşe (%)
</t>
    </r>
    <r>
      <rPr>
        <sz val="10"/>
        <color indexed="18"/>
        <rFont val="Arial Cyr"/>
        <charset val="134"/>
      </rPr>
      <t xml:space="preserve">   - buget</t>
    </r>
  </si>
  <si>
    <t>f17_i6491</t>
  </si>
  <si>
    <t>f17_i6492</t>
  </si>
  <si>
    <t>f17_i6493</t>
  </si>
  <si>
    <r>
      <rPr>
        <b/>
        <sz val="10"/>
        <color indexed="18"/>
        <rFont val="Arial Cyr"/>
        <charset val="134"/>
      </rPr>
      <t xml:space="preserve">Codul 5761. Numărul moaşelor (PF)
</t>
    </r>
    <r>
      <rPr>
        <sz val="10"/>
        <color indexed="18"/>
        <rFont val="Arial Cyr"/>
        <charset val="134"/>
      </rPr>
      <t xml:space="preserve">   - buget</t>
    </r>
  </si>
  <si>
    <t>f17_i6494</t>
  </si>
  <si>
    <t>f17_i6495</t>
  </si>
  <si>
    <t>f17_i6496</t>
  </si>
  <si>
    <r>
      <rPr>
        <b/>
        <sz val="10"/>
        <color indexed="18"/>
        <rFont val="Arial Cyr"/>
        <charset val="134"/>
      </rPr>
      <t xml:space="preserve">Asigurarea populaţiei cu conducători
</t>
    </r>
    <r>
      <rPr>
        <sz val="10"/>
        <color indexed="18"/>
        <rFont val="Arial Cyr"/>
        <charset val="134"/>
      </rPr>
      <t xml:space="preserve">   - buget</t>
    </r>
  </si>
  <si>
    <t>f17_i6497</t>
  </si>
  <si>
    <t>f17_i6498</t>
  </si>
  <si>
    <t>f17_i6499</t>
  </si>
  <si>
    <r>
      <rPr>
        <b/>
        <sz val="10"/>
        <color indexed="18"/>
        <rFont val="Arial Cyr"/>
        <charset val="134"/>
      </rPr>
      <t xml:space="preserve">Asigurarea populaţiei cu medici epidemiologi, parazitologi şi dezinfecţionişti
</t>
    </r>
    <r>
      <rPr>
        <sz val="10"/>
        <color indexed="18"/>
        <rFont val="Arial Cyr"/>
        <charset val="134"/>
      </rPr>
      <t xml:space="preserve">   - buget</t>
    </r>
  </si>
  <si>
    <t>f17_i6500</t>
  </si>
  <si>
    <t>f17_i6501</t>
  </si>
  <si>
    <t>f17_i6502</t>
  </si>
  <si>
    <r>
      <rPr>
        <b/>
        <sz val="10"/>
        <color indexed="18"/>
        <rFont val="Arial Cyr"/>
        <charset val="134"/>
      </rPr>
      <t xml:space="preserve">Asigurarea populaţiei cu meidci microbiologi şi virusologi
</t>
    </r>
    <r>
      <rPr>
        <sz val="10"/>
        <color indexed="18"/>
        <rFont val="Arial Cyr"/>
        <charset val="134"/>
      </rPr>
      <t xml:space="preserve">   - buget</t>
    </r>
  </si>
  <si>
    <t>f17_i6503</t>
  </si>
  <si>
    <t>f17_i6504</t>
  </si>
  <si>
    <t>f17_i6505</t>
  </si>
  <si>
    <r>
      <rPr>
        <b/>
        <sz val="10"/>
        <color indexed="18"/>
        <rFont val="Arial Cyr"/>
        <charset val="134"/>
      </rPr>
      <t xml:space="preserve">Asigurarea populaţiei cu medici sanitari
</t>
    </r>
    <r>
      <rPr>
        <sz val="10"/>
        <color indexed="18"/>
        <rFont val="Arial Cyr"/>
        <charset val="134"/>
      </rPr>
      <t xml:space="preserve">   - buget</t>
    </r>
  </si>
  <si>
    <t>f17_i6506</t>
  </si>
  <si>
    <t>f17_i6507</t>
  </si>
  <si>
    <t>f17_i6508</t>
  </si>
  <si>
    <r>
      <rPr>
        <b/>
        <sz val="10"/>
        <color indexed="18"/>
        <rFont val="Arial Cyr"/>
        <charset val="134"/>
      </rPr>
      <t xml:space="preserve">Asigurarea cu medici în instituţiile curativ profilactice (ICP)
</t>
    </r>
    <r>
      <rPr>
        <sz val="10"/>
        <color indexed="18"/>
        <rFont val="Arial Cyr"/>
        <charset val="134"/>
      </rPr>
      <t xml:space="preserve">   - buget</t>
    </r>
  </si>
  <si>
    <t>f17_i6509</t>
  </si>
  <si>
    <t>f17_i6510</t>
  </si>
  <si>
    <t>f17_i6511</t>
  </si>
  <si>
    <r>
      <rPr>
        <b/>
        <sz val="10"/>
        <color indexed="18"/>
        <rFont val="Arial Cyr"/>
        <charset val="134"/>
      </rPr>
      <t>Ponderea funcţiilor ocupate de medici</t>
    </r>
    <r>
      <rPr>
        <sz val="10"/>
        <color indexed="18"/>
        <rFont val="Arial Cyr"/>
        <charset val="134"/>
      </rPr>
      <t xml:space="preserve">
   a) finanţate din buget  </t>
    </r>
  </si>
  <si>
    <t>f17_i6512</t>
  </si>
  <si>
    <t xml:space="preserve">   b) la autogestiune</t>
  </si>
  <si>
    <t>f17_i6513</t>
  </si>
  <si>
    <r>
      <rPr>
        <b/>
        <sz val="10"/>
        <color indexed="18"/>
        <rFont val="Arial Cyr"/>
        <charset val="134"/>
      </rPr>
      <t>Ponderea funcţiilor ocupate de PMM</t>
    </r>
    <r>
      <rPr>
        <sz val="10"/>
        <color indexed="18"/>
        <rFont val="Arial Cyr"/>
        <charset val="134"/>
      </rPr>
      <t xml:space="preserve">
   a) finanţate din buget  </t>
    </r>
  </si>
  <si>
    <t>f17_i6514</t>
  </si>
  <si>
    <t>f17_i6515</t>
  </si>
  <si>
    <t>TABELUL 1000
Total funcţii scriptice se află la finele anului (rub.1)</t>
  </si>
  <si>
    <t>f17_i6516</t>
  </si>
  <si>
    <t>f17_i6517</t>
  </si>
  <si>
    <t>f17_i6518</t>
  </si>
  <si>
    <t>f17_i6519</t>
  </si>
  <si>
    <t>f17_i6520</t>
  </si>
  <si>
    <t>f17_i6521</t>
  </si>
  <si>
    <t>f17_i6522</t>
  </si>
  <si>
    <t>f17_i6523</t>
  </si>
  <si>
    <t>f17_i6524</t>
  </si>
  <si>
    <t>f17_i6525</t>
  </si>
  <si>
    <t>f17_i6526</t>
  </si>
  <si>
    <t>f17_i6527</t>
  </si>
  <si>
    <t>f17_i6528</t>
  </si>
  <si>
    <t>f17_i6529</t>
  </si>
  <si>
    <t>f17_i6530</t>
  </si>
  <si>
    <t>f17_i6531</t>
  </si>
  <si>
    <t>f17_i6532</t>
  </si>
  <si>
    <t>f17_i6533</t>
  </si>
  <si>
    <t>f17_i6534</t>
  </si>
  <si>
    <t>f17_i6535</t>
  </si>
  <si>
    <t>f17_i6536</t>
  </si>
  <si>
    <t>f17_i6537</t>
  </si>
  <si>
    <t>f17_i6538</t>
  </si>
  <si>
    <t>f17_i6539</t>
  </si>
  <si>
    <t>f17_i6540</t>
  </si>
  <si>
    <t>f17_i6541</t>
  </si>
  <si>
    <t>f17_i6542</t>
  </si>
  <si>
    <t>f17_i6543</t>
  </si>
  <si>
    <t>f17_i6544</t>
  </si>
  <si>
    <t>f17_i6545</t>
  </si>
  <si>
    <t>f17_i6546</t>
  </si>
  <si>
    <t>f17_i6547</t>
  </si>
  <si>
    <t>f17_i6548</t>
  </si>
  <si>
    <t>f17_i6549</t>
  </si>
  <si>
    <t>f17_i6550</t>
  </si>
  <si>
    <t>f17_i6551</t>
  </si>
  <si>
    <t>f17_i6552</t>
  </si>
  <si>
    <t>f17_i6553</t>
  </si>
  <si>
    <t>f17_i6554</t>
  </si>
  <si>
    <t>f17_i6555</t>
  </si>
  <si>
    <t>f17_i6556</t>
  </si>
  <si>
    <t>f17_i6557</t>
  </si>
  <si>
    <t>f17_i6558</t>
  </si>
  <si>
    <t>f17_i6559</t>
  </si>
  <si>
    <t>f17_i6560</t>
  </si>
  <si>
    <t>f17_i6561</t>
  </si>
  <si>
    <t>f17_i6562</t>
  </si>
  <si>
    <t>f17_i6563</t>
  </si>
  <si>
    <t>f17_i6564</t>
  </si>
  <si>
    <t>f17_i6565</t>
  </si>
  <si>
    <t>f17_i6566</t>
  </si>
  <si>
    <t>f17_i6567</t>
  </si>
  <si>
    <t>f17_i6568</t>
  </si>
  <si>
    <t>f17_i6569</t>
  </si>
  <si>
    <t>f17_i6570</t>
  </si>
  <si>
    <t>f17_i6571</t>
  </si>
  <si>
    <t>f17_i6572</t>
  </si>
  <si>
    <t>f17_i6573</t>
  </si>
  <si>
    <t>f17_i6574</t>
  </si>
  <si>
    <t>f17_i6575</t>
  </si>
  <si>
    <t>f17_i6576</t>
  </si>
  <si>
    <t>f17_i6577</t>
  </si>
  <si>
    <t>f17_i6578</t>
  </si>
  <si>
    <t>f17_i6579</t>
  </si>
  <si>
    <t>f17_i6580</t>
  </si>
  <si>
    <t>f17_i6581</t>
  </si>
  <si>
    <t>f17_i6582</t>
  </si>
  <si>
    <t>f17_i6583</t>
  </si>
  <si>
    <t>f17_i6584</t>
  </si>
  <si>
    <t>f17_i6585</t>
  </si>
  <si>
    <t>f17_i6586</t>
  </si>
  <si>
    <t>f17_i6587</t>
  </si>
  <si>
    <t>f17_i6588</t>
  </si>
  <si>
    <t>f17_i6589</t>
  </si>
  <si>
    <t>f17_i6590</t>
  </si>
  <si>
    <t>f17_i6591</t>
  </si>
  <si>
    <t>f17_i6592</t>
  </si>
  <si>
    <t>f17_i6593</t>
  </si>
  <si>
    <t>f17_i6594</t>
  </si>
  <si>
    <t>f17_i6595</t>
  </si>
  <si>
    <t>f17_i6596</t>
  </si>
  <si>
    <t>f17_i6597</t>
  </si>
  <si>
    <t>f17_i6598</t>
  </si>
  <si>
    <t>f17_i6599</t>
  </si>
  <si>
    <t>f17_i6600</t>
  </si>
  <si>
    <t>f17_i6601</t>
  </si>
  <si>
    <t>f17_i6602</t>
  </si>
  <si>
    <t>f17_i6603</t>
  </si>
  <si>
    <t>f17_i6604</t>
  </si>
  <si>
    <t>f17_i6605</t>
  </si>
  <si>
    <t>f17_i6606</t>
  </si>
  <si>
    <t>f17_i6607</t>
  </si>
  <si>
    <t>f17_i6608</t>
  </si>
  <si>
    <t>f17_i6609</t>
  </si>
  <si>
    <t>f17_i6610</t>
  </si>
  <si>
    <t>f17_i6611</t>
  </si>
  <si>
    <t>f17_i6612</t>
  </si>
  <si>
    <t>f17_i6613</t>
  </si>
  <si>
    <t>f17_i6614</t>
  </si>
  <si>
    <t>f17_i6615</t>
  </si>
  <si>
    <t>f17_i6616</t>
  </si>
  <si>
    <t>f17_i6617</t>
  </si>
  <si>
    <t>f17_i6618</t>
  </si>
  <si>
    <t>f17_i6619</t>
  </si>
  <si>
    <t>f17_i6620</t>
  </si>
  <si>
    <t>f17_i6621</t>
  </si>
  <si>
    <t>f17_i6622</t>
  </si>
  <si>
    <t>f17_i6623</t>
  </si>
  <si>
    <t>f17_i6624</t>
  </si>
  <si>
    <t>f17_i6625</t>
  </si>
  <si>
    <t>f17_i6626</t>
  </si>
  <si>
    <t>f17_i6627</t>
  </si>
  <si>
    <t>f17_i6628</t>
  </si>
  <si>
    <t>f17_i6629</t>
  </si>
  <si>
    <t>f17_i6630</t>
  </si>
  <si>
    <t>f17_i6631</t>
  </si>
  <si>
    <t>f17_i6632</t>
  </si>
  <si>
    <t>f17_i6633</t>
  </si>
  <si>
    <t>f17_i6634</t>
  </si>
  <si>
    <t>f17_i6635</t>
  </si>
  <si>
    <t>f17_i6636</t>
  </si>
  <si>
    <t>f17_i6637</t>
  </si>
  <si>
    <t>Total funcţii şi persoane fizice, care activează în instituţie</t>
  </si>
  <si>
    <t>f17_i6638</t>
  </si>
  <si>
    <t>Total funcţii scriptice se află la finele anului în asistenţa medicală primară (AMP) (rub.3)</t>
  </si>
  <si>
    <t>f17_i6639</t>
  </si>
  <si>
    <t>f17_i6640</t>
  </si>
  <si>
    <t>f17_i6641</t>
  </si>
  <si>
    <t>f17_i6642</t>
  </si>
  <si>
    <t>f17_i6643</t>
  </si>
  <si>
    <t>f17_i6644</t>
  </si>
  <si>
    <t>f17_i6645</t>
  </si>
  <si>
    <t>f17_i6646</t>
  </si>
  <si>
    <t>f17_i6647</t>
  </si>
  <si>
    <t>f17_i6648</t>
  </si>
  <si>
    <t>f17_i6649</t>
  </si>
  <si>
    <t>f17_i6650</t>
  </si>
  <si>
    <t>f17_i6651</t>
  </si>
  <si>
    <t>f17_i6652</t>
  </si>
  <si>
    <t>f17_i6653</t>
  </si>
  <si>
    <t>f17_i6654</t>
  </si>
  <si>
    <t>f17_i6655</t>
  </si>
  <si>
    <t>f17_i6656</t>
  </si>
  <si>
    <t>f17_i6657</t>
  </si>
  <si>
    <t>f17_i6658</t>
  </si>
  <si>
    <t>f17_i6659</t>
  </si>
  <si>
    <t>f17_i6660</t>
  </si>
  <si>
    <t>f17_i6661</t>
  </si>
  <si>
    <t>f17_i6662</t>
  </si>
  <si>
    <t>f17_i6663</t>
  </si>
  <si>
    <t>f17_i6664</t>
  </si>
  <si>
    <t>f17_i6665</t>
  </si>
  <si>
    <t>f17_i6666</t>
  </si>
  <si>
    <t>f17_i6667</t>
  </si>
  <si>
    <t>f17_i6668</t>
  </si>
  <si>
    <t>f17_i6669</t>
  </si>
  <si>
    <t>f17_i6670</t>
  </si>
  <si>
    <t>f17_i6671</t>
  </si>
  <si>
    <t>f17_i6672</t>
  </si>
  <si>
    <t>f17_i6673</t>
  </si>
  <si>
    <t>f17_i6674</t>
  </si>
  <si>
    <t>f17_i6675</t>
  </si>
  <si>
    <t>f17_i6676</t>
  </si>
  <si>
    <t>f17_i6677</t>
  </si>
  <si>
    <t>f17_i6678</t>
  </si>
  <si>
    <t>f17_i6679</t>
  </si>
  <si>
    <t>f17_i6680</t>
  </si>
  <si>
    <t>f17_i6681</t>
  </si>
  <si>
    <t>f17_i6682</t>
  </si>
  <si>
    <t>f17_i6683</t>
  </si>
  <si>
    <t>f17_i6684</t>
  </si>
  <si>
    <t>f17_i6685</t>
  </si>
  <si>
    <t>f17_i6686</t>
  </si>
  <si>
    <t>f17_i6687</t>
  </si>
  <si>
    <t>f17_i6688</t>
  </si>
  <si>
    <t>f17_i6689</t>
  </si>
  <si>
    <t>f17_i6690</t>
  </si>
  <si>
    <t>f17_i6691</t>
  </si>
  <si>
    <t>f17_i6692</t>
  </si>
  <si>
    <t>f17_i6693</t>
  </si>
  <si>
    <t>f17_i6694</t>
  </si>
  <si>
    <t>f17_i6695</t>
  </si>
  <si>
    <t>f17_i6696</t>
  </si>
  <si>
    <t>f17_i6697</t>
  </si>
  <si>
    <t>f17_i6698</t>
  </si>
  <si>
    <t>f17_i6699</t>
  </si>
  <si>
    <t>f17_i6700</t>
  </si>
  <si>
    <t>f17_i6701</t>
  </si>
  <si>
    <t>f17_i6702</t>
  </si>
  <si>
    <t>f17_i6703</t>
  </si>
  <si>
    <t>f17_i6704</t>
  </si>
  <si>
    <t>f17_i6705</t>
  </si>
  <si>
    <t>f17_i6706</t>
  </si>
  <si>
    <t>f17_i6707</t>
  </si>
  <si>
    <t>f17_i6708</t>
  </si>
  <si>
    <t>f17_i6709</t>
  </si>
  <si>
    <t>f17_i6710</t>
  </si>
  <si>
    <t>f17_i6711</t>
  </si>
  <si>
    <t>f17_i6712</t>
  </si>
  <si>
    <t>f17_i6713</t>
  </si>
  <si>
    <t>f17_i6714</t>
  </si>
  <si>
    <t>f17_i6715</t>
  </si>
  <si>
    <t>f17_i6716</t>
  </si>
  <si>
    <t>f17_i6717</t>
  </si>
  <si>
    <t>f17_i6718</t>
  </si>
  <si>
    <t>f17_i6719</t>
  </si>
  <si>
    <t>f17_i6720</t>
  </si>
  <si>
    <t>f17_i6721</t>
  </si>
  <si>
    <t>f17_i6722</t>
  </si>
  <si>
    <t>f17_i6723</t>
  </si>
  <si>
    <t>f17_i6724</t>
  </si>
  <si>
    <t>f17_i6725</t>
  </si>
  <si>
    <t>f17_i6726</t>
  </si>
  <si>
    <t>f17_i6727</t>
  </si>
  <si>
    <t>f17_i6728</t>
  </si>
  <si>
    <t>f17_i6729</t>
  </si>
  <si>
    <t>f17_i6730</t>
  </si>
  <si>
    <t>f17_i6731</t>
  </si>
  <si>
    <t>f17_i6732</t>
  </si>
  <si>
    <t>f17_i6733</t>
  </si>
  <si>
    <t>f17_i6734</t>
  </si>
  <si>
    <t>f17_i6735</t>
  </si>
  <si>
    <t>f17_i6736</t>
  </si>
  <si>
    <t>f17_i6737</t>
  </si>
  <si>
    <t>f17_i6738</t>
  </si>
  <si>
    <t>f17_i6739</t>
  </si>
  <si>
    <t>f17_i6740</t>
  </si>
  <si>
    <t>f17_i6741</t>
  </si>
  <si>
    <t>f17_i6742</t>
  </si>
  <si>
    <t>f17_i6743</t>
  </si>
  <si>
    <t>f17_i6744</t>
  </si>
  <si>
    <t>f17_i6745</t>
  </si>
  <si>
    <t>f17_i6746</t>
  </si>
  <si>
    <t>f17_i6747</t>
  </si>
  <si>
    <t>f17_i6748</t>
  </si>
  <si>
    <t>f17_i6749</t>
  </si>
  <si>
    <t>f17_i6750</t>
  </si>
  <si>
    <t>f17_i6751</t>
  </si>
  <si>
    <t>f17_i6752</t>
  </si>
  <si>
    <t>f17_i6753</t>
  </si>
  <si>
    <t>f17_i6754</t>
  </si>
  <si>
    <t>f17_i6755</t>
  </si>
  <si>
    <t>f17_i6756</t>
  </si>
  <si>
    <t>f17_i6757</t>
  </si>
  <si>
    <t>f17_i6758</t>
  </si>
  <si>
    <t>f17_i6759</t>
  </si>
  <si>
    <t>Total funcţii scriptice se află la finele anului în secţia consultativă (rub.5)</t>
  </si>
  <si>
    <t>f17_i6760</t>
  </si>
  <si>
    <t>f17_i6761</t>
  </si>
  <si>
    <t>f17_i6762</t>
  </si>
  <si>
    <t>f17_i6763</t>
  </si>
  <si>
    <t>f17_i6764</t>
  </si>
  <si>
    <t>f17_i6765</t>
  </si>
  <si>
    <t>f17_i6766</t>
  </si>
  <si>
    <t>f17_i6767</t>
  </si>
  <si>
    <t>f17_i6768</t>
  </si>
  <si>
    <t>f17_i6769</t>
  </si>
  <si>
    <t>f17_i6770</t>
  </si>
  <si>
    <t>f17_i6771</t>
  </si>
  <si>
    <t>f17_i6772</t>
  </si>
  <si>
    <t>f17_i6773</t>
  </si>
  <si>
    <t>f17_i6774</t>
  </si>
  <si>
    <t>f17_i6775</t>
  </si>
  <si>
    <t>f17_i6776</t>
  </si>
  <si>
    <t>f17_i6777</t>
  </si>
  <si>
    <t>f17_i6778</t>
  </si>
  <si>
    <t>f17_i6779</t>
  </si>
  <si>
    <t>f17_i6780</t>
  </si>
  <si>
    <t>f17_i6781</t>
  </si>
  <si>
    <t>f17_i6782</t>
  </si>
  <si>
    <t>f17_i6783</t>
  </si>
  <si>
    <t>f17_i6784</t>
  </si>
  <si>
    <t>f17_i6785</t>
  </si>
  <si>
    <t>f17_i6786</t>
  </si>
  <si>
    <t>f17_i6787</t>
  </si>
  <si>
    <t>f17_i6788</t>
  </si>
  <si>
    <t>f17_i6789</t>
  </si>
  <si>
    <t>f17_i6790</t>
  </si>
  <si>
    <t>f17_i6791</t>
  </si>
  <si>
    <t>f17_i6792</t>
  </si>
  <si>
    <t>f17_i6793</t>
  </si>
  <si>
    <t>f17_i6794</t>
  </si>
  <si>
    <t>f17_i6795</t>
  </si>
  <si>
    <t>f17_i6796</t>
  </si>
  <si>
    <t>f17_i6797</t>
  </si>
  <si>
    <t>f17_i6798</t>
  </si>
  <si>
    <t>f17_i6799</t>
  </si>
  <si>
    <t>f17_i6800</t>
  </si>
  <si>
    <t>f17_i6801</t>
  </si>
  <si>
    <t>f17_i6802</t>
  </si>
  <si>
    <t>f17_i6803</t>
  </si>
  <si>
    <t>f17_i6804</t>
  </si>
  <si>
    <t>f17_i6805</t>
  </si>
  <si>
    <t>f17_i6806</t>
  </si>
  <si>
    <t>f17_i6807</t>
  </si>
  <si>
    <t>f17_i6808</t>
  </si>
  <si>
    <t>f17_i6809</t>
  </si>
  <si>
    <t>f17_i6810</t>
  </si>
  <si>
    <t>f17_i6811</t>
  </si>
  <si>
    <t>f17_i6812</t>
  </si>
  <si>
    <t>f17_i6813</t>
  </si>
  <si>
    <t>f17_i6814</t>
  </si>
  <si>
    <t>f17_i6815</t>
  </si>
  <si>
    <t>f17_i6816</t>
  </si>
  <si>
    <t>f17_i6817</t>
  </si>
  <si>
    <t>f17_i6818</t>
  </si>
  <si>
    <t>f17_i6819</t>
  </si>
  <si>
    <t>f17_i6820</t>
  </si>
  <si>
    <t>f17_i6821</t>
  </si>
  <si>
    <t>f17_i6822</t>
  </si>
  <si>
    <t>f17_i6823</t>
  </si>
  <si>
    <t>f17_i6824</t>
  </si>
  <si>
    <t>f17_i6825</t>
  </si>
  <si>
    <t>f17_i6826</t>
  </si>
  <si>
    <t>f17_i6827</t>
  </si>
  <si>
    <t>f17_i6828</t>
  </si>
  <si>
    <t>f17_i6829</t>
  </si>
  <si>
    <t>f17_i6830</t>
  </si>
  <si>
    <t>f17_i6831</t>
  </si>
  <si>
    <t>f17_i6832</t>
  </si>
  <si>
    <t>f17_i6833</t>
  </si>
  <si>
    <t>f17_i6834</t>
  </si>
  <si>
    <t>f17_i6835</t>
  </si>
  <si>
    <t>f17_i6836</t>
  </si>
  <si>
    <t>f17_i6837</t>
  </si>
  <si>
    <t>f17_i6838</t>
  </si>
  <si>
    <t>f17_i6839</t>
  </si>
  <si>
    <t>f17_i6840</t>
  </si>
  <si>
    <t>f17_i6841</t>
  </si>
  <si>
    <t>f17_i6842</t>
  </si>
  <si>
    <t>f17_i6843</t>
  </si>
  <si>
    <t>f17_i6844</t>
  </si>
  <si>
    <t>f17_i6845</t>
  </si>
  <si>
    <t>f17_i6846</t>
  </si>
  <si>
    <t>f17_i6847</t>
  </si>
  <si>
    <t>f17_i6848</t>
  </si>
  <si>
    <t>f17_i6849</t>
  </si>
  <si>
    <t>f17_i6850</t>
  </si>
  <si>
    <t>f17_i6851</t>
  </si>
  <si>
    <t>f17_i6852</t>
  </si>
  <si>
    <t>f17_i6853</t>
  </si>
  <si>
    <t>f17_i6854</t>
  </si>
  <si>
    <t>f17_i6855</t>
  </si>
  <si>
    <t>f17_i6856</t>
  </si>
  <si>
    <t>f17_i6857</t>
  </si>
  <si>
    <t>f17_i6858</t>
  </si>
  <si>
    <t>f17_i6859</t>
  </si>
  <si>
    <t>f17_i6860</t>
  </si>
  <si>
    <t>f17_i6861</t>
  </si>
  <si>
    <t>f17_i6862</t>
  </si>
  <si>
    <t>f17_i6863</t>
  </si>
  <si>
    <t>f17_i6864</t>
  </si>
  <si>
    <t>f17_i6865</t>
  </si>
  <si>
    <t>f17_i6866</t>
  </si>
  <si>
    <t>f17_i6867</t>
  </si>
  <si>
    <t>f17_i6868</t>
  </si>
  <si>
    <t>f17_i6869</t>
  </si>
  <si>
    <t>f17_i6870</t>
  </si>
  <si>
    <t>f17_i6871</t>
  </si>
  <si>
    <t>f17_i6872</t>
  </si>
  <si>
    <t>f17_i6873</t>
  </si>
  <si>
    <t>f17_i6874</t>
  </si>
  <si>
    <t>f17_i6875</t>
  </si>
  <si>
    <t>f17_i6876</t>
  </si>
  <si>
    <t>f17_i6877</t>
  </si>
  <si>
    <t>f17_i6878</t>
  </si>
  <si>
    <t>f17_i6879</t>
  </si>
  <si>
    <t>f17_i6880</t>
  </si>
  <si>
    <t>f17_i6881</t>
  </si>
  <si>
    <t xml:space="preserve">Total funcţii scriptice se află la finele anului în staţionar </t>
  </si>
  <si>
    <t>f17_i6882</t>
  </si>
  <si>
    <t>f17_i6883</t>
  </si>
  <si>
    <t>f17_i6884</t>
  </si>
  <si>
    <t>f17_i6885</t>
  </si>
  <si>
    <t>f17_i6886</t>
  </si>
  <si>
    <t>f17_i6887</t>
  </si>
  <si>
    <t>f17_i6888</t>
  </si>
  <si>
    <t>f17_i6889</t>
  </si>
  <si>
    <t>f17_i6890</t>
  </si>
  <si>
    <t>f17_i6891</t>
  </si>
  <si>
    <t>f17_i6892</t>
  </si>
  <si>
    <t>f17_i6893</t>
  </si>
  <si>
    <t>f17_i6894</t>
  </si>
  <si>
    <t>f17_i6895</t>
  </si>
  <si>
    <t>f17_i6896</t>
  </si>
  <si>
    <t>f17_i6897</t>
  </si>
  <si>
    <t>f17_i6898</t>
  </si>
  <si>
    <t>f17_i6899</t>
  </si>
  <si>
    <t>f17_i6900</t>
  </si>
  <si>
    <t>f17_i6901</t>
  </si>
  <si>
    <t>f17_i6902</t>
  </si>
  <si>
    <t>f17_i6903</t>
  </si>
  <si>
    <t>f17_i6904</t>
  </si>
  <si>
    <t>f17_i6905</t>
  </si>
  <si>
    <t>f17_i6906</t>
  </si>
  <si>
    <t>f17_i6907</t>
  </si>
  <si>
    <t>f17_i6908</t>
  </si>
  <si>
    <t>f17_i6909</t>
  </si>
  <si>
    <t>f17_i6910</t>
  </si>
  <si>
    <t>f17_i6911</t>
  </si>
  <si>
    <t>f17_i6912</t>
  </si>
  <si>
    <t>f17_i6913</t>
  </si>
  <si>
    <t>f17_i6914</t>
  </si>
  <si>
    <t>f17_i6915</t>
  </si>
  <si>
    <t>f17_i6916</t>
  </si>
  <si>
    <t>f17_i6917</t>
  </si>
  <si>
    <t>f17_i6918</t>
  </si>
  <si>
    <t>f17_i6919</t>
  </si>
  <si>
    <t>f17_i6920</t>
  </si>
  <si>
    <t>f17_i6921</t>
  </si>
  <si>
    <t>f17_i6922</t>
  </si>
  <si>
    <t>f17_i6923</t>
  </si>
  <si>
    <t>f17_i6924</t>
  </si>
  <si>
    <t>f17_i6925</t>
  </si>
  <si>
    <t>f17_i6926</t>
  </si>
  <si>
    <t>f17_i6927</t>
  </si>
  <si>
    <t>f17_i6928</t>
  </si>
  <si>
    <t>f17_i6929</t>
  </si>
  <si>
    <t>f17_i6930</t>
  </si>
  <si>
    <t>f17_i6931</t>
  </si>
  <si>
    <t>f17_i6932</t>
  </si>
  <si>
    <t>f17_i6933</t>
  </si>
  <si>
    <t>f17_i6934</t>
  </si>
  <si>
    <t>f17_i6935</t>
  </si>
  <si>
    <t>f17_i6936</t>
  </si>
  <si>
    <t>f17_i6937</t>
  </si>
  <si>
    <t>f17_i6938</t>
  </si>
  <si>
    <t>f17_i6939</t>
  </si>
  <si>
    <t>f17_i6940</t>
  </si>
  <si>
    <t>f17_i6941</t>
  </si>
  <si>
    <t>f17_i6942</t>
  </si>
  <si>
    <t>f17_i6943</t>
  </si>
  <si>
    <t>f17_i6944</t>
  </si>
  <si>
    <t>f17_i6945</t>
  </si>
  <si>
    <t>f17_i6946</t>
  </si>
  <si>
    <t>f17_i6947</t>
  </si>
  <si>
    <t>f17_i6948</t>
  </si>
  <si>
    <t>f17_i6949</t>
  </si>
  <si>
    <t>f17_i6950</t>
  </si>
  <si>
    <t>f17_i6951</t>
  </si>
  <si>
    <t>f17_i6952</t>
  </si>
  <si>
    <t>f17_i6953</t>
  </si>
  <si>
    <t>f17_i6954</t>
  </si>
  <si>
    <t>f17_i6955</t>
  </si>
  <si>
    <t>f17_i6956</t>
  </si>
  <si>
    <t>f17_i6957</t>
  </si>
  <si>
    <t>f17_i6958</t>
  </si>
  <si>
    <t>f17_i6959</t>
  </si>
  <si>
    <t>f17_i6960</t>
  </si>
  <si>
    <t>f17_i6961</t>
  </si>
  <si>
    <t>f17_i6962</t>
  </si>
  <si>
    <t>f17_i6963</t>
  </si>
  <si>
    <t>f17_i6964</t>
  </si>
  <si>
    <t>f17_i6965</t>
  </si>
  <si>
    <t>f17_i6966</t>
  </si>
  <si>
    <t>f17_i6967</t>
  </si>
  <si>
    <t>f17_i6968</t>
  </si>
  <si>
    <t>f17_i6969</t>
  </si>
  <si>
    <t>f17_i6970</t>
  </si>
  <si>
    <t>f17_i6971</t>
  </si>
  <si>
    <t>f17_i6972</t>
  </si>
  <si>
    <t>f17_i6973</t>
  </si>
  <si>
    <t>f17_i6974</t>
  </si>
  <si>
    <t>f17_i6975</t>
  </si>
  <si>
    <t>f17_i6976</t>
  </si>
  <si>
    <t>f17_i6977</t>
  </si>
  <si>
    <t>f17_i6978</t>
  </si>
  <si>
    <t>f17_i6979</t>
  </si>
  <si>
    <t>f17_i6980</t>
  </si>
  <si>
    <t>f17_i6981</t>
  </si>
  <si>
    <t>f17_i6982</t>
  </si>
  <si>
    <t>f17_i6983</t>
  </si>
  <si>
    <t>f17_i6984</t>
  </si>
  <si>
    <t>f17_i6985</t>
  </si>
  <si>
    <t>f17_i6986</t>
  </si>
  <si>
    <t>f17_i6987</t>
  </si>
  <si>
    <t>f17_i6988</t>
  </si>
  <si>
    <t>f17_i6989</t>
  </si>
  <si>
    <t>f17_i6990</t>
  </si>
  <si>
    <t>f17_i6991</t>
  </si>
  <si>
    <t>f17_i6992</t>
  </si>
  <si>
    <t>f17_i6993</t>
  </si>
  <si>
    <t>f17_i6994</t>
  </si>
  <si>
    <t>f17_i6995</t>
  </si>
  <si>
    <t>f17_i6996</t>
  </si>
  <si>
    <t>f17_i6997</t>
  </si>
  <si>
    <t>f17_i6998</t>
  </si>
  <si>
    <t>f17_i6999</t>
  </si>
  <si>
    <t>f17_i7000</t>
  </si>
  <si>
    <t>f17_i7001</t>
  </si>
  <si>
    <t>f17_i7002</t>
  </si>
  <si>
    <t>f17_i7003</t>
  </si>
  <si>
    <t>f17_i7004</t>
  </si>
  <si>
    <t>Total persoane fizice lucrători de bază în funcţii ocupate în ştiinţă</t>
  </si>
  <si>
    <t>f17_i7005</t>
  </si>
  <si>
    <t xml:space="preserve">         inclusiv femei</t>
  </si>
  <si>
    <t>f17_i7006</t>
  </si>
  <si>
    <t>f17_i7007</t>
  </si>
  <si>
    <t>f17_i7008</t>
  </si>
  <si>
    <t>f17_i7009</t>
  </si>
  <si>
    <t>f17_i7010</t>
  </si>
  <si>
    <t>f17_i7011</t>
  </si>
  <si>
    <t>f17_i7012</t>
  </si>
  <si>
    <t>f17_i7013</t>
  </si>
  <si>
    <t>f17_i7014</t>
  </si>
  <si>
    <t>f17_i7015</t>
  </si>
  <si>
    <t>f17_i7016</t>
  </si>
  <si>
    <t>f17_i7017</t>
  </si>
  <si>
    <t>f17_i7018</t>
  </si>
  <si>
    <t>f17_i7019</t>
  </si>
  <si>
    <t>f17_i7020</t>
  </si>
  <si>
    <t>f17_i7021</t>
  </si>
  <si>
    <t>f17_i7022</t>
  </si>
  <si>
    <t>f17_i7023</t>
  </si>
  <si>
    <t>f17_i7024</t>
  </si>
  <si>
    <t>f17_i7025</t>
  </si>
  <si>
    <t>f17_i7026</t>
  </si>
  <si>
    <t>f17_i7027</t>
  </si>
  <si>
    <t>f17_i7028</t>
  </si>
  <si>
    <t>f17_i7029</t>
  </si>
  <si>
    <t>f17_i7030</t>
  </si>
  <si>
    <t>f17_i7031</t>
  </si>
  <si>
    <t>f17_i7032</t>
  </si>
  <si>
    <t>f17_i7033</t>
  </si>
  <si>
    <t>f17_i7034</t>
  </si>
  <si>
    <t>f17_i7035</t>
  </si>
  <si>
    <t>f17_i7036</t>
  </si>
  <si>
    <t>f17_i7037</t>
  </si>
  <si>
    <t>f17_i7038</t>
  </si>
  <si>
    <t>f17_i7039</t>
  </si>
  <si>
    <t>f17_i7040</t>
  </si>
  <si>
    <t>f17_i7041</t>
  </si>
  <si>
    <t>f17_i7042</t>
  </si>
  <si>
    <t>f17_i7043</t>
  </si>
  <si>
    <t>f17_i7044</t>
  </si>
  <si>
    <t>f17_i7045</t>
  </si>
  <si>
    <t>f17_i7046</t>
  </si>
  <si>
    <t>f17_i7047</t>
  </si>
  <si>
    <t>f17_i7048</t>
  </si>
  <si>
    <t>f17_i7049</t>
  </si>
  <si>
    <t>f17_i7050</t>
  </si>
  <si>
    <t>f17_i7051</t>
  </si>
  <si>
    <t>f17_i7052</t>
  </si>
  <si>
    <t>f17_i7053</t>
  </si>
  <si>
    <t>f17_i7054</t>
  </si>
  <si>
    <t>f17_i7055</t>
  </si>
  <si>
    <t>f17_i7056</t>
  </si>
  <si>
    <t>f17_i7057</t>
  </si>
  <si>
    <t>f17_i7058</t>
  </si>
  <si>
    <t>f17_i7059</t>
  </si>
  <si>
    <t>f17_i7060</t>
  </si>
  <si>
    <t>f17_i7061</t>
  </si>
  <si>
    <t>f17_i7062</t>
  </si>
  <si>
    <t>f17_i7063</t>
  </si>
  <si>
    <t>f17_i7064</t>
  </si>
  <si>
    <t>f17_i7065</t>
  </si>
  <si>
    <t>f17_i7066</t>
  </si>
  <si>
    <t>f17_i7067</t>
  </si>
  <si>
    <t>f17_i7068</t>
  </si>
  <si>
    <t>f17_i7069</t>
  </si>
  <si>
    <t>f17_i7070</t>
  </si>
  <si>
    <t>f17_i7071</t>
  </si>
  <si>
    <t>f17_i7072</t>
  </si>
  <si>
    <t>f17_i7073</t>
  </si>
  <si>
    <t>f17_i7074</t>
  </si>
  <si>
    <t>f17_i7075</t>
  </si>
  <si>
    <t>f17_i7076</t>
  </si>
  <si>
    <t>f17_i7077</t>
  </si>
  <si>
    <t>f17_i7078</t>
  </si>
  <si>
    <t>f17_i7079</t>
  </si>
  <si>
    <t>f17_i7080</t>
  </si>
  <si>
    <t>f17_i7081</t>
  </si>
  <si>
    <t>f17_i7082</t>
  </si>
  <si>
    <t>f17_i7083</t>
  </si>
  <si>
    <t>f17_i7084</t>
  </si>
  <si>
    <t>f17_i7085</t>
  </si>
  <si>
    <t>f17_i7086</t>
  </si>
  <si>
    <t>f17_i7087</t>
  </si>
  <si>
    <t>f17_i7088</t>
  </si>
  <si>
    <t>f17_i7089</t>
  </si>
  <si>
    <t>f17_i7090</t>
  </si>
  <si>
    <t>f17_i7091</t>
  </si>
  <si>
    <t>f17_i7092</t>
  </si>
  <si>
    <t>f17_i7093</t>
  </si>
  <si>
    <t>f17_i7094</t>
  </si>
  <si>
    <t>f17_i7095</t>
  </si>
  <si>
    <t>f17_i7096</t>
  </si>
  <si>
    <t>f17_i7097</t>
  </si>
  <si>
    <t>f17_i7098</t>
  </si>
  <si>
    <t>f17_i7099</t>
  </si>
  <si>
    <t>f17_i7100</t>
  </si>
  <si>
    <t>f17_i7101</t>
  </si>
  <si>
    <t>f17_i7102</t>
  </si>
  <si>
    <t>f17_i7103</t>
  </si>
  <si>
    <t>f17_i7104</t>
  </si>
  <si>
    <t>f17_i7105</t>
  </si>
  <si>
    <t>f17_i7106</t>
  </si>
  <si>
    <t>f17_i7107</t>
  </si>
  <si>
    <t xml:space="preserve">       inclusiv femei</t>
  </si>
  <si>
    <t>f17_i7108</t>
  </si>
  <si>
    <t>f17_i7109</t>
  </si>
  <si>
    <t xml:space="preserve"> inclusiv asistenţi medicali ale medicilor de familie</t>
  </si>
  <si>
    <t>f17_i7110</t>
  </si>
  <si>
    <t>f17_i7111</t>
  </si>
  <si>
    <t>f17_i7112</t>
  </si>
  <si>
    <t>f17_i7113</t>
  </si>
  <si>
    <t>f17_i7114</t>
  </si>
  <si>
    <t>f17_i7115</t>
  </si>
  <si>
    <t>f17_i7116</t>
  </si>
  <si>
    <t>f17_i7117</t>
  </si>
  <si>
    <t>f17_i7118</t>
  </si>
  <si>
    <t>f17_i7119</t>
  </si>
  <si>
    <t>f17_i7120</t>
  </si>
  <si>
    <t>f17_i7121</t>
  </si>
  <si>
    <t>f17_i7122</t>
  </si>
  <si>
    <t>f17_i7123</t>
  </si>
  <si>
    <t>f17_i7124</t>
  </si>
  <si>
    <t>f17_i7125</t>
  </si>
  <si>
    <t>f17_i7126</t>
  </si>
  <si>
    <t>f17_i7127</t>
  </si>
  <si>
    <t>f17_i7128</t>
  </si>
  <si>
    <t>f17_i7129</t>
  </si>
  <si>
    <t>Total persoane fizice lucrători de bază în funcţii ocupate în asistenţa medicală primară</t>
  </si>
  <si>
    <t>f17_i7130</t>
  </si>
  <si>
    <t>f17_i7131</t>
  </si>
  <si>
    <t>f17_i7132</t>
  </si>
  <si>
    <t>f17_i7133</t>
  </si>
  <si>
    <t>f17_i7134</t>
  </si>
  <si>
    <t>f17_i7135</t>
  </si>
  <si>
    <t>f17_i7136</t>
  </si>
  <si>
    <t>f17_i7137</t>
  </si>
  <si>
    <t>f17_i7138</t>
  </si>
  <si>
    <t>f17_i7139</t>
  </si>
  <si>
    <t>f17_i7140</t>
  </si>
  <si>
    <t>f17_i7141</t>
  </si>
  <si>
    <t>f17_i7142</t>
  </si>
  <si>
    <t>f17_i7143</t>
  </si>
  <si>
    <t>f17_i7144</t>
  </si>
  <si>
    <t>f17_i7145</t>
  </si>
  <si>
    <t>f17_i7146</t>
  </si>
  <si>
    <t>f17_i7147</t>
  </si>
  <si>
    <t>f17_i7148</t>
  </si>
  <si>
    <t>f17_i7149</t>
  </si>
  <si>
    <t>f17_i7150</t>
  </si>
  <si>
    <t>f17_i7151</t>
  </si>
  <si>
    <t>f17_i7152</t>
  </si>
  <si>
    <t>f17_i7153</t>
  </si>
  <si>
    <t>f17_i7154</t>
  </si>
  <si>
    <t>f17_i7155</t>
  </si>
  <si>
    <t>f17_i7156</t>
  </si>
  <si>
    <t>f17_i7157</t>
  </si>
  <si>
    <t>f17_i7158</t>
  </si>
  <si>
    <t>f17_i7159</t>
  </si>
  <si>
    <t>f17_i7160</t>
  </si>
  <si>
    <t>f17_i7161</t>
  </si>
  <si>
    <t>f17_i7162</t>
  </si>
  <si>
    <t>f17_i7163</t>
  </si>
  <si>
    <t>f17_i7164</t>
  </si>
  <si>
    <t>f17_i7165</t>
  </si>
  <si>
    <t>f17_i7166</t>
  </si>
  <si>
    <t>f17_i7167</t>
  </si>
  <si>
    <t>f17_i7168</t>
  </si>
  <si>
    <t>f17_i7169</t>
  </si>
  <si>
    <t>f17_i7170</t>
  </si>
  <si>
    <t>f17_i7171</t>
  </si>
  <si>
    <t>f17_i7172</t>
  </si>
  <si>
    <t>f17_i7173</t>
  </si>
  <si>
    <t>f17_i7174</t>
  </si>
  <si>
    <t>f17_i7175</t>
  </si>
  <si>
    <t>f17_i7176</t>
  </si>
  <si>
    <t>f17_i7177</t>
  </si>
  <si>
    <t>f17_i7178</t>
  </si>
  <si>
    <t>f17_i7179</t>
  </si>
  <si>
    <t>f17_i7180</t>
  </si>
  <si>
    <t>f17_i7181</t>
  </si>
  <si>
    <t>f17_i7182</t>
  </si>
  <si>
    <t>f17_i7183</t>
  </si>
  <si>
    <t>f17_i7184</t>
  </si>
  <si>
    <t>f17_i7185</t>
  </si>
  <si>
    <t>f17_i7186</t>
  </si>
  <si>
    <t>f17_i7187</t>
  </si>
  <si>
    <t>f17_i7188</t>
  </si>
  <si>
    <t>f17_i7189</t>
  </si>
  <si>
    <t>f17_i7190</t>
  </si>
  <si>
    <t>f17_i7191</t>
  </si>
  <si>
    <t>f17_i7192</t>
  </si>
  <si>
    <t>f17_i7193</t>
  </si>
  <si>
    <t>f17_i7194</t>
  </si>
  <si>
    <t>f17_i7195</t>
  </si>
  <si>
    <t>f17_i7196</t>
  </si>
  <si>
    <t>f17_i7197</t>
  </si>
  <si>
    <t>f17_i7198</t>
  </si>
  <si>
    <t>f17_i7199</t>
  </si>
  <si>
    <t>f17_i7200</t>
  </si>
  <si>
    <t>f17_i7201</t>
  </si>
  <si>
    <t>f17_i7202</t>
  </si>
  <si>
    <t>f17_i7203</t>
  </si>
  <si>
    <t>f17_i7204</t>
  </si>
  <si>
    <t>f17_i7205</t>
  </si>
  <si>
    <t>f17_i7206</t>
  </si>
  <si>
    <t>f17_i7207</t>
  </si>
  <si>
    <t>f17_i7208</t>
  </si>
  <si>
    <t>f17_i7209</t>
  </si>
  <si>
    <t>f17_i7210</t>
  </si>
  <si>
    <t>f17_i7211</t>
  </si>
  <si>
    <t>f17_i7212</t>
  </si>
  <si>
    <t>f17_i7213</t>
  </si>
  <si>
    <t>f17_i7214</t>
  </si>
  <si>
    <t>f17_i7215</t>
  </si>
  <si>
    <t>f17_i7216</t>
  </si>
  <si>
    <t>f17_i7217</t>
  </si>
  <si>
    <t>f17_i7218</t>
  </si>
  <si>
    <t>f17_i7219</t>
  </si>
  <si>
    <t>f17_i7220</t>
  </si>
  <si>
    <t>f17_i7221</t>
  </si>
  <si>
    <t>f17_i7222</t>
  </si>
  <si>
    <t>f17_i7223</t>
  </si>
  <si>
    <t>f17_i7224</t>
  </si>
  <si>
    <t>f17_i7225</t>
  </si>
  <si>
    <t>f17_i7226</t>
  </si>
  <si>
    <t>Farmacisti</t>
  </si>
  <si>
    <t>f17_i7227</t>
  </si>
  <si>
    <t>f17_i7228</t>
  </si>
  <si>
    <t>f17_i7229</t>
  </si>
  <si>
    <t>f17_i7230</t>
  </si>
  <si>
    <t xml:space="preserve">      inclusiv femei</t>
  </si>
  <si>
    <t>f17_i7231</t>
  </si>
  <si>
    <t>f17_i7232</t>
  </si>
  <si>
    <t>f17_i7233</t>
  </si>
  <si>
    <t>f17_i7234</t>
  </si>
  <si>
    <t>f17_i7235</t>
  </si>
  <si>
    <t>f17_i7236</t>
  </si>
  <si>
    <t>f17_i7237</t>
  </si>
  <si>
    <t>f17_i7238</t>
  </si>
  <si>
    <t>f17_i7239</t>
  </si>
  <si>
    <t>f17_i7240</t>
  </si>
  <si>
    <t>f17_i7241</t>
  </si>
  <si>
    <t>f17_i7242</t>
  </si>
  <si>
    <t>f17_i7243</t>
  </si>
  <si>
    <t>f17_i7244</t>
  </si>
  <si>
    <t>f17_i7245</t>
  </si>
  <si>
    <t>f17_i7246</t>
  </si>
  <si>
    <t>f17_i7247</t>
  </si>
  <si>
    <t>f17_i7248</t>
  </si>
  <si>
    <t>f17_i7249</t>
  </si>
  <si>
    <t>f17_i7250</t>
  </si>
  <si>
    <t>f17_i7251</t>
  </si>
  <si>
    <t>f17_i7252</t>
  </si>
  <si>
    <t>f17_i7253</t>
  </si>
  <si>
    <t>f17_i7254</t>
  </si>
  <si>
    <t>Total persoane fizice lucrători de bază în funcţii ocupate în secţia consultativă</t>
  </si>
  <si>
    <t>f17_i7255</t>
  </si>
  <si>
    <t>f17_i7256</t>
  </si>
  <si>
    <t>f17_i7257</t>
  </si>
  <si>
    <t>f17_i7258</t>
  </si>
  <si>
    <t>f17_i7259</t>
  </si>
  <si>
    <t>f17_i7260</t>
  </si>
  <si>
    <t>f17_i7261</t>
  </si>
  <si>
    <t>f17_i7262</t>
  </si>
  <si>
    <t>f17_i7263</t>
  </si>
  <si>
    <t>f17_i7264</t>
  </si>
  <si>
    <t>f17_i7265</t>
  </si>
  <si>
    <t>f17_i7266</t>
  </si>
  <si>
    <t>f17_i7267</t>
  </si>
  <si>
    <t>f17_i7268</t>
  </si>
  <si>
    <t>f17_i7269</t>
  </si>
  <si>
    <t>f17_i7270</t>
  </si>
  <si>
    <t>f17_i7271</t>
  </si>
  <si>
    <t>f17_i7272</t>
  </si>
  <si>
    <t>f17_i7273</t>
  </si>
  <si>
    <t>f17_i7274</t>
  </si>
  <si>
    <t>f17_i7275</t>
  </si>
  <si>
    <t>f17_i7276</t>
  </si>
  <si>
    <t>f17_i7277</t>
  </si>
  <si>
    <t>f17_i7278</t>
  </si>
  <si>
    <t>f17_i7279</t>
  </si>
  <si>
    <t>f17_i7280</t>
  </si>
  <si>
    <t>f17_i7281</t>
  </si>
  <si>
    <t>f17_i7282</t>
  </si>
  <si>
    <t>f17_i7283</t>
  </si>
  <si>
    <t>f17_i7284</t>
  </si>
  <si>
    <t>f17_i7285</t>
  </si>
  <si>
    <t>f17_i7286</t>
  </si>
  <si>
    <t>f17_i7287</t>
  </si>
  <si>
    <t>f17_i7288</t>
  </si>
  <si>
    <t>f17_i7289</t>
  </si>
  <si>
    <t>f17_i7290</t>
  </si>
  <si>
    <t>f17_i7291</t>
  </si>
  <si>
    <t>f17_i7292</t>
  </si>
  <si>
    <t>f17_i7293</t>
  </si>
  <si>
    <t>f17_i7294</t>
  </si>
  <si>
    <t>f17_i7295</t>
  </si>
  <si>
    <t>f17_i7296</t>
  </si>
  <si>
    <t>f17_i7297</t>
  </si>
  <si>
    <t>f17_i7298</t>
  </si>
  <si>
    <t>f17_i7299</t>
  </si>
  <si>
    <t>f17_i7300</t>
  </si>
  <si>
    <t>f17_i7301</t>
  </si>
  <si>
    <t>f17_i7302</t>
  </si>
  <si>
    <t>f17_i7303</t>
  </si>
  <si>
    <t>f17_i7304</t>
  </si>
  <si>
    <t>f17_i7305</t>
  </si>
  <si>
    <t>f17_i7306</t>
  </si>
  <si>
    <t>f17_i7307</t>
  </si>
  <si>
    <t>f17_i7308</t>
  </si>
  <si>
    <t>f17_i7309</t>
  </si>
  <si>
    <t>f17_i7310</t>
  </si>
  <si>
    <t>f17_i7311</t>
  </si>
  <si>
    <t>f17_i7312</t>
  </si>
  <si>
    <t>f17_i7313</t>
  </si>
  <si>
    <t>f17_i7314</t>
  </si>
  <si>
    <t>f17_i7315</t>
  </si>
  <si>
    <t>f17_i7316</t>
  </si>
  <si>
    <t>f17_i7317</t>
  </si>
  <si>
    <t>f17_i7318</t>
  </si>
  <si>
    <t>f17_i7319</t>
  </si>
  <si>
    <t>f17_i7320</t>
  </si>
  <si>
    <t>f17_i7321</t>
  </si>
  <si>
    <t>f17_i7322</t>
  </si>
  <si>
    <t>f17_i7323</t>
  </si>
  <si>
    <t>f17_i7324</t>
  </si>
  <si>
    <t>f17_i7325</t>
  </si>
  <si>
    <t>f17_i7326</t>
  </si>
  <si>
    <t>f17_i7327</t>
  </si>
  <si>
    <t>f17_i7328</t>
  </si>
  <si>
    <t>f17_i7329</t>
  </si>
  <si>
    <t>f17_i7330</t>
  </si>
  <si>
    <t>f17_i7331</t>
  </si>
  <si>
    <t>f17_i7332</t>
  </si>
  <si>
    <t>f17_i7333</t>
  </si>
  <si>
    <t>f17_i7334</t>
  </si>
  <si>
    <t>f17_i7335</t>
  </si>
  <si>
    <t>f17_i7336</t>
  </si>
  <si>
    <t>f17_i7337</t>
  </si>
  <si>
    <t>f17_i7338</t>
  </si>
  <si>
    <t>f17_i7339</t>
  </si>
  <si>
    <t>f17_i7340</t>
  </si>
  <si>
    <t>f17_i7341</t>
  </si>
  <si>
    <t>f17_i7342</t>
  </si>
  <si>
    <t>f17_i7343</t>
  </si>
  <si>
    <t>f17_i7344</t>
  </si>
  <si>
    <t>f17_i7345</t>
  </si>
  <si>
    <t>f17_i7346</t>
  </si>
  <si>
    <t>f17_i7347</t>
  </si>
  <si>
    <t>f17_i7348</t>
  </si>
  <si>
    <t>f17_i7349</t>
  </si>
  <si>
    <t>f17_i7350</t>
  </si>
  <si>
    <t>f17_i7351</t>
  </si>
  <si>
    <t>f17_i7352</t>
  </si>
  <si>
    <t>f17_i7353</t>
  </si>
  <si>
    <t>f17_i7354</t>
  </si>
  <si>
    <t>f17_i7355</t>
  </si>
  <si>
    <t>f17_i7356</t>
  </si>
  <si>
    <t>f17_i7357</t>
  </si>
  <si>
    <t>f17_i7358</t>
  </si>
  <si>
    <t>f17_i7359</t>
  </si>
  <si>
    <t>f17_i7360</t>
  </si>
  <si>
    <t>f17_i7361</t>
  </si>
  <si>
    <t>f17_i7362</t>
  </si>
  <si>
    <t>f17_i7363</t>
  </si>
  <si>
    <t>f17_i7364</t>
  </si>
  <si>
    <t>f17_i7365</t>
  </si>
  <si>
    <t>f17_i7366</t>
  </si>
  <si>
    <t>f17_i7367</t>
  </si>
  <si>
    <t>f17_i7368</t>
  </si>
  <si>
    <t>f17_i7369</t>
  </si>
  <si>
    <t>f17_i7370</t>
  </si>
  <si>
    <t>f17_i7371</t>
  </si>
  <si>
    <t>f17_i7372</t>
  </si>
  <si>
    <t>f17_i7373</t>
  </si>
  <si>
    <t>f17_i7374</t>
  </si>
  <si>
    <t>f17_i7375</t>
  </si>
  <si>
    <t>f17_i7376</t>
  </si>
  <si>
    <t>f17_i7377</t>
  </si>
  <si>
    <t>f17_i7378</t>
  </si>
  <si>
    <t>f17_i7379</t>
  </si>
  <si>
    <t>f17_i7380</t>
  </si>
  <si>
    <t>TABELUL 2000
Total funcţii scriptice se află la finele anului (rub.1)</t>
  </si>
  <si>
    <t>f17_i7381</t>
  </si>
  <si>
    <t>f17_i7382</t>
  </si>
  <si>
    <t>f17_i7383</t>
  </si>
  <si>
    <t>f17_i7384</t>
  </si>
  <si>
    <t>f17_i7385</t>
  </si>
  <si>
    <t>f17_i7386</t>
  </si>
  <si>
    <t>f17_i7387</t>
  </si>
  <si>
    <t>f17_i7388</t>
  </si>
  <si>
    <t>f17_i7389</t>
  </si>
  <si>
    <t>f17_i7390</t>
  </si>
  <si>
    <t>f17_i7391</t>
  </si>
  <si>
    <t>f17_i7392</t>
  </si>
  <si>
    <t>f17_i7393</t>
  </si>
  <si>
    <t>f17_i7394</t>
  </si>
  <si>
    <t>f17_i7395</t>
  </si>
  <si>
    <t>f17_i7396</t>
  </si>
  <si>
    <t>f17_i7397</t>
  </si>
  <si>
    <t>f17_i7398</t>
  </si>
  <si>
    <t>f17_i7399</t>
  </si>
  <si>
    <t>f17_i7400</t>
  </si>
  <si>
    <t>f17_i7401</t>
  </si>
  <si>
    <t>f17_i7402</t>
  </si>
  <si>
    <t>f17_i7403</t>
  </si>
  <si>
    <t>f17_i7404</t>
  </si>
  <si>
    <t>f17_i7405</t>
  </si>
  <si>
    <t>f17_i7406</t>
  </si>
  <si>
    <t>f17_i7407</t>
  </si>
  <si>
    <t>f17_i7408</t>
  </si>
  <si>
    <t>f17_i7409</t>
  </si>
  <si>
    <t>f17_i7410</t>
  </si>
  <si>
    <t>f17_i7411</t>
  </si>
  <si>
    <t>f17_i7412</t>
  </si>
  <si>
    <t>f17_i7413</t>
  </si>
  <si>
    <t>f17_i7414</t>
  </si>
  <si>
    <t>f17_i7415</t>
  </si>
  <si>
    <t>f17_i7416</t>
  </si>
  <si>
    <t>f17_i7417</t>
  </si>
  <si>
    <t>f17_i7418</t>
  </si>
  <si>
    <t>f17_i7419</t>
  </si>
  <si>
    <t>f17_i7420</t>
  </si>
  <si>
    <t>f17_i7421</t>
  </si>
  <si>
    <t>f17_i7422</t>
  </si>
  <si>
    <t>f17_i7423</t>
  </si>
  <si>
    <t>f17_i7424</t>
  </si>
  <si>
    <t>f17_i7425</t>
  </si>
  <si>
    <t>f17_i7426</t>
  </si>
  <si>
    <t>f17_i7427</t>
  </si>
  <si>
    <t>f17_i7428</t>
  </si>
  <si>
    <t>f17_i7429</t>
  </si>
  <si>
    <t>f17_i7430</t>
  </si>
  <si>
    <t>f17_i7431</t>
  </si>
  <si>
    <t>f17_i7432</t>
  </si>
  <si>
    <t>f17_i7433</t>
  </si>
  <si>
    <t>f17_i7434</t>
  </si>
  <si>
    <t>f17_i7435</t>
  </si>
  <si>
    <t>f17_i7436</t>
  </si>
  <si>
    <t>f17_i7437</t>
  </si>
  <si>
    <t>f17_i7438</t>
  </si>
  <si>
    <t>f17_i7439</t>
  </si>
  <si>
    <t>f17_i7440</t>
  </si>
  <si>
    <t>f17_i7441</t>
  </si>
  <si>
    <t>f17_i7442</t>
  </si>
  <si>
    <t>f17_i7443</t>
  </si>
  <si>
    <t>f17_i7444</t>
  </si>
  <si>
    <t>f17_i7445</t>
  </si>
  <si>
    <t>f17_i7446</t>
  </si>
  <si>
    <t>f17_i7447</t>
  </si>
  <si>
    <t>f17_i7448</t>
  </si>
  <si>
    <t>f17_i7449</t>
  </si>
  <si>
    <t>f17_i7450</t>
  </si>
  <si>
    <t>f17_i7451</t>
  </si>
  <si>
    <t>f17_i7452</t>
  </si>
  <si>
    <t>f17_i7453</t>
  </si>
  <si>
    <t>f17_i7454</t>
  </si>
  <si>
    <t>f17_i7455</t>
  </si>
  <si>
    <t>f17_i7456</t>
  </si>
  <si>
    <t>f17_i7457</t>
  </si>
  <si>
    <t>f17_i7458</t>
  </si>
  <si>
    <t>f17_i7459</t>
  </si>
  <si>
    <t>f17_i7460</t>
  </si>
  <si>
    <t>f17_i7461</t>
  </si>
  <si>
    <t>f17_i7462</t>
  </si>
  <si>
    <t>f17_i7463</t>
  </si>
  <si>
    <t>f17_i7464</t>
  </si>
  <si>
    <t>f17_i7465</t>
  </si>
  <si>
    <t>f17_i7466</t>
  </si>
  <si>
    <t>f17_i7467</t>
  </si>
  <si>
    <t>f17_i7468</t>
  </si>
  <si>
    <t>f17_i7469</t>
  </si>
  <si>
    <t>f17_i7470</t>
  </si>
  <si>
    <t>f17_i7471</t>
  </si>
  <si>
    <t>f17_i7472</t>
  </si>
  <si>
    <t>f17_i7473</t>
  </si>
  <si>
    <t>f17_i7474</t>
  </si>
  <si>
    <t>f17_i7475</t>
  </si>
  <si>
    <t>f17_i7476</t>
  </si>
  <si>
    <t>f17_i7477</t>
  </si>
  <si>
    <t>f17_i7478</t>
  </si>
  <si>
    <t>f17_i7479</t>
  </si>
  <si>
    <t>f17_i7480</t>
  </si>
  <si>
    <t>f17_i7481</t>
  </si>
  <si>
    <t>f17_i7482</t>
  </si>
  <si>
    <t>f17_i7483</t>
  </si>
  <si>
    <t>f17_i7484</t>
  </si>
  <si>
    <t>f17_i7485</t>
  </si>
  <si>
    <t>f17_i7486</t>
  </si>
  <si>
    <t>f17_i7487</t>
  </si>
  <si>
    <t>f17_i7488</t>
  </si>
  <si>
    <t>f17_i7489</t>
  </si>
  <si>
    <t>f17_i7490</t>
  </si>
  <si>
    <t>f17_i7491</t>
  </si>
  <si>
    <t>f17_i7492</t>
  </si>
  <si>
    <t>f17_i7493</t>
  </si>
  <si>
    <t>f17_i7494</t>
  </si>
  <si>
    <t>f17_i7495</t>
  </si>
  <si>
    <t>f17_i7496</t>
  </si>
  <si>
    <t>f17_i7497</t>
  </si>
  <si>
    <t>f17_i7498</t>
  </si>
  <si>
    <t>f17_i7499</t>
  </si>
  <si>
    <t>f17_i7500</t>
  </si>
  <si>
    <t>f17_i7501</t>
  </si>
  <si>
    <t>f17_i7502</t>
  </si>
  <si>
    <t>f17_i7503</t>
  </si>
  <si>
    <t>f17_i7504</t>
  </si>
  <si>
    <t>f17_i7505</t>
  </si>
  <si>
    <t>f17_i7506</t>
  </si>
  <si>
    <t>f17_i7507</t>
  </si>
  <si>
    <t>f17_i7508</t>
  </si>
  <si>
    <t>f17_i7509</t>
  </si>
  <si>
    <t>f17_i7510</t>
  </si>
  <si>
    <t>f17_i7511</t>
  </si>
  <si>
    <t>f17_i7512</t>
  </si>
  <si>
    <t>f17_i7513</t>
  </si>
  <si>
    <t>f17_i7514</t>
  </si>
  <si>
    <t>f17_i7515</t>
  </si>
  <si>
    <t>f17_i7516</t>
  </si>
  <si>
    <t>f17_i7517</t>
  </si>
  <si>
    <t>f17_i7518</t>
  </si>
  <si>
    <t>f17_i7519</t>
  </si>
  <si>
    <t>f17_i7520</t>
  </si>
  <si>
    <t>f17_i7521</t>
  </si>
  <si>
    <t>f17_i7522</t>
  </si>
  <si>
    <t>f17_i7523</t>
  </si>
  <si>
    <t>f17_i7524</t>
  </si>
  <si>
    <t>f17_i7525</t>
  </si>
  <si>
    <t>f17_i7526</t>
  </si>
  <si>
    <t>f17_i7527</t>
  </si>
  <si>
    <t>f17_i7528</t>
  </si>
  <si>
    <t>f17_i7529</t>
  </si>
  <si>
    <t>f17_i7530</t>
  </si>
  <si>
    <t>f17_i7531</t>
  </si>
  <si>
    <t>f17_i7532</t>
  </si>
  <si>
    <t>f17_i7533</t>
  </si>
  <si>
    <t>f17_i7534</t>
  </si>
  <si>
    <t>f17_i7535</t>
  </si>
  <si>
    <t>f17_i7536</t>
  </si>
  <si>
    <t>f17_i7537</t>
  </si>
  <si>
    <t>f17_i7538</t>
  </si>
  <si>
    <t>f17_i7539</t>
  </si>
  <si>
    <t>f17_i7540</t>
  </si>
  <si>
    <t>f17_i7541</t>
  </si>
  <si>
    <t>f17_i7542</t>
  </si>
  <si>
    <t>f17_i7543</t>
  </si>
  <si>
    <t>f17_i7544</t>
  </si>
  <si>
    <t>f17_i7545</t>
  </si>
  <si>
    <t>f17_i7546</t>
  </si>
  <si>
    <t>f17_i7547</t>
  </si>
  <si>
    <t>f17_i7548</t>
  </si>
  <si>
    <t>f17_i7549</t>
  </si>
  <si>
    <t>f17_i7550</t>
  </si>
  <si>
    <t>f17_i7551</t>
  </si>
  <si>
    <t>f17_i7552</t>
  </si>
  <si>
    <t>f17_i7553</t>
  </si>
  <si>
    <t>f17_i7554</t>
  </si>
  <si>
    <t>f17_i7555</t>
  </si>
  <si>
    <t>f17_i7556</t>
  </si>
  <si>
    <t>f17_i7557</t>
  </si>
  <si>
    <t>f17_i7558</t>
  </si>
  <si>
    <t>f17_i7559</t>
  </si>
  <si>
    <t>f17_i7560</t>
  </si>
  <si>
    <t>f17_i7561</t>
  </si>
  <si>
    <t>f17_i7562</t>
  </si>
  <si>
    <t>f17_i7563</t>
  </si>
  <si>
    <t>f17_i7564</t>
  </si>
  <si>
    <t>f17_i7565</t>
  </si>
  <si>
    <t>f17_i7566</t>
  </si>
  <si>
    <t>f17_i7567</t>
  </si>
  <si>
    <t>f17_i7568</t>
  </si>
  <si>
    <t>f17_i7569</t>
  </si>
  <si>
    <t>f17_i7570</t>
  </si>
  <si>
    <t>f17_i7571</t>
  </si>
  <si>
    <t>f17_i7572</t>
  </si>
  <si>
    <t>f17_i7573</t>
  </si>
  <si>
    <t>f17_i7574</t>
  </si>
  <si>
    <t>f17_i7575</t>
  </si>
  <si>
    <t>f17_i7576</t>
  </si>
  <si>
    <t>f17_i7577</t>
  </si>
  <si>
    <t>f17_i7578</t>
  </si>
  <si>
    <t>f17_i7579</t>
  </si>
  <si>
    <t>f17_i7580</t>
  </si>
  <si>
    <t>f17_i7581</t>
  </si>
  <si>
    <t>f17_i7582</t>
  </si>
  <si>
    <t>f17_i7583</t>
  </si>
  <si>
    <t>f17_i7584</t>
  </si>
  <si>
    <t>f17_i7585</t>
  </si>
  <si>
    <t>f17_i7586</t>
  </si>
  <si>
    <t>f17_i7587</t>
  </si>
  <si>
    <t>f17_i7588</t>
  </si>
  <si>
    <t>f17_i7589</t>
  </si>
  <si>
    <t>f17_i7590</t>
  </si>
  <si>
    <t>f17_i7591</t>
  </si>
  <si>
    <t>f17_i7592</t>
  </si>
  <si>
    <t>f17_i7593</t>
  </si>
  <si>
    <t>f17_i7594</t>
  </si>
  <si>
    <t>f17_i7595</t>
  </si>
  <si>
    <t>f17_i7596</t>
  </si>
  <si>
    <t>f17_i7597</t>
  </si>
  <si>
    <t>f17_i7598</t>
  </si>
  <si>
    <t>f17_i7599</t>
  </si>
  <si>
    <t>f17_i7600</t>
  </si>
  <si>
    <t>f17_i7601</t>
  </si>
  <si>
    <t>f17_i7602</t>
  </si>
  <si>
    <t>f17_i7603</t>
  </si>
  <si>
    <t>f17_i7604</t>
  </si>
  <si>
    <t>f17_i7605</t>
  </si>
  <si>
    <t>f17_i7606</t>
  </si>
  <si>
    <t>f17_i7607</t>
  </si>
  <si>
    <t>f17_i7608</t>
  </si>
  <si>
    <t>f17_i7609</t>
  </si>
  <si>
    <t>f17_i7610</t>
  </si>
  <si>
    <t>f17_i7611</t>
  </si>
  <si>
    <t>f17_i7612</t>
  </si>
  <si>
    <t>f17_i7613</t>
  </si>
  <si>
    <t>f17_i7614</t>
  </si>
  <si>
    <t>f17_i7615</t>
  </si>
  <si>
    <t>f17_i7616</t>
  </si>
  <si>
    <t>f17_i7617</t>
  </si>
  <si>
    <t>f17_i7618</t>
  </si>
  <si>
    <t>f17_i7619</t>
  </si>
  <si>
    <t>f17_i7620</t>
  </si>
  <si>
    <t>f17_i7621</t>
  </si>
  <si>
    <t>f17_i7622</t>
  </si>
  <si>
    <t>f17_i7623</t>
  </si>
  <si>
    <t>f17_i7624</t>
  </si>
  <si>
    <t>f17_i7625</t>
  </si>
  <si>
    <t>f17_i7626</t>
  </si>
  <si>
    <t>f17_i7627</t>
  </si>
  <si>
    <t>f17_i7628</t>
  </si>
  <si>
    <t>f17_i7629</t>
  </si>
  <si>
    <t>f17_i7630</t>
  </si>
  <si>
    <t>f17_i7631</t>
  </si>
  <si>
    <t>f17_i7632</t>
  </si>
  <si>
    <t>f17_i7633</t>
  </si>
  <si>
    <t>f17_i7634</t>
  </si>
  <si>
    <t>f17_i7635</t>
  </si>
  <si>
    <t>f17_i7636</t>
  </si>
  <si>
    <t>f17_i7637</t>
  </si>
  <si>
    <t>f17_i7638</t>
  </si>
  <si>
    <t>f17_i7639</t>
  </si>
  <si>
    <t>f17_i7640</t>
  </si>
  <si>
    <t>f17_i7641</t>
  </si>
  <si>
    <t>f17_i7642</t>
  </si>
  <si>
    <t>f17_i7643</t>
  </si>
  <si>
    <t>f17_i7644</t>
  </si>
  <si>
    <t>f17_i7645</t>
  </si>
  <si>
    <t>f17_i7646</t>
  </si>
  <si>
    <t>f17_i7647</t>
  </si>
  <si>
    <t>f17_i7648</t>
  </si>
  <si>
    <t>f17_i7649</t>
  </si>
  <si>
    <t>f17_i7650</t>
  </si>
  <si>
    <t>f17_i7651</t>
  </si>
  <si>
    <t>f17_i7652</t>
  </si>
  <si>
    <t>f17_i7653</t>
  </si>
  <si>
    <t>f17_i7654</t>
  </si>
  <si>
    <t>f17_i7655</t>
  </si>
  <si>
    <t>f17_i7656</t>
  </si>
  <si>
    <t>f17_i7657</t>
  </si>
  <si>
    <t>f17_i7658</t>
  </si>
  <si>
    <t>f17_i7659</t>
  </si>
  <si>
    <t>f17_i7660</t>
  </si>
  <si>
    <t>f17_i7661</t>
  </si>
  <si>
    <t>f17_i7662</t>
  </si>
  <si>
    <t>f17_i7663</t>
  </si>
  <si>
    <t>f17_i7664</t>
  </si>
  <si>
    <t>f17_i7665</t>
  </si>
  <si>
    <t>f17_i7666</t>
  </si>
  <si>
    <t>f17_i7667</t>
  </si>
  <si>
    <t>f17_i7668</t>
  </si>
  <si>
    <t>f17_i7669</t>
  </si>
  <si>
    <t>f17_i7670</t>
  </si>
  <si>
    <t>f17_i7671</t>
  </si>
  <si>
    <t>f17_i7672</t>
  </si>
  <si>
    <t>f17_i7673</t>
  </si>
  <si>
    <t>f17_i7674</t>
  </si>
  <si>
    <t>f17_i7675</t>
  </si>
  <si>
    <t>f17_i7676</t>
  </si>
  <si>
    <t>f17_i7677</t>
  </si>
  <si>
    <t>f17_i7678</t>
  </si>
  <si>
    <t>f17_i7679</t>
  </si>
  <si>
    <t>f17_i7680</t>
  </si>
  <si>
    <t>f17_i7681</t>
  </si>
  <si>
    <t>f17_i7682</t>
  </si>
  <si>
    <t>f17_i7683</t>
  </si>
  <si>
    <t>f17_i7684</t>
  </si>
  <si>
    <t>f17_i7685</t>
  </si>
  <si>
    <t>f17_i7686</t>
  </si>
  <si>
    <t>f17_i7687</t>
  </si>
  <si>
    <t>f17_i7688</t>
  </si>
  <si>
    <t>f17_i7689</t>
  </si>
  <si>
    <t>f17_i7690</t>
  </si>
  <si>
    <t>f17_i7691</t>
  </si>
  <si>
    <t>f17_i7692</t>
  </si>
  <si>
    <t>f17_i7693</t>
  </si>
  <si>
    <t>f17_i7694</t>
  </si>
  <si>
    <t>f17_i7695</t>
  </si>
  <si>
    <t>f17_i7696</t>
  </si>
  <si>
    <t>f17_i7697</t>
  </si>
  <si>
    <t>f17_i7698</t>
  </si>
  <si>
    <t>f17_i7699</t>
  </si>
  <si>
    <t>f17_i7700</t>
  </si>
  <si>
    <t>f17_i7701</t>
  </si>
  <si>
    <t>f17_i7702</t>
  </si>
  <si>
    <t>f17_i7703</t>
  </si>
  <si>
    <t>f17_i7704</t>
  </si>
  <si>
    <t>f17_i7705</t>
  </si>
  <si>
    <t>f17_i7706</t>
  </si>
  <si>
    <t>f17_i7707</t>
  </si>
  <si>
    <t>f17_i7708</t>
  </si>
  <si>
    <t>f17_i7709</t>
  </si>
  <si>
    <t>f17_i7710</t>
  </si>
  <si>
    <t>f17_i7711</t>
  </si>
  <si>
    <t>f17_i7712</t>
  </si>
  <si>
    <t>f17_i7713</t>
  </si>
  <si>
    <t>f17_i7714</t>
  </si>
  <si>
    <t>f17_i7715</t>
  </si>
  <si>
    <t>f17_i7716</t>
  </si>
  <si>
    <t>f17_i7717</t>
  </si>
  <si>
    <t>f17_i7718</t>
  </si>
  <si>
    <t>f17_i7719</t>
  </si>
  <si>
    <t>f17_i7720</t>
  </si>
  <si>
    <t>f17_i7721</t>
  </si>
  <si>
    <t>f17_i7722</t>
  </si>
  <si>
    <t>f17_i7723</t>
  </si>
  <si>
    <t>f17_i7724</t>
  </si>
  <si>
    <t>f17_i7725</t>
  </si>
  <si>
    <t>f17_i7726</t>
  </si>
  <si>
    <t>f17_i7727</t>
  </si>
  <si>
    <t>f17_i7728</t>
  </si>
  <si>
    <t>f17_i7729</t>
  </si>
  <si>
    <t>f17_i7730</t>
  </si>
  <si>
    <t>f17_i7731</t>
  </si>
  <si>
    <t>f17_i7732</t>
  </si>
  <si>
    <t>f17_i7733</t>
  </si>
  <si>
    <t>f17_i7734</t>
  </si>
  <si>
    <t>f17_i7735</t>
  </si>
  <si>
    <t>f17_i7736</t>
  </si>
  <si>
    <t>f17_i7737</t>
  </si>
  <si>
    <t>f17_i7738</t>
  </si>
  <si>
    <t>f17_i7739</t>
  </si>
  <si>
    <t>f17_i7740</t>
  </si>
  <si>
    <t>f17_i7741</t>
  </si>
  <si>
    <t>f17_i7742</t>
  </si>
  <si>
    <t>f17_i7743</t>
  </si>
  <si>
    <t>f17_i7744</t>
  </si>
  <si>
    <t>f17_i7745</t>
  </si>
  <si>
    <t>f17_i7746</t>
  </si>
  <si>
    <t>f17_i7747</t>
  </si>
  <si>
    <t>f17_i7748</t>
  </si>
  <si>
    <t>f17_i7749</t>
  </si>
  <si>
    <t>f17_i7750</t>
  </si>
  <si>
    <t>f17_i7751</t>
  </si>
  <si>
    <t>f17_i7752</t>
  </si>
  <si>
    <t>f17_i7753</t>
  </si>
  <si>
    <t>f17_i7754</t>
  </si>
  <si>
    <t>f17_i7755</t>
  </si>
  <si>
    <t>f17_i7756</t>
  </si>
  <si>
    <t>f17_i7757</t>
  </si>
  <si>
    <t>f17_i7758</t>
  </si>
  <si>
    <t>f17_i7759</t>
  </si>
  <si>
    <t>f17_i7760</t>
  </si>
  <si>
    <t>f17_i7761</t>
  </si>
  <si>
    <t>f17_i7762</t>
  </si>
  <si>
    <t>f17_i7763</t>
  </si>
  <si>
    <t>f17_i7764</t>
  </si>
  <si>
    <t>f17_i7765</t>
  </si>
  <si>
    <t>f17_i7766</t>
  </si>
  <si>
    <t>f17_i7767</t>
  </si>
  <si>
    <t>f17_i7768</t>
  </si>
  <si>
    <t>f17_i7769</t>
  </si>
  <si>
    <t>f17_i7770</t>
  </si>
  <si>
    <t>f17_i7771</t>
  </si>
  <si>
    <t>f17_i7772</t>
  </si>
  <si>
    <t>f17_i7773</t>
  </si>
  <si>
    <t>f17_i7774</t>
  </si>
  <si>
    <t>f17_i7775</t>
  </si>
  <si>
    <t>f17_i7776</t>
  </si>
  <si>
    <t>f17_i7777</t>
  </si>
  <si>
    <t>f17_i7778</t>
  </si>
  <si>
    <t>f17_i7779</t>
  </si>
  <si>
    <t>f17_i7780</t>
  </si>
  <si>
    <t>f17_i7781</t>
  </si>
  <si>
    <t>f17_i7782</t>
  </si>
  <si>
    <t>f17_i7783</t>
  </si>
  <si>
    <t>f17_i7784</t>
  </si>
  <si>
    <t>f17_i7785</t>
  </si>
  <si>
    <t>f17_i7786</t>
  </si>
  <si>
    <t>f17_i7787</t>
  </si>
  <si>
    <t>f17_i7788</t>
  </si>
  <si>
    <t>f17_i7789</t>
  </si>
  <si>
    <t>f17_i7790</t>
  </si>
  <si>
    <t>f17_i7791</t>
  </si>
  <si>
    <t>f17_i7792</t>
  </si>
  <si>
    <t>f17_i7793</t>
  </si>
  <si>
    <t>f17_i7794</t>
  </si>
  <si>
    <t>f17_i7795</t>
  </si>
  <si>
    <t>f17_i7796</t>
  </si>
  <si>
    <t>f17_i7797</t>
  </si>
  <si>
    <t>f17_i7798</t>
  </si>
  <si>
    <t>f17_i7799</t>
  </si>
  <si>
    <t>f17_i7800</t>
  </si>
  <si>
    <t>f17_i7801</t>
  </si>
  <si>
    <t>f17_i7802</t>
  </si>
  <si>
    <t>f17_i7803</t>
  </si>
  <si>
    <t>f17_i7804</t>
  </si>
  <si>
    <t>f17_i7805</t>
  </si>
  <si>
    <t>f17_i7806</t>
  </si>
  <si>
    <t>f17_i7807</t>
  </si>
  <si>
    <t>f17_i7808</t>
  </si>
  <si>
    <t>f17_i7809</t>
  </si>
  <si>
    <t>f17_i7810</t>
  </si>
  <si>
    <t>f17_i7811</t>
  </si>
  <si>
    <t>f17_i7812</t>
  </si>
  <si>
    <t>f17_i7813</t>
  </si>
  <si>
    <t>f17_i7814</t>
  </si>
  <si>
    <t>f17_i7815</t>
  </si>
  <si>
    <t>f17_i7816</t>
  </si>
  <si>
    <t>f17_i7817</t>
  </si>
  <si>
    <t>f17_i7818</t>
  </si>
  <si>
    <t>f17_i7819</t>
  </si>
  <si>
    <t>f17_i7820</t>
  </si>
  <si>
    <t>f17_i7821</t>
  </si>
  <si>
    <t>f17_i7822</t>
  </si>
  <si>
    <t>f17_i7823</t>
  </si>
  <si>
    <t>f17_i7824</t>
  </si>
  <si>
    <t>f17_i7825</t>
  </si>
  <si>
    <t>f17_i7826</t>
  </si>
  <si>
    <t>f17_i7827</t>
  </si>
  <si>
    <t>f17_i7828</t>
  </si>
  <si>
    <t>f17_i7829</t>
  </si>
  <si>
    <t>f17_i7830</t>
  </si>
  <si>
    <t>f17_i7831</t>
  </si>
  <si>
    <t>f17_i7832</t>
  </si>
  <si>
    <t>f17_i7833</t>
  </si>
  <si>
    <t>f17_i7834</t>
  </si>
  <si>
    <t>f17_i7835</t>
  </si>
  <si>
    <t>f17_i7836</t>
  </si>
  <si>
    <t>f17_i7837</t>
  </si>
  <si>
    <t>f17_i7838</t>
  </si>
  <si>
    <t>f17_i7839</t>
  </si>
  <si>
    <t>f17_i7840</t>
  </si>
  <si>
    <t>f17_i7841</t>
  </si>
  <si>
    <t>f17_i7842</t>
  </si>
  <si>
    <t>f17_i7843</t>
  </si>
  <si>
    <t>f17_i7844</t>
  </si>
  <si>
    <t>f17_i7845</t>
  </si>
  <si>
    <t>f17_i7846</t>
  </si>
  <si>
    <t>f17_i7847</t>
  </si>
  <si>
    <t>f17_i7848</t>
  </si>
  <si>
    <t>f17_i7849</t>
  </si>
  <si>
    <t>f17_i7850</t>
  </si>
  <si>
    <t>f17_i7851</t>
  </si>
  <si>
    <t>f17_i7852</t>
  </si>
  <si>
    <t>f17_i7853</t>
  </si>
  <si>
    <t>f17_i7854</t>
  </si>
  <si>
    <t>f17_i7855</t>
  </si>
  <si>
    <t>f17_i7856</t>
  </si>
  <si>
    <t>f17_i7857</t>
  </si>
  <si>
    <t>f17_i7858</t>
  </si>
  <si>
    <t>f17_i7859</t>
  </si>
  <si>
    <t>f17_i7860</t>
  </si>
  <si>
    <t>f17_i7861</t>
  </si>
  <si>
    <t>f17_i7862</t>
  </si>
  <si>
    <t>f17_i7863</t>
  </si>
  <si>
    <t>f17_i7864</t>
  </si>
  <si>
    <t>f17_i7865</t>
  </si>
  <si>
    <t>f17_i7866</t>
  </si>
  <si>
    <t>f17_i7867</t>
  </si>
  <si>
    <t>f17_i7868</t>
  </si>
  <si>
    <t>f17_i7869</t>
  </si>
  <si>
    <t>f17_i7870</t>
  </si>
  <si>
    <t>f17_i7871</t>
  </si>
  <si>
    <t>f17_i7872</t>
  </si>
  <si>
    <t>f17_i7873</t>
  </si>
  <si>
    <t>f17_i7874</t>
  </si>
  <si>
    <t>f17_i7875</t>
  </si>
  <si>
    <t>f17_i7876</t>
  </si>
  <si>
    <t>f17_i7877</t>
  </si>
  <si>
    <t>f17_i7878</t>
  </si>
  <si>
    <t>f17_i7879</t>
  </si>
  <si>
    <t>f17_i7880</t>
  </si>
  <si>
    <t>f17_i7881</t>
  </si>
  <si>
    <t>f17_i7882</t>
  </si>
  <si>
    <t>f17_i7883</t>
  </si>
  <si>
    <t>f17_i7884</t>
  </si>
  <si>
    <t>f17_i7885</t>
  </si>
  <si>
    <t>f17_i7886</t>
  </si>
  <si>
    <t>f17_i7887</t>
  </si>
  <si>
    <t>f17_i7888</t>
  </si>
  <si>
    <t>f17_i7889</t>
  </si>
  <si>
    <t>f17_i7890</t>
  </si>
  <si>
    <t>f17_i7891</t>
  </si>
  <si>
    <t>f17_i7892</t>
  </si>
  <si>
    <t>f17_i7893</t>
  </si>
  <si>
    <t>f17_i7894</t>
  </si>
  <si>
    <t>f17_i7895</t>
  </si>
  <si>
    <t>f17_i7896</t>
  </si>
  <si>
    <t>f17_i7897</t>
  </si>
  <si>
    <t>f17_i7898</t>
  </si>
  <si>
    <t>f17_i7899</t>
  </si>
  <si>
    <t>f17_i7900</t>
  </si>
  <si>
    <t>f17_i7901</t>
  </si>
  <si>
    <t>f17_i7902</t>
  </si>
  <si>
    <t>f17_i7903</t>
  </si>
  <si>
    <t>f17_i7904</t>
  </si>
  <si>
    <t>f17_i7905</t>
  </si>
  <si>
    <t>f17_i7906</t>
  </si>
  <si>
    <t>f17_i7907</t>
  </si>
  <si>
    <t>f17_i7908</t>
  </si>
  <si>
    <t>f17_i7909</t>
  </si>
  <si>
    <t>f17_i7910</t>
  </si>
  <si>
    <t>f17_i7911</t>
  </si>
  <si>
    <t>f17_i7912</t>
  </si>
  <si>
    <t>f17_i7913</t>
  </si>
  <si>
    <t>f17_i7914</t>
  </si>
  <si>
    <t>f17_i7915</t>
  </si>
  <si>
    <t>f17_i7916</t>
  </si>
  <si>
    <t>f17_i7917</t>
  </si>
  <si>
    <t>f17_i7918</t>
  </si>
  <si>
    <t>f17_i7919</t>
  </si>
  <si>
    <t>f17_i7920</t>
  </si>
  <si>
    <t>f17_i7921</t>
  </si>
  <si>
    <t>f17_i7922</t>
  </si>
  <si>
    <t>f17_i7923</t>
  </si>
  <si>
    <t>f17_i7924</t>
  </si>
  <si>
    <t>f17_i7925</t>
  </si>
  <si>
    <t>f17_i7926</t>
  </si>
  <si>
    <t>f17_i7927</t>
  </si>
  <si>
    <t>f17_i7928</t>
  </si>
  <si>
    <t>f17_i7929</t>
  </si>
  <si>
    <t>f17_i7930</t>
  </si>
  <si>
    <t>f17_i7931</t>
  </si>
  <si>
    <t>f17_i7932</t>
  </si>
  <si>
    <t>f17_i7933</t>
  </si>
  <si>
    <t>f17_i7934</t>
  </si>
  <si>
    <t>f17_i7935</t>
  </si>
  <si>
    <t>f17_i7936</t>
  </si>
  <si>
    <t>f17_i7937</t>
  </si>
  <si>
    <t>f17_i7938</t>
  </si>
  <si>
    <t>f17_i7939</t>
  </si>
  <si>
    <t>f17_i7940</t>
  </si>
  <si>
    <t>f17_i7941</t>
  </si>
  <si>
    <t>f17_i7942</t>
  </si>
  <si>
    <t>f17_i7943</t>
  </si>
  <si>
    <t>f17_i7944</t>
  </si>
  <si>
    <t>f17_i7945</t>
  </si>
  <si>
    <t>f17_i7946</t>
  </si>
  <si>
    <t>f17_i7947</t>
  </si>
  <si>
    <t>f17_i7948</t>
  </si>
  <si>
    <t>f17_i7949</t>
  </si>
  <si>
    <t>f17_i7950</t>
  </si>
  <si>
    <t>f17_i7951</t>
  </si>
  <si>
    <t>f17_i7952</t>
  </si>
  <si>
    <t>f17_i7953</t>
  </si>
  <si>
    <t>f17_i7954</t>
  </si>
  <si>
    <t>f17_i7955</t>
  </si>
  <si>
    <t>f17_i7956</t>
  </si>
  <si>
    <t>f17_i7957</t>
  </si>
  <si>
    <t>f17_i7958</t>
  </si>
  <si>
    <t>f17_i7959</t>
  </si>
  <si>
    <t>f17_i7960</t>
  </si>
  <si>
    <t>f17_i7961</t>
  </si>
  <si>
    <t>f17_i7962</t>
  </si>
  <si>
    <t>f17_i7963</t>
  </si>
  <si>
    <t>f17_i7964</t>
  </si>
  <si>
    <t>f17_i7965</t>
  </si>
  <si>
    <t>f17_i7966</t>
  </si>
  <si>
    <t>f17_i7967</t>
  </si>
  <si>
    <t>f17_i7968</t>
  </si>
  <si>
    <t>f17_i7969</t>
  </si>
  <si>
    <t>f17_i7970</t>
  </si>
  <si>
    <t>f17_i7971</t>
  </si>
  <si>
    <t>f17_i7972</t>
  </si>
  <si>
    <t>f17_i7973</t>
  </si>
  <si>
    <t>f17_i7974</t>
  </si>
  <si>
    <t>f17_i7975</t>
  </si>
  <si>
    <t>f17_i7976</t>
  </si>
  <si>
    <t>f17_i7977</t>
  </si>
  <si>
    <t>f17_i7978</t>
  </si>
  <si>
    <t>f17_i7979</t>
  </si>
  <si>
    <t>f17_i7980</t>
  </si>
  <si>
    <t>f17_i7981</t>
  </si>
  <si>
    <t>f17_i7982</t>
  </si>
  <si>
    <t>f17_i7983</t>
  </si>
  <si>
    <t>f17_i7984</t>
  </si>
  <si>
    <t>f17_i7985</t>
  </si>
  <si>
    <t>f17_i7986</t>
  </si>
  <si>
    <t>f17_i7987</t>
  </si>
  <si>
    <t>f17_i7988</t>
  </si>
  <si>
    <t>f17_i7989</t>
  </si>
  <si>
    <t>f17_i7990</t>
  </si>
  <si>
    <t>f17_i7991</t>
  </si>
  <si>
    <t>f17_i7992</t>
  </si>
  <si>
    <t>f17_i7993</t>
  </si>
  <si>
    <t>f17_i7994</t>
  </si>
  <si>
    <t>f17_i7995</t>
  </si>
  <si>
    <t>f17_i7996</t>
  </si>
  <si>
    <t>f17_i7997</t>
  </si>
  <si>
    <t>f17_i7998</t>
  </si>
  <si>
    <t>f17_i7999</t>
  </si>
  <si>
    <t>f17_i8000</t>
  </si>
  <si>
    <t>f17_i8001</t>
  </si>
  <si>
    <t>f17_i8002</t>
  </si>
  <si>
    <t>f17_i8003</t>
  </si>
  <si>
    <t>f17_i8004</t>
  </si>
  <si>
    <t>f17_i8005</t>
  </si>
  <si>
    <t>f17_i8006</t>
  </si>
  <si>
    <t>f17_i8007</t>
  </si>
  <si>
    <t>f17_i8008</t>
  </si>
  <si>
    <t>f17_i8009</t>
  </si>
  <si>
    <t>f17_i8010</t>
  </si>
  <si>
    <t>f17_i8011</t>
  </si>
  <si>
    <t>f17_i8012</t>
  </si>
  <si>
    <t>f17_i8013</t>
  </si>
  <si>
    <t>f17_i8014</t>
  </si>
  <si>
    <t>f17_i8015</t>
  </si>
  <si>
    <t>f17_i8016</t>
  </si>
  <si>
    <t>f17_i8017</t>
  </si>
  <si>
    <t>f17_i8018</t>
  </si>
  <si>
    <t>f17_i8019</t>
  </si>
  <si>
    <t>f17_i8020</t>
  </si>
  <si>
    <t>f17_i8021</t>
  </si>
  <si>
    <t>f17_i8022</t>
  </si>
  <si>
    <t>f17_i8023</t>
  </si>
  <si>
    <t>f17_i8024</t>
  </si>
  <si>
    <t>f17_i8025</t>
  </si>
  <si>
    <t>f17_i8026</t>
  </si>
  <si>
    <t>f17_i8027</t>
  </si>
  <si>
    <t>f17_i8028</t>
  </si>
  <si>
    <t>f17_i8029</t>
  </si>
  <si>
    <t>f17_i8030</t>
  </si>
  <si>
    <t>f17_i8031</t>
  </si>
  <si>
    <t>f17_i8032</t>
  </si>
  <si>
    <t>f17_i8033</t>
  </si>
  <si>
    <t>f17_i8034</t>
  </si>
  <si>
    <t>f17_i8035</t>
  </si>
  <si>
    <t>f17_i8036</t>
  </si>
  <si>
    <t>f17_i8037</t>
  </si>
  <si>
    <t>f17_i8038</t>
  </si>
  <si>
    <t>f17_i8039</t>
  </si>
  <si>
    <t>f17_i8040</t>
  </si>
  <si>
    <t>f17_i8041</t>
  </si>
  <si>
    <t>f17_i8042</t>
  </si>
  <si>
    <t>f17_i8043</t>
  </si>
  <si>
    <t>f17_i8044</t>
  </si>
  <si>
    <t>f17_i8045</t>
  </si>
  <si>
    <t>f17_i8046</t>
  </si>
  <si>
    <t>f17_i8047</t>
  </si>
  <si>
    <t>f17_i8048</t>
  </si>
  <si>
    <t>f17_i8049</t>
  </si>
  <si>
    <t>f17_i8050</t>
  </si>
  <si>
    <t>f17_i8051</t>
  </si>
  <si>
    <t>f17_i8052</t>
  </si>
  <si>
    <t>f17_i8053</t>
  </si>
  <si>
    <t>f17_i8054</t>
  </si>
  <si>
    <t>f17_i8055</t>
  </si>
  <si>
    <t>f17_i8056</t>
  </si>
  <si>
    <t>f17_i8057</t>
  </si>
  <si>
    <t>f17_i8058</t>
  </si>
  <si>
    <t>f17_i8059</t>
  </si>
  <si>
    <t>f17_i8060</t>
  </si>
  <si>
    <t>f17_i8061</t>
  </si>
  <si>
    <t>f17_i8062</t>
  </si>
  <si>
    <t>f17_i8063</t>
  </si>
  <si>
    <t>f17_i8064</t>
  </si>
  <si>
    <t>f17_i8065</t>
  </si>
  <si>
    <t>f17_i8066</t>
  </si>
  <si>
    <t>f17_i8067</t>
  </si>
  <si>
    <t>f17_i8068</t>
  </si>
  <si>
    <t>f17_i8069</t>
  </si>
  <si>
    <t>f17_i8070</t>
  </si>
  <si>
    <t>f17_i8071</t>
  </si>
  <si>
    <t>f17_i8072</t>
  </si>
  <si>
    <t>f17_i8073</t>
  </si>
  <si>
    <t>f17_i8074</t>
  </si>
  <si>
    <t>f17_i8075</t>
  </si>
  <si>
    <t>f17_i8076</t>
  </si>
  <si>
    <t>f17_i8077</t>
  </si>
  <si>
    <t>f17_i8078</t>
  </si>
  <si>
    <t>f17_i8079</t>
  </si>
  <si>
    <t>f17_i8080</t>
  </si>
  <si>
    <t>f17_i8081</t>
  </si>
  <si>
    <t>f17_i8082</t>
  </si>
  <si>
    <t>f17_i8083</t>
  </si>
  <si>
    <t>f17_i8084</t>
  </si>
  <si>
    <t>f17_i8085</t>
  </si>
  <si>
    <t>f17_i8086</t>
  </si>
  <si>
    <t>f17_i8087</t>
  </si>
  <si>
    <t>f17_i8088</t>
  </si>
  <si>
    <t>f17_i8089</t>
  </si>
  <si>
    <t>f17_i8090</t>
  </si>
  <si>
    <t>f17_i8091</t>
  </si>
  <si>
    <t>f17_i8092</t>
  </si>
  <si>
    <t>f17_i8093</t>
  </si>
  <si>
    <t>f17_i8094</t>
  </si>
  <si>
    <t>f17_i8095</t>
  </si>
  <si>
    <t>f17_i8096</t>
  </si>
  <si>
    <t>f17_i8097</t>
  </si>
  <si>
    <t>f17_i8098</t>
  </si>
  <si>
    <t>f17_i8099</t>
  </si>
  <si>
    <t>f17_i8100</t>
  </si>
  <si>
    <t>f17_i8101</t>
  </si>
  <si>
    <t>f17_i8102</t>
  </si>
  <si>
    <t>f17_i8103</t>
  </si>
  <si>
    <t>f17_i8104</t>
  </si>
  <si>
    <t>f17_i8105</t>
  </si>
  <si>
    <t>f17_i8106</t>
  </si>
  <si>
    <t>f17_i8107</t>
  </si>
  <si>
    <t>f17_i8108</t>
  </si>
  <si>
    <t>f17_i8109</t>
  </si>
  <si>
    <t>f17_i8110</t>
  </si>
  <si>
    <t>f17_i8111</t>
  </si>
  <si>
    <t>f17_i8112</t>
  </si>
  <si>
    <t>f17_i8113</t>
  </si>
  <si>
    <t>f17_i8114</t>
  </si>
  <si>
    <t>f17_i8115</t>
  </si>
  <si>
    <t>f17_i8116</t>
  </si>
  <si>
    <t>f17_i8117</t>
  </si>
  <si>
    <t>f17_i8118</t>
  </si>
  <si>
    <t>f17_i8119</t>
  </si>
  <si>
    <t>f17_i8120</t>
  </si>
  <si>
    <t>f17_i8121</t>
  </si>
  <si>
    <t>f17_i8122</t>
  </si>
  <si>
    <t>f17_i8123</t>
  </si>
  <si>
    <t>f17_i8124</t>
  </si>
  <si>
    <t>f17_i8125</t>
  </si>
  <si>
    <t>f17_i8126</t>
  </si>
  <si>
    <t>f17_i8127</t>
  </si>
  <si>
    <t>f17_i8128</t>
  </si>
  <si>
    <t>f17_i8129</t>
  </si>
  <si>
    <t>f17_i8130</t>
  </si>
  <si>
    <t>f17_i8131</t>
  </si>
  <si>
    <t>f17_i8132</t>
  </si>
  <si>
    <t>f17_i8133</t>
  </si>
  <si>
    <t>f17_i8134</t>
  </si>
  <si>
    <t>f17_i8135</t>
  </si>
  <si>
    <t>f17_i8136</t>
  </si>
  <si>
    <t>f17_i8137</t>
  </si>
  <si>
    <t>f17_i8138</t>
  </si>
  <si>
    <t>f17_i8139</t>
  </si>
  <si>
    <t>f17_i8140</t>
  </si>
  <si>
    <t>f17_i8141</t>
  </si>
  <si>
    <t>f17_i8142</t>
  </si>
  <si>
    <t>f17_i8143</t>
  </si>
  <si>
    <t>f17_i8144</t>
  </si>
  <si>
    <t>f17_i8145</t>
  </si>
  <si>
    <t>f17_i8146</t>
  </si>
  <si>
    <t>f17_i8147</t>
  </si>
  <si>
    <t>f17_i8148</t>
  </si>
  <si>
    <t>f17_i8149</t>
  </si>
  <si>
    <t>f17_i8150</t>
  </si>
  <si>
    <t>f17_i8151</t>
  </si>
  <si>
    <t>f17_i8152</t>
  </si>
  <si>
    <t>f17_i8153</t>
  </si>
  <si>
    <t>f17_i8154</t>
  </si>
  <si>
    <t>f17_i8155</t>
  </si>
  <si>
    <t>f17_i8156</t>
  </si>
  <si>
    <t>f17_i8157</t>
  </si>
  <si>
    <t>f17_i8158</t>
  </si>
  <si>
    <t>f17_i8159</t>
  </si>
  <si>
    <t>f17_i8160</t>
  </si>
  <si>
    <t>f17_i8161</t>
  </si>
  <si>
    <t>f17_i8162</t>
  </si>
  <si>
    <t>f17_i8163</t>
  </si>
  <si>
    <t>f17_i8164</t>
  </si>
  <si>
    <t>f17_i8165</t>
  </si>
  <si>
    <t>f17_i8166</t>
  </si>
  <si>
    <t>f17_i8167</t>
  </si>
  <si>
    <t>f17_i8168</t>
  </si>
  <si>
    <t>f17_i8169</t>
  </si>
  <si>
    <t>f17_i8170</t>
  </si>
  <si>
    <t>f17_i8171</t>
  </si>
  <si>
    <t>f17_i8172</t>
  </si>
  <si>
    <t>f17_i8173</t>
  </si>
  <si>
    <t>f17_i8174</t>
  </si>
  <si>
    <t>f17_i8175</t>
  </si>
  <si>
    <t>f17_i8176</t>
  </si>
  <si>
    <t>f17_i8177</t>
  </si>
  <si>
    <t>f17_i8178</t>
  </si>
  <si>
    <t>f17_i8179</t>
  </si>
  <si>
    <t>f17_i8180</t>
  </si>
  <si>
    <t>f17_i8181</t>
  </si>
  <si>
    <t>f17_i8182</t>
  </si>
  <si>
    <t>f17_i8183</t>
  </si>
  <si>
    <t>f17_i8184</t>
  </si>
  <si>
    <t>f17_i8185</t>
  </si>
  <si>
    <t>f17_i8186</t>
  </si>
  <si>
    <t>f17_i8187</t>
  </si>
  <si>
    <t>f17_i8188</t>
  </si>
  <si>
    <t>f17_i8189</t>
  </si>
  <si>
    <t>f17_i8190</t>
  </si>
  <si>
    <t>f17_i8191</t>
  </si>
  <si>
    <t>f17_i8192</t>
  </si>
  <si>
    <t>f17_i8193</t>
  </si>
  <si>
    <t>f17_i8194</t>
  </si>
  <si>
    <t>f17_i8195</t>
  </si>
  <si>
    <t>f17_i8196</t>
  </si>
  <si>
    <t>f17_i8197</t>
  </si>
  <si>
    <t>f17_i8198</t>
  </si>
  <si>
    <t>f17_i8199</t>
  </si>
  <si>
    <t>f17_i8200</t>
  </si>
  <si>
    <t>f17_i8201</t>
  </si>
  <si>
    <t>f17_i8202</t>
  </si>
  <si>
    <t>f17_i8203</t>
  </si>
  <si>
    <t>f17_i8204</t>
  </si>
  <si>
    <t>f17_i8205</t>
  </si>
  <si>
    <t>f17_i8206</t>
  </si>
  <si>
    <t>f17_i8207</t>
  </si>
  <si>
    <t>f17_i8208</t>
  </si>
  <si>
    <t>f17_i8209</t>
  </si>
  <si>
    <t>f17_i8210</t>
  </si>
  <si>
    <t>f17_i8211</t>
  </si>
  <si>
    <t>f17_i8212</t>
  </si>
  <si>
    <t>f17_i8213</t>
  </si>
  <si>
    <t>f17_i8214</t>
  </si>
  <si>
    <t>f17_i8215</t>
  </si>
  <si>
    <t>f17_i8216</t>
  </si>
  <si>
    <t>f17_i8217</t>
  </si>
  <si>
    <t>f17_i8218</t>
  </si>
  <si>
    <t>f17_i8219</t>
  </si>
  <si>
    <t>f17_i8220</t>
  </si>
  <si>
    <t>f17_i8221</t>
  </si>
  <si>
    <t>f17_i8222</t>
  </si>
  <si>
    <t>f17_i8223</t>
  </si>
  <si>
    <t>f17_i8224</t>
  </si>
  <si>
    <t>f17_i8225</t>
  </si>
  <si>
    <t>f17_i8226</t>
  </si>
  <si>
    <t>f17_i8227</t>
  </si>
  <si>
    <t>f17_i8228</t>
  </si>
  <si>
    <t>f17_i8229</t>
  </si>
  <si>
    <t>f17_i8230</t>
  </si>
  <si>
    <t>f17_i8231</t>
  </si>
  <si>
    <t>f17_i8232</t>
  </si>
  <si>
    <t>f17_i8233</t>
  </si>
  <si>
    <t>f17_i8234</t>
  </si>
  <si>
    <t>f17_i8235</t>
  </si>
  <si>
    <t>f17_i8236</t>
  </si>
  <si>
    <t>f17_i8237</t>
  </si>
  <si>
    <t>f17_i8238</t>
  </si>
  <si>
    <t>f17_i8239</t>
  </si>
  <si>
    <t>f17_i8240</t>
  </si>
  <si>
    <t>f17_i8241</t>
  </si>
  <si>
    <t>f17_i8242</t>
  </si>
  <si>
    <t>f17_i8243</t>
  </si>
  <si>
    <t>f17_i8244</t>
  </si>
  <si>
    <t>f17_i8245</t>
  </si>
  <si>
    <t>TABELUL 3000 (1000+2000)
Total funcţii scriptice se află la finele anului (rub.1)</t>
  </si>
  <si>
    <t>f17_i8246</t>
  </si>
  <si>
    <t>f17_i8247</t>
  </si>
  <si>
    <t>f17_i8248</t>
  </si>
  <si>
    <t>f17_i8249</t>
  </si>
  <si>
    <t>f17_i8250</t>
  </si>
  <si>
    <t>f17_i8251</t>
  </si>
  <si>
    <t>f17_i8252</t>
  </si>
  <si>
    <t>f17_i8253</t>
  </si>
  <si>
    <t>f17_i8254</t>
  </si>
  <si>
    <t>f17_i8255</t>
  </si>
  <si>
    <t>f17_i8256</t>
  </si>
  <si>
    <t>f17_i8257</t>
  </si>
  <si>
    <t>f17_i8258</t>
  </si>
  <si>
    <t>f17_i8259</t>
  </si>
  <si>
    <t>f17_i8260</t>
  </si>
  <si>
    <t>f17_i8261</t>
  </si>
  <si>
    <t>f17_i8262</t>
  </si>
  <si>
    <t>f17_i8263</t>
  </si>
  <si>
    <t>f17_i8264</t>
  </si>
  <si>
    <t>f17_i8265</t>
  </si>
  <si>
    <t>f17_i8266</t>
  </si>
  <si>
    <t>f17_i8267</t>
  </si>
  <si>
    <t>f17_i8268</t>
  </si>
  <si>
    <t>f17_i8269</t>
  </si>
  <si>
    <t>f17_i8270</t>
  </si>
  <si>
    <t>f17_i8271</t>
  </si>
  <si>
    <t>f17_i8272</t>
  </si>
  <si>
    <t>f17_i8273</t>
  </si>
  <si>
    <t>f17_i8274</t>
  </si>
  <si>
    <t>f17_i8275</t>
  </si>
  <si>
    <t>f17_i8276</t>
  </si>
  <si>
    <t>f17_i8277</t>
  </si>
  <si>
    <t>f17_i8278</t>
  </si>
  <si>
    <t>f17_i8279</t>
  </si>
  <si>
    <t>f17_i8280</t>
  </si>
  <si>
    <t>f17_i8281</t>
  </si>
  <si>
    <t>f17_i8282</t>
  </si>
  <si>
    <t>f17_i8283</t>
  </si>
  <si>
    <t>f17_i8284</t>
  </si>
  <si>
    <t>f17_i8285</t>
  </si>
  <si>
    <t>f17_i8286</t>
  </si>
  <si>
    <t>f17_i8287</t>
  </si>
  <si>
    <t>f17_i8288</t>
  </si>
  <si>
    <t>f17_i8289</t>
  </si>
  <si>
    <t>f17_i8290</t>
  </si>
  <si>
    <t>f17_i8291</t>
  </si>
  <si>
    <t>f17_i8292</t>
  </si>
  <si>
    <t>f17_i8293</t>
  </si>
  <si>
    <t>f17_i8294</t>
  </si>
  <si>
    <t>f17_i8295</t>
  </si>
  <si>
    <t>f17_i8296</t>
  </si>
  <si>
    <t>f17_i8297</t>
  </si>
  <si>
    <t>f17_i8298</t>
  </si>
  <si>
    <t>f17_i8299</t>
  </si>
  <si>
    <t>f17_i8300</t>
  </si>
  <si>
    <t>f17_i8301</t>
  </si>
  <si>
    <t>f17_i8302</t>
  </si>
  <si>
    <t>f17_i8303</t>
  </si>
  <si>
    <t>f17_i8304</t>
  </si>
  <si>
    <t>f17_i8305</t>
  </si>
  <si>
    <t>f17_i8306</t>
  </si>
  <si>
    <t>f17_i8307</t>
  </si>
  <si>
    <t>f17_i8308</t>
  </si>
  <si>
    <t>f17_i8309</t>
  </si>
  <si>
    <t>f17_i8310</t>
  </si>
  <si>
    <t>f17_i8311</t>
  </si>
  <si>
    <t>f17_i8312</t>
  </si>
  <si>
    <t>medici igienişti igiena generală</t>
  </si>
  <si>
    <t>f17_i8313</t>
  </si>
  <si>
    <t>f17_i8314</t>
  </si>
  <si>
    <t>f17_i8315</t>
  </si>
  <si>
    <t>f17_i8316</t>
  </si>
  <si>
    <t>f17_i8317</t>
  </si>
  <si>
    <t>f17_i8318</t>
  </si>
  <si>
    <t>f17_i8319</t>
  </si>
  <si>
    <t>f17_i8320</t>
  </si>
  <si>
    <t>f17_i8321</t>
  </si>
  <si>
    <t>f17_i8322</t>
  </si>
  <si>
    <t>f17_i8323</t>
  </si>
  <si>
    <t>f17_i8324</t>
  </si>
  <si>
    <t>f17_i8325</t>
  </si>
  <si>
    <t>f17_i8326</t>
  </si>
  <si>
    <t>f17_i8327</t>
  </si>
  <si>
    <t>f17_i8328</t>
  </si>
  <si>
    <t>f17_i8329</t>
  </si>
  <si>
    <t>f17_i8330</t>
  </si>
  <si>
    <t>f17_i8331</t>
  </si>
  <si>
    <t>f17_i8332</t>
  </si>
  <si>
    <t>f17_i8333</t>
  </si>
  <si>
    <t>f17_i8334</t>
  </si>
  <si>
    <t>f17_i8335</t>
  </si>
  <si>
    <t>f17_i8336</t>
  </si>
  <si>
    <t>f17_i8337</t>
  </si>
  <si>
    <t>f17_i8338</t>
  </si>
  <si>
    <t>f17_i8339</t>
  </si>
  <si>
    <t>f17_i8340</t>
  </si>
  <si>
    <t>f17_i8341</t>
  </si>
  <si>
    <t>f17_i8342</t>
  </si>
  <si>
    <t>f17_i8343</t>
  </si>
  <si>
    <t>f17_i8344</t>
  </si>
  <si>
    <t>f17_i8345</t>
  </si>
  <si>
    <t>f17_i8346</t>
  </si>
  <si>
    <t>f17_i8347</t>
  </si>
  <si>
    <t>f17_i8348</t>
  </si>
  <si>
    <t>f17_i8349</t>
  </si>
  <si>
    <t>f17_i8350</t>
  </si>
  <si>
    <t>f17_i8351</t>
  </si>
  <si>
    <t>f17_i8352</t>
  </si>
  <si>
    <t>f17_i8353</t>
  </si>
  <si>
    <t>f17_i8354</t>
  </si>
  <si>
    <t>f17_i8355</t>
  </si>
  <si>
    <t>f17_i8356</t>
  </si>
  <si>
    <t>f17_i8357</t>
  </si>
  <si>
    <t>f17_i8358</t>
  </si>
  <si>
    <t>f17_i8359</t>
  </si>
  <si>
    <t>f17_i8360</t>
  </si>
  <si>
    <t>f17_i8361</t>
  </si>
  <si>
    <t>f17_i8362</t>
  </si>
  <si>
    <t>f17_i8363</t>
  </si>
  <si>
    <t>f17_i8364</t>
  </si>
  <si>
    <t>f17_i8365</t>
  </si>
  <si>
    <t>f17_i8366</t>
  </si>
  <si>
    <t>f17_i8367</t>
  </si>
  <si>
    <t>f17_i8368</t>
  </si>
  <si>
    <t>f17_i8369</t>
  </si>
  <si>
    <t>f17_i8370</t>
  </si>
  <si>
    <t>f17_i8371</t>
  </si>
  <si>
    <t>f17_i8372</t>
  </si>
  <si>
    <t>f17_i8373</t>
  </si>
  <si>
    <t>f17_i8374</t>
  </si>
  <si>
    <t>f17_i8375</t>
  </si>
  <si>
    <t>f17_i8376</t>
  </si>
  <si>
    <t>f17_i8377</t>
  </si>
  <si>
    <t>f17_i8378</t>
  </si>
  <si>
    <t>f17_i8379</t>
  </si>
  <si>
    <t>f17_i8380</t>
  </si>
  <si>
    <t>f17_i8381</t>
  </si>
  <si>
    <t>f17_i8382</t>
  </si>
  <si>
    <t>f17_i8383</t>
  </si>
  <si>
    <t>f17_i8384</t>
  </si>
  <si>
    <t>f17_i8385</t>
  </si>
  <si>
    <t>f17_i8386</t>
  </si>
  <si>
    <t>f17_i8387</t>
  </si>
  <si>
    <t>f17_i8388</t>
  </si>
  <si>
    <t>f17_i8389</t>
  </si>
  <si>
    <t>f17_i8390</t>
  </si>
  <si>
    <t>f17_i8391</t>
  </si>
  <si>
    <t>f17_i8392</t>
  </si>
  <si>
    <t>f17_i8393</t>
  </si>
  <si>
    <t>f17_i8394</t>
  </si>
  <si>
    <t>f17_i8395</t>
  </si>
  <si>
    <t>f17_i8396</t>
  </si>
  <si>
    <t>f17_i8397</t>
  </si>
  <si>
    <t>f17_i8398</t>
  </si>
  <si>
    <t>f17_i8399</t>
  </si>
  <si>
    <t>f17_i8400</t>
  </si>
  <si>
    <t>f17_i8401</t>
  </si>
  <si>
    <t>f17_i8402</t>
  </si>
  <si>
    <t>f17_i8403</t>
  </si>
  <si>
    <t>f17_i8404</t>
  </si>
  <si>
    <t>f17_i8405</t>
  </si>
  <si>
    <t>f17_i8406</t>
  </si>
  <si>
    <t>f17_i8407</t>
  </si>
  <si>
    <t>f17_i8408</t>
  </si>
  <si>
    <t>f17_i8409</t>
  </si>
  <si>
    <t>f17_i8410</t>
  </si>
  <si>
    <t>f17_i8411</t>
  </si>
  <si>
    <t>f17_i8412</t>
  </si>
  <si>
    <t>f17_i8413</t>
  </si>
  <si>
    <t>f17_i8414</t>
  </si>
  <si>
    <t>f17_i8415</t>
  </si>
  <si>
    <t>f17_i8416</t>
  </si>
  <si>
    <t>f17_i8417</t>
  </si>
  <si>
    <t>f17_i8418</t>
  </si>
  <si>
    <t>f17_i8419</t>
  </si>
  <si>
    <t>f17_i8420</t>
  </si>
  <si>
    <t>f17_i8421</t>
  </si>
  <si>
    <t>f17_i8422</t>
  </si>
  <si>
    <t>f17_i8423</t>
  </si>
  <si>
    <t>f17_i8424</t>
  </si>
  <si>
    <t>f17_i8425</t>
  </si>
  <si>
    <t>f17_i8426</t>
  </si>
  <si>
    <t>f17_i8427</t>
  </si>
  <si>
    <t>f17_i8428</t>
  </si>
  <si>
    <t>f17_i8429</t>
  </si>
  <si>
    <t>f17_i8430</t>
  </si>
  <si>
    <t>f17_i8431</t>
  </si>
  <si>
    <t>f17_i8432</t>
  </si>
  <si>
    <t>f17_i8433</t>
  </si>
  <si>
    <t>f17_i8434</t>
  </si>
  <si>
    <t>f17_i8435</t>
  </si>
  <si>
    <t>f17_i8436</t>
  </si>
  <si>
    <t>f17_i8437</t>
  </si>
  <si>
    <t>f17_i8438</t>
  </si>
  <si>
    <t>f17_i8439</t>
  </si>
  <si>
    <t>f17_i8440</t>
  </si>
  <si>
    <t>f17_i8441</t>
  </si>
  <si>
    <t>f17_i8442</t>
  </si>
  <si>
    <t>f17_i8443</t>
  </si>
  <si>
    <t>f17_i8444</t>
  </si>
  <si>
    <t>f17_i8445</t>
  </si>
  <si>
    <t>f17_i8446</t>
  </si>
  <si>
    <t>f17_i8447</t>
  </si>
  <si>
    <t>f17_i8448</t>
  </si>
  <si>
    <t>f17_i8449</t>
  </si>
  <si>
    <t>f17_i8450</t>
  </si>
  <si>
    <t>f17_i8451</t>
  </si>
  <si>
    <t>f17_i8452</t>
  </si>
  <si>
    <t>f17_i8453</t>
  </si>
  <si>
    <t>f17_i8454</t>
  </si>
  <si>
    <t>f17_i8455</t>
  </si>
  <si>
    <t>f17_i8456</t>
  </si>
  <si>
    <t>f17_i8457</t>
  </si>
  <si>
    <t>f17_i8458</t>
  </si>
  <si>
    <t>f17_i8459</t>
  </si>
  <si>
    <t>f17_i8460</t>
  </si>
  <si>
    <t>f17_i8461</t>
  </si>
  <si>
    <t>f17_i8462</t>
  </si>
  <si>
    <t>f17_i8463</t>
  </si>
  <si>
    <t>f17_i8464</t>
  </si>
  <si>
    <t>f17_i8465</t>
  </si>
  <si>
    <t>f17_i8466</t>
  </si>
  <si>
    <t>f17_i8467</t>
  </si>
  <si>
    <t>f17_i8468</t>
  </si>
  <si>
    <t>f17_i8469</t>
  </si>
  <si>
    <t>f17_i8470</t>
  </si>
  <si>
    <t>f17_i8471</t>
  </si>
  <si>
    <t>f17_i8472</t>
  </si>
  <si>
    <t>f17_i8473</t>
  </si>
  <si>
    <t>f17_i8474</t>
  </si>
  <si>
    <t>f17_i8475</t>
  </si>
  <si>
    <t>f17_i8476</t>
  </si>
  <si>
    <t>f17_i8477</t>
  </si>
  <si>
    <t>f17_i8478</t>
  </si>
  <si>
    <t>f17_i8479</t>
  </si>
  <si>
    <t>f17_i8480</t>
  </si>
  <si>
    <t>f17_i8481</t>
  </si>
  <si>
    <t>f17_i8482</t>
  </si>
  <si>
    <t>f17_i8483</t>
  </si>
  <si>
    <t>f17_i8484</t>
  </si>
  <si>
    <t>f17_i8485</t>
  </si>
  <si>
    <t>f17_i8486</t>
  </si>
  <si>
    <t>f17_i8487</t>
  </si>
  <si>
    <t>f17_i8488</t>
  </si>
  <si>
    <t>f17_i8489</t>
  </si>
  <si>
    <t>f17_i8490</t>
  </si>
  <si>
    <t>f17_i8491</t>
  </si>
  <si>
    <t>f17_i8492</t>
  </si>
  <si>
    <t>f17_i8493</t>
  </si>
  <si>
    <t>f17_i8494</t>
  </si>
  <si>
    <t>f17_i8495</t>
  </si>
  <si>
    <t>f17_i8496</t>
  </si>
  <si>
    <t>f17_i8497</t>
  </si>
  <si>
    <t>f17_i8498</t>
  </si>
  <si>
    <t>f17_i8499</t>
  </si>
  <si>
    <t>f17_i8500</t>
  </si>
  <si>
    <t>f17_i8501</t>
  </si>
  <si>
    <t>f17_i8502</t>
  </si>
  <si>
    <t>f17_i8503</t>
  </si>
  <si>
    <t>f17_i8504</t>
  </si>
  <si>
    <t>f17_i8505</t>
  </si>
  <si>
    <t>f17_i8506</t>
  </si>
  <si>
    <t>f17_i8507</t>
  </si>
  <si>
    <t>f17_i8508</t>
  </si>
  <si>
    <t>f17_i8509</t>
  </si>
  <si>
    <t>f17_i8510</t>
  </si>
  <si>
    <t>f17_i8511</t>
  </si>
  <si>
    <t>f17_i8512</t>
  </si>
  <si>
    <t>f17_i8513</t>
  </si>
  <si>
    <t>f17_i8514</t>
  </si>
  <si>
    <t>f17_i8515</t>
  </si>
  <si>
    <t>f17_i8516</t>
  </si>
  <si>
    <t>f17_i8517</t>
  </si>
  <si>
    <t>f17_i8518</t>
  </si>
  <si>
    <t>f17_i8519</t>
  </si>
  <si>
    <t>f17_i8520</t>
  </si>
  <si>
    <t>f17_i8521</t>
  </si>
  <si>
    <t>f17_i8522</t>
  </si>
  <si>
    <t>f17_i8523</t>
  </si>
  <si>
    <t>f17_i8524</t>
  </si>
  <si>
    <t>f17_i8525</t>
  </si>
  <si>
    <t>f17_i8526</t>
  </si>
  <si>
    <t>f17_i8527</t>
  </si>
  <si>
    <t>f17_i8528</t>
  </si>
  <si>
    <t>f17_i8529</t>
  </si>
  <si>
    <t>f17_i8530</t>
  </si>
  <si>
    <t>f17_i8531</t>
  </si>
  <si>
    <t>f17_i8532</t>
  </si>
  <si>
    <t>f17_i8533</t>
  </si>
  <si>
    <t>f17_i8534</t>
  </si>
  <si>
    <t>f17_i8535</t>
  </si>
  <si>
    <t>f17_i8536</t>
  </si>
  <si>
    <t>f17_i8537</t>
  </si>
  <si>
    <t>f17_i8538</t>
  </si>
  <si>
    <t>f17_i8539</t>
  </si>
  <si>
    <t>f17_i8540</t>
  </si>
  <si>
    <t>f17_i8541</t>
  </si>
  <si>
    <t>f17_i8542</t>
  </si>
  <si>
    <t>f17_i8543</t>
  </si>
  <si>
    <t>f17_i8544</t>
  </si>
  <si>
    <t>f17_i8545</t>
  </si>
  <si>
    <t>f17_i8546</t>
  </si>
  <si>
    <t>f17_i8547</t>
  </si>
  <si>
    <t>f17_i8548</t>
  </si>
  <si>
    <t>f17_i8549</t>
  </si>
  <si>
    <t>f17_i8550</t>
  </si>
  <si>
    <t>f17_i8551</t>
  </si>
  <si>
    <t>f17_i8552</t>
  </si>
  <si>
    <t>f17_i8553</t>
  </si>
  <si>
    <t>f17_i8554</t>
  </si>
  <si>
    <t>f17_i8555</t>
  </si>
  <si>
    <t>f17_i8556</t>
  </si>
  <si>
    <t>f17_i8557</t>
  </si>
  <si>
    <t>f17_i8558</t>
  </si>
  <si>
    <t>f17_i8559</t>
  </si>
  <si>
    <t>f17_i8560</t>
  </si>
  <si>
    <t>f17_i8561</t>
  </si>
  <si>
    <t>f17_i8562</t>
  </si>
  <si>
    <t>f17_i8563</t>
  </si>
  <si>
    <t>f17_i8564</t>
  </si>
  <si>
    <t>f17_i8565</t>
  </si>
  <si>
    <t>f17_i8566</t>
  </si>
  <si>
    <t>f17_i8567</t>
  </si>
  <si>
    <t>f17_i8568</t>
  </si>
  <si>
    <t>f17_i8569</t>
  </si>
  <si>
    <t>f17_i8570</t>
  </si>
  <si>
    <t>f17_i8571</t>
  </si>
  <si>
    <t>f17_i8572</t>
  </si>
  <si>
    <t>f17_i8573</t>
  </si>
  <si>
    <t>f17_i8574</t>
  </si>
  <si>
    <t>f17_i8575</t>
  </si>
  <si>
    <t>f17_i8576</t>
  </si>
  <si>
    <t>f17_i8577</t>
  </si>
  <si>
    <t>f17_i8578</t>
  </si>
  <si>
    <t>f17_i8579</t>
  </si>
  <si>
    <t>f17_i8580</t>
  </si>
  <si>
    <t>f17_i8581</t>
  </si>
  <si>
    <t>f17_i8582</t>
  </si>
  <si>
    <t>f17_i8583</t>
  </si>
  <si>
    <t>f17_i8584</t>
  </si>
  <si>
    <t>f17_i8585</t>
  </si>
  <si>
    <t>f17_i8586</t>
  </si>
  <si>
    <t>f17_i8587</t>
  </si>
  <si>
    <t>f17_i8588</t>
  </si>
  <si>
    <t>f17_i8589</t>
  </si>
  <si>
    <t>f17_i8590</t>
  </si>
  <si>
    <t>f17_i8591</t>
  </si>
  <si>
    <t>f17_i8592</t>
  </si>
  <si>
    <t>f17_i8593</t>
  </si>
  <si>
    <t>f17_i8594</t>
  </si>
  <si>
    <t>f17_i8595</t>
  </si>
  <si>
    <t>f17_i8596</t>
  </si>
  <si>
    <t>f17_i8597</t>
  </si>
  <si>
    <t>f17_i8598</t>
  </si>
  <si>
    <t>f17_i8599</t>
  </si>
  <si>
    <t>f17_i8600</t>
  </si>
  <si>
    <t>f17_i8601</t>
  </si>
  <si>
    <t>f17_i8602</t>
  </si>
  <si>
    <t>f17_i8603</t>
  </si>
  <si>
    <t>f17_i8604</t>
  </si>
  <si>
    <t>f17_i8605</t>
  </si>
  <si>
    <t>f17_i8606</t>
  </si>
  <si>
    <t>f17_i8607</t>
  </si>
  <si>
    <t>f17_i8608</t>
  </si>
  <si>
    <t>f17_i8609</t>
  </si>
  <si>
    <t>f17_i8610</t>
  </si>
  <si>
    <t>f17_i8611</t>
  </si>
  <si>
    <t>f17_i8612</t>
  </si>
  <si>
    <t>f17_i8613</t>
  </si>
  <si>
    <t>f17_i8614</t>
  </si>
  <si>
    <t>f17_i8615</t>
  </si>
  <si>
    <t>f17_i8616</t>
  </si>
  <si>
    <t>f17_i8617</t>
  </si>
  <si>
    <t>f17_i8618</t>
  </si>
  <si>
    <t>f17_i8619</t>
  </si>
  <si>
    <t>f17_i8620</t>
  </si>
  <si>
    <t>f17_i8621</t>
  </si>
  <si>
    <t>f17_i8622</t>
  </si>
  <si>
    <t>f17_i8623</t>
  </si>
  <si>
    <t>f17_i8624</t>
  </si>
  <si>
    <t>f17_i8625</t>
  </si>
  <si>
    <t>f17_i8626</t>
  </si>
  <si>
    <t>f17_i8627</t>
  </si>
  <si>
    <t>f17_i8628</t>
  </si>
  <si>
    <t>f17_i8629</t>
  </si>
  <si>
    <t>f17_i8630</t>
  </si>
  <si>
    <t>f17_i8631</t>
  </si>
  <si>
    <t>f17_i8632</t>
  </si>
  <si>
    <t>f17_i8633</t>
  </si>
  <si>
    <t>f17_i8634</t>
  </si>
  <si>
    <t>f17_i8635</t>
  </si>
  <si>
    <t>f17_i8636</t>
  </si>
  <si>
    <t>f17_i8637</t>
  </si>
  <si>
    <t>f17_i8638</t>
  </si>
  <si>
    <t>f17_i8639</t>
  </si>
  <si>
    <t>f17_i8640</t>
  </si>
  <si>
    <t>f17_i8641</t>
  </si>
  <si>
    <t>f17_i8642</t>
  </si>
  <si>
    <t>f17_i8643</t>
  </si>
  <si>
    <t>f17_i8644</t>
  </si>
  <si>
    <t>f17_i8645</t>
  </si>
  <si>
    <t>f17_i8646</t>
  </si>
  <si>
    <t>f17_i8647</t>
  </si>
  <si>
    <t>f17_i8648</t>
  </si>
  <si>
    <t>f17_i8649</t>
  </si>
  <si>
    <t>f17_i8650</t>
  </si>
  <si>
    <t>f17_i8651</t>
  </si>
  <si>
    <t>f17_i8652</t>
  </si>
  <si>
    <t>f17_i8653</t>
  </si>
  <si>
    <t>f17_i8654</t>
  </si>
  <si>
    <t>f17_i8655</t>
  </si>
  <si>
    <t>f17_i8656</t>
  </si>
  <si>
    <t>f17_i8657</t>
  </si>
  <si>
    <t>f17_i8658</t>
  </si>
  <si>
    <t>f17_i8659</t>
  </si>
  <si>
    <t>f17_i8660</t>
  </si>
  <si>
    <t>f17_i8661</t>
  </si>
  <si>
    <t>f17_i8662</t>
  </si>
  <si>
    <t>f17_i8663</t>
  </si>
  <si>
    <t>f17_i8664</t>
  </si>
  <si>
    <t>f17_i8665</t>
  </si>
  <si>
    <t>f17_i8666</t>
  </si>
  <si>
    <t>f17_i8667</t>
  </si>
  <si>
    <t>f17_i8668</t>
  </si>
  <si>
    <t>f17_i8669</t>
  </si>
  <si>
    <t>f17_i8670</t>
  </si>
  <si>
    <t>f17_i8671</t>
  </si>
  <si>
    <t>f17_i8672</t>
  </si>
  <si>
    <t>f17_i8673</t>
  </si>
  <si>
    <t>f17_i8674</t>
  </si>
  <si>
    <t>f17_i8675</t>
  </si>
  <si>
    <t>f17_i8676</t>
  </si>
  <si>
    <t>f17_i8677</t>
  </si>
  <si>
    <t>f17_i8678</t>
  </si>
  <si>
    <t>f17_i8679</t>
  </si>
  <si>
    <t>f17_i8680</t>
  </si>
  <si>
    <t>f17_i8681</t>
  </si>
  <si>
    <t>f17_i8682</t>
  </si>
  <si>
    <t>f17_i8683</t>
  </si>
  <si>
    <t>f17_i8684</t>
  </si>
  <si>
    <t>f17_i8685</t>
  </si>
  <si>
    <t>f17_i8686</t>
  </si>
  <si>
    <t>f17_i8687</t>
  </si>
  <si>
    <t>f17_i8688</t>
  </si>
  <si>
    <t>f17_i8689</t>
  </si>
  <si>
    <t>f17_i8690</t>
  </si>
  <si>
    <t>f17_i8691</t>
  </si>
  <si>
    <t>f17_i8692</t>
  </si>
  <si>
    <t>f17_i8693</t>
  </si>
  <si>
    <t>f17_i8694</t>
  </si>
  <si>
    <t>f17_i8695</t>
  </si>
  <si>
    <t>f17_i8696</t>
  </si>
  <si>
    <t>f17_i8697</t>
  </si>
  <si>
    <t>f17_i8698</t>
  </si>
  <si>
    <t>f17_i8699</t>
  </si>
  <si>
    <t>f17_i8700</t>
  </si>
  <si>
    <t>f17_i8701</t>
  </si>
  <si>
    <t>f17_i8702</t>
  </si>
  <si>
    <t>f17_i8703</t>
  </si>
  <si>
    <t>f17_i8704</t>
  </si>
  <si>
    <t>f17_i8705</t>
  </si>
  <si>
    <t>f17_i8706</t>
  </si>
  <si>
    <t>f17_i8707</t>
  </si>
  <si>
    <t>f17_i8708</t>
  </si>
  <si>
    <t>f17_i8709</t>
  </si>
  <si>
    <t>f17_i8710</t>
  </si>
  <si>
    <t>f17_i8711</t>
  </si>
  <si>
    <t>f17_i8712</t>
  </si>
  <si>
    <t>f17_i8713</t>
  </si>
  <si>
    <t>f17_i8714</t>
  </si>
  <si>
    <t>f17_i8715</t>
  </si>
  <si>
    <t>f17_i8716</t>
  </si>
  <si>
    <t>f17_i8717</t>
  </si>
  <si>
    <t>f17_i8718</t>
  </si>
  <si>
    <t>f17_i8719</t>
  </si>
  <si>
    <t>f17_i8720</t>
  </si>
  <si>
    <t>f17_i8721</t>
  </si>
  <si>
    <t>f17_i8722</t>
  </si>
  <si>
    <t>f17_i8723</t>
  </si>
  <si>
    <t>f17_i8724</t>
  </si>
  <si>
    <t>f17_i8725</t>
  </si>
  <si>
    <t>f17_i8726</t>
  </si>
  <si>
    <t>f17_i8727</t>
  </si>
  <si>
    <t>f17_i8728</t>
  </si>
  <si>
    <t>f17_i8729</t>
  </si>
  <si>
    <t>f17_i8730</t>
  </si>
  <si>
    <t>f17_i8731</t>
  </si>
  <si>
    <t>f17_i8732</t>
  </si>
  <si>
    <t>f17_i8733</t>
  </si>
  <si>
    <t>f17_i8734</t>
  </si>
  <si>
    <t>f17_i8735</t>
  </si>
  <si>
    <t>f17_i8736</t>
  </si>
  <si>
    <t>f17_i8737</t>
  </si>
  <si>
    <t>f17_i8738</t>
  </si>
  <si>
    <t>f17_i8739</t>
  </si>
  <si>
    <t>f17_i8740</t>
  </si>
  <si>
    <t>f17_i8741</t>
  </si>
  <si>
    <t>f17_i8742</t>
  </si>
  <si>
    <t>f17_i8743</t>
  </si>
  <si>
    <t>f17_i8744</t>
  </si>
  <si>
    <t>f17_i8745</t>
  </si>
  <si>
    <t>f17_i8746</t>
  </si>
  <si>
    <t>f17_i8747</t>
  </si>
  <si>
    <t>f17_i8748</t>
  </si>
  <si>
    <t>f17_i8749</t>
  </si>
  <si>
    <t>f17_i8750</t>
  </si>
  <si>
    <t>f17_i8751</t>
  </si>
  <si>
    <t>f17_i8752</t>
  </si>
  <si>
    <t>f17_i8753</t>
  </si>
  <si>
    <t>f17_i8754</t>
  </si>
  <si>
    <t>f17_i8755</t>
  </si>
  <si>
    <t>f17_i8756</t>
  </si>
  <si>
    <t>f17_i8757</t>
  </si>
  <si>
    <t>f17_i8758</t>
  </si>
  <si>
    <t>f17_i8759</t>
  </si>
  <si>
    <t>f17_i8760</t>
  </si>
  <si>
    <t>f17_i8761</t>
  </si>
  <si>
    <t>f17_i8762</t>
  </si>
  <si>
    <t>f17_i8763</t>
  </si>
  <si>
    <t>f17_i8764</t>
  </si>
  <si>
    <t>f17_i8765</t>
  </si>
  <si>
    <t>f17_i8766</t>
  </si>
  <si>
    <t>f17_i8767</t>
  </si>
  <si>
    <t>f17_i8768</t>
  </si>
  <si>
    <t>f17_i8769</t>
  </si>
  <si>
    <t>f17_i8770</t>
  </si>
  <si>
    <t>f17_i8771</t>
  </si>
  <si>
    <t>f17_i8772</t>
  </si>
  <si>
    <t>f17_i8773</t>
  </si>
  <si>
    <t>f17_i8774</t>
  </si>
  <si>
    <t>f17_i8775</t>
  </si>
  <si>
    <t>f17_i8776</t>
  </si>
  <si>
    <t>f17_i8777</t>
  </si>
  <si>
    <t>f17_i8778</t>
  </si>
  <si>
    <t>f17_i8779</t>
  </si>
  <si>
    <t>f17_i8780</t>
  </si>
  <si>
    <t>f17_i8781</t>
  </si>
  <si>
    <t>f17_i8782</t>
  </si>
  <si>
    <t>f17_i8783</t>
  </si>
  <si>
    <t>f17_i8784</t>
  </si>
  <si>
    <t>f17_i8785</t>
  </si>
  <si>
    <t>f17_i8786</t>
  </si>
  <si>
    <t>f17_i8787</t>
  </si>
  <si>
    <t>f17_i8788</t>
  </si>
  <si>
    <t>f17_i8789</t>
  </si>
  <si>
    <t>f17_i8790</t>
  </si>
  <si>
    <t>f17_i8791</t>
  </si>
  <si>
    <t>f17_i8792</t>
  </si>
  <si>
    <t>f17_i8793</t>
  </si>
  <si>
    <t>f17_i8794</t>
  </si>
  <si>
    <t>f17_i8795</t>
  </si>
  <si>
    <t>f17_i8796</t>
  </si>
  <si>
    <t>f17_i8797</t>
  </si>
  <si>
    <t>f17_i8798</t>
  </si>
  <si>
    <t>f17_i8799</t>
  </si>
  <si>
    <t>f17_i8800</t>
  </si>
  <si>
    <t>f17_i8801</t>
  </si>
  <si>
    <t>f17_i8802</t>
  </si>
  <si>
    <t>f17_i8803</t>
  </si>
  <si>
    <t>f17_i8804</t>
  </si>
  <si>
    <t>f17_i8805</t>
  </si>
  <si>
    <t>f17_i8806</t>
  </si>
  <si>
    <t>f17_i8807</t>
  </si>
  <si>
    <t>f17_i8808</t>
  </si>
  <si>
    <t>f17_i8809</t>
  </si>
  <si>
    <t>f17_i8810</t>
  </si>
  <si>
    <t>f17_i8811</t>
  </si>
  <si>
    <t>f17_i8812</t>
  </si>
  <si>
    <t>f17_i8813</t>
  </si>
  <si>
    <t>f17_i8814</t>
  </si>
  <si>
    <t>f17_i8815</t>
  </si>
  <si>
    <t>f17_i8816</t>
  </si>
  <si>
    <t>f17_i8817</t>
  </si>
  <si>
    <t>f17_i8818</t>
  </si>
  <si>
    <t>f17_i8819</t>
  </si>
  <si>
    <t>f17_i8820</t>
  </si>
  <si>
    <t>f17_i8821</t>
  </si>
  <si>
    <t>f17_i8822</t>
  </si>
  <si>
    <t>f17_i8823</t>
  </si>
  <si>
    <t>f17_i8824</t>
  </si>
  <si>
    <t>f17_i8825</t>
  </si>
  <si>
    <t>f17_i8826</t>
  </si>
  <si>
    <t>f17_i8827</t>
  </si>
  <si>
    <t>f17_i8828</t>
  </si>
  <si>
    <t>f17_i8829</t>
  </si>
  <si>
    <t>f17_i8830</t>
  </si>
  <si>
    <t>f17_i8831</t>
  </si>
  <si>
    <t>f17_i8832</t>
  </si>
  <si>
    <t>f17_i8833</t>
  </si>
  <si>
    <t>f17_i8834</t>
  </si>
  <si>
    <t>f17_i8835</t>
  </si>
  <si>
    <t>f17_i8836</t>
  </si>
  <si>
    <t>f17_i8837</t>
  </si>
  <si>
    <t>f17_i8838</t>
  </si>
  <si>
    <t>f17_i8839</t>
  </si>
  <si>
    <t>f17_i8840</t>
  </si>
  <si>
    <t>f17_i8841</t>
  </si>
  <si>
    <t>f17_i8842</t>
  </si>
  <si>
    <t>f17_i8843</t>
  </si>
  <si>
    <t>f17_i8844</t>
  </si>
  <si>
    <t>f17_i8845</t>
  </si>
  <si>
    <t>f17_i8846</t>
  </si>
  <si>
    <t>f17_i8847</t>
  </si>
  <si>
    <t>f17_i8848</t>
  </si>
  <si>
    <t>f17_i8849</t>
  </si>
  <si>
    <t>f17_i8850</t>
  </si>
  <si>
    <t>f17_i8851</t>
  </si>
  <si>
    <t>f17_i8852</t>
  </si>
  <si>
    <t>f17_i8853</t>
  </si>
  <si>
    <t>f17_i8854</t>
  </si>
  <si>
    <t>f17_i8855</t>
  </si>
  <si>
    <t>f17_i8856</t>
  </si>
  <si>
    <t>f17_i8857</t>
  </si>
  <si>
    <t>f17_i8858</t>
  </si>
  <si>
    <t>f17_i8859</t>
  </si>
  <si>
    <t>f17_i8860</t>
  </si>
  <si>
    <t>f17_i8861</t>
  </si>
  <si>
    <t>f17_i8862</t>
  </si>
  <si>
    <t>f17_i8863</t>
  </si>
  <si>
    <t>f17_i8864</t>
  </si>
  <si>
    <t>f17_i8865</t>
  </si>
  <si>
    <t>f17_i8866</t>
  </si>
  <si>
    <t>f17_i8867</t>
  </si>
  <si>
    <t>f17_i8868</t>
  </si>
  <si>
    <t>f17_i8869</t>
  </si>
  <si>
    <t>f17_i8870</t>
  </si>
  <si>
    <t>f17_i8871</t>
  </si>
  <si>
    <t>f17_i8872</t>
  </si>
  <si>
    <t>f17_i8873</t>
  </si>
  <si>
    <t>f17_i8874</t>
  </si>
  <si>
    <t>f17_i8875</t>
  </si>
  <si>
    <t>f17_i8876</t>
  </si>
  <si>
    <t>f17_i8877</t>
  </si>
  <si>
    <t>f17_i8878</t>
  </si>
  <si>
    <t>f17_i8879</t>
  </si>
  <si>
    <t>f17_i8880</t>
  </si>
  <si>
    <t>f17_i8881</t>
  </si>
  <si>
    <t>f17_i8882</t>
  </si>
  <si>
    <t>f17_i8883</t>
  </si>
  <si>
    <t>f17_i8884</t>
  </si>
  <si>
    <t>f17_i8885</t>
  </si>
  <si>
    <t>f17_i8886</t>
  </si>
  <si>
    <t>f17_i8887</t>
  </si>
  <si>
    <t>f17_i8888</t>
  </si>
  <si>
    <t>f17_i8889</t>
  </si>
  <si>
    <t>f17_i8890</t>
  </si>
  <si>
    <t>f17_i8891</t>
  </si>
  <si>
    <t>f17_i8892</t>
  </si>
  <si>
    <t>f17_i8893</t>
  </si>
  <si>
    <t>f17_i8894</t>
  </si>
  <si>
    <t>f17_i8895</t>
  </si>
  <si>
    <t>f17_i8896</t>
  </si>
  <si>
    <t>f17_i8897</t>
  </si>
  <si>
    <t>f17_i8898</t>
  </si>
  <si>
    <t>f17_i8899</t>
  </si>
  <si>
    <t>f17_i8900</t>
  </si>
  <si>
    <t>f17_i8901</t>
  </si>
  <si>
    <t>f17_i8902</t>
  </si>
  <si>
    <t>f17_i8903</t>
  </si>
  <si>
    <t>f17_i8904</t>
  </si>
  <si>
    <t>f17_i8905</t>
  </si>
  <si>
    <t>f17_i8906</t>
  </si>
  <si>
    <t>f17_i8907</t>
  </si>
  <si>
    <t>f17_i8908</t>
  </si>
  <si>
    <t>f17_i8909</t>
  </si>
  <si>
    <t>f17_i8910</t>
  </si>
  <si>
    <t>f17_i8911</t>
  </si>
  <si>
    <t>f17_i8912</t>
  </si>
  <si>
    <t>f17_i8913</t>
  </si>
  <si>
    <t>f17_i8914</t>
  </si>
  <si>
    <t>f17_i8915</t>
  </si>
  <si>
    <t>f17_i8916</t>
  </si>
  <si>
    <t>f17_i8917</t>
  </si>
  <si>
    <t>f17_i8918</t>
  </si>
  <si>
    <t>f17_i8919</t>
  </si>
  <si>
    <t>f17_i8920</t>
  </si>
  <si>
    <t>f17_i8921</t>
  </si>
  <si>
    <t>f17_i8922</t>
  </si>
  <si>
    <t>f17_i8923</t>
  </si>
  <si>
    <t>f17_i8924</t>
  </si>
  <si>
    <t>f17_i8925</t>
  </si>
  <si>
    <t>f17_i8926</t>
  </si>
  <si>
    <t>f17_i8927</t>
  </si>
  <si>
    <t>f17_i8928</t>
  </si>
  <si>
    <t>f17_i8929</t>
  </si>
  <si>
    <t>f17_i8930</t>
  </si>
  <si>
    <t>f17_i8931</t>
  </si>
  <si>
    <t>f17_i8932</t>
  </si>
  <si>
    <t>f17_i8933</t>
  </si>
  <si>
    <t>f17_i8934</t>
  </si>
  <si>
    <t>f17_i8935</t>
  </si>
  <si>
    <t>f17_i8936</t>
  </si>
  <si>
    <t>f17_i8937</t>
  </si>
  <si>
    <t>f17_i8938</t>
  </si>
  <si>
    <t>f17_i8939</t>
  </si>
  <si>
    <t>f17_i8940</t>
  </si>
  <si>
    <t>f17_i8941</t>
  </si>
  <si>
    <t>f17_i8942</t>
  </si>
  <si>
    <t>f17_i8943</t>
  </si>
  <si>
    <t>f17_i8944</t>
  </si>
  <si>
    <t>f17_i8945</t>
  </si>
  <si>
    <t>f17_i8946</t>
  </si>
  <si>
    <t>f17_i8947</t>
  </si>
  <si>
    <t>f17_i8948</t>
  </si>
  <si>
    <t>f17_i8949</t>
  </si>
  <si>
    <t>f17_i8950</t>
  </si>
  <si>
    <t>f17_i8951</t>
  </si>
  <si>
    <t>f17_i8952</t>
  </si>
  <si>
    <t>f17_i8953</t>
  </si>
  <si>
    <t>f17_i8954</t>
  </si>
  <si>
    <t>f17_i8955</t>
  </si>
  <si>
    <t>f17_i8956</t>
  </si>
  <si>
    <t>f17_i8957</t>
  </si>
  <si>
    <t>f17_i8958</t>
  </si>
  <si>
    <t>f17_i8959</t>
  </si>
  <si>
    <t>f17_i8960</t>
  </si>
  <si>
    <t>f17_i8961</t>
  </si>
  <si>
    <t>f17_i8962</t>
  </si>
  <si>
    <t>f17_i8963</t>
  </si>
  <si>
    <t>f17_i8964</t>
  </si>
  <si>
    <t>f17_i8965</t>
  </si>
  <si>
    <t>f17_i8966</t>
  </si>
  <si>
    <t>f17_i8967</t>
  </si>
  <si>
    <t>f17_i8968</t>
  </si>
  <si>
    <t>f17_i8969</t>
  </si>
  <si>
    <t>f17_i8970</t>
  </si>
  <si>
    <t>f17_i8971</t>
  </si>
  <si>
    <t>f17_i8972</t>
  </si>
  <si>
    <t>f17_i8973</t>
  </si>
  <si>
    <t>f17_i8974</t>
  </si>
  <si>
    <t>f17_i8975</t>
  </si>
  <si>
    <t>f17_i8976</t>
  </si>
  <si>
    <t>f17_i8977</t>
  </si>
  <si>
    <t>f17_i8978</t>
  </si>
  <si>
    <t>f17_i8979</t>
  </si>
  <si>
    <t>f17_i8980</t>
  </si>
  <si>
    <t>f17_i8981</t>
  </si>
  <si>
    <t>f17_i8982</t>
  </si>
  <si>
    <t>f17_i8983</t>
  </si>
  <si>
    <t>f17_i8984</t>
  </si>
  <si>
    <t>f17_i8985</t>
  </si>
  <si>
    <t>f17_i8986</t>
  </si>
  <si>
    <t>f17_i8987</t>
  </si>
  <si>
    <t>f17_i8988</t>
  </si>
  <si>
    <t>f17_i8989</t>
  </si>
  <si>
    <t>f17_i8990</t>
  </si>
  <si>
    <t>f17_i8991</t>
  </si>
  <si>
    <t>f17_i8992</t>
  </si>
  <si>
    <t>f17_i8993</t>
  </si>
  <si>
    <t>f17_i8994</t>
  </si>
  <si>
    <t>f17_i8995</t>
  </si>
  <si>
    <t>f17_i8996</t>
  </si>
  <si>
    <t>f17_i8997</t>
  </si>
  <si>
    <t>f17_i8998</t>
  </si>
  <si>
    <t>f17_i8999</t>
  </si>
  <si>
    <t>f17_i9000</t>
  </si>
  <si>
    <t>f17_i9001</t>
  </si>
  <si>
    <t>f17_i9002</t>
  </si>
  <si>
    <t>f17_i9003</t>
  </si>
  <si>
    <t>f17_i9004</t>
  </si>
  <si>
    <t>f17_i9005</t>
  </si>
  <si>
    <t>f17_i9006</t>
  </si>
  <si>
    <t>f17_i9007</t>
  </si>
  <si>
    <t>f17_i9008</t>
  </si>
  <si>
    <t>f17_i9009</t>
  </si>
  <si>
    <t>f17_i9010</t>
  </si>
  <si>
    <t>f17_i9011</t>
  </si>
  <si>
    <t>f17_i9012</t>
  </si>
  <si>
    <t>f17_i9013</t>
  </si>
  <si>
    <t>f17_i9014</t>
  </si>
  <si>
    <t>f17_i9015</t>
  </si>
  <si>
    <t>f17_i9016</t>
  </si>
  <si>
    <t>f17_i9017</t>
  </si>
  <si>
    <t>f17_i9018</t>
  </si>
  <si>
    <t>f17_i9019</t>
  </si>
  <si>
    <t>f17_i9020</t>
  </si>
  <si>
    <t>f17_i9021</t>
  </si>
  <si>
    <t>f17_i9022</t>
  </si>
  <si>
    <t>f17_i9023</t>
  </si>
  <si>
    <t>f17_i9024</t>
  </si>
  <si>
    <t>f17_i9025</t>
  </si>
  <si>
    <t>f17_i9026</t>
  </si>
  <si>
    <t>f17_i9027</t>
  </si>
  <si>
    <t>f17_i9028</t>
  </si>
  <si>
    <t>f17_i9029</t>
  </si>
  <si>
    <t>f17_i9030</t>
  </si>
  <si>
    <t>f17_i9031</t>
  </si>
  <si>
    <t>f17_i9032</t>
  </si>
  <si>
    <t>f17_i9033</t>
  </si>
  <si>
    <t>f17_i9034</t>
  </si>
  <si>
    <t>f17_i9035</t>
  </si>
  <si>
    <t>f17_i9036</t>
  </si>
  <si>
    <t>f17_i9037</t>
  </si>
  <si>
    <t>f17_i9038</t>
  </si>
  <si>
    <t>f17_i9039</t>
  </si>
  <si>
    <t>f17_i9040</t>
  </si>
  <si>
    <t>f17_i9041</t>
  </si>
  <si>
    <t>f17_i9042</t>
  </si>
  <si>
    <t>f17_i9043</t>
  </si>
  <si>
    <t>f17_i9044</t>
  </si>
  <si>
    <t>f17_i9045</t>
  </si>
  <si>
    <t>f17_i9046</t>
  </si>
  <si>
    <t>f17_i9047</t>
  </si>
  <si>
    <t>f17_i9048</t>
  </si>
  <si>
    <t>f17_i9049</t>
  </si>
  <si>
    <t>f17_i9050</t>
  </si>
  <si>
    <t>f17_i9051</t>
  </si>
  <si>
    <t>f17_i9052</t>
  </si>
  <si>
    <t>f17_i9053</t>
  </si>
  <si>
    <t>f17_i9054</t>
  </si>
  <si>
    <t>f17_i9055</t>
  </si>
  <si>
    <t>f17_i9056</t>
  </si>
  <si>
    <t>f17_i9057</t>
  </si>
  <si>
    <t>f17_i9058</t>
  </si>
  <si>
    <t>f17_i9059</t>
  </si>
  <si>
    <t>f17_i9060</t>
  </si>
  <si>
    <t>f17_i9061</t>
  </si>
  <si>
    <t>f17_i9062</t>
  </si>
  <si>
    <t>f17_i9063</t>
  </si>
  <si>
    <t>f17_i9064</t>
  </si>
  <si>
    <t>f17_i9065</t>
  </si>
  <si>
    <t>f17_i9066</t>
  </si>
  <si>
    <t>f17_i9067</t>
  </si>
  <si>
    <t>f17_i9068</t>
  </si>
  <si>
    <t>f17_i9069</t>
  </si>
  <si>
    <t>f17_i9070</t>
  </si>
  <si>
    <t>f17_i9071</t>
  </si>
  <si>
    <t>f17_i9072</t>
  </si>
  <si>
    <t>f17_i9073</t>
  </si>
  <si>
    <t>f17_i9074</t>
  </si>
  <si>
    <t>f17_i9075</t>
  </si>
  <si>
    <t>f17_i9076</t>
  </si>
  <si>
    <t>f17_i9077</t>
  </si>
  <si>
    <t>f17_i9078</t>
  </si>
  <si>
    <t>f17_i9079</t>
  </si>
  <si>
    <t>f17_i9080</t>
  </si>
  <si>
    <t>f17_i9081</t>
  </si>
  <si>
    <t>f17_i9082</t>
  </si>
  <si>
    <t>f17_i9083</t>
  </si>
  <si>
    <t>f17_i9084</t>
  </si>
  <si>
    <t>f17_i9085</t>
  </si>
  <si>
    <t>f17_i9086</t>
  </si>
  <si>
    <t>f17_i9087</t>
  </si>
  <si>
    <t>f17_i9088</t>
  </si>
  <si>
    <t>f17_i9089</t>
  </si>
  <si>
    <t>f17_i9090</t>
  </si>
  <si>
    <t>f17_i9091</t>
  </si>
  <si>
    <t>f17_i9092</t>
  </si>
  <si>
    <t>f17_i9093</t>
  </si>
  <si>
    <t>f17_i9094</t>
  </si>
  <si>
    <t>f17_i9095</t>
  </si>
  <si>
    <t>f17_i9096</t>
  </si>
  <si>
    <t>f17_i9097</t>
  </si>
  <si>
    <t>f17_i9098</t>
  </si>
  <si>
    <t>f17_i9099</t>
  </si>
  <si>
    <t>f17_i9100</t>
  </si>
  <si>
    <t>f17_i9101</t>
  </si>
  <si>
    <t>f17_i9102</t>
  </si>
  <si>
    <t>f17_i9103</t>
  </si>
  <si>
    <t>f17_i9104</t>
  </si>
  <si>
    <t>f17_i9105</t>
  </si>
  <si>
    <t>f17_i9106</t>
  </si>
  <si>
    <t>f17_i9107</t>
  </si>
  <si>
    <t>f17_i9108</t>
  </si>
  <si>
    <t>f17_i9109</t>
  </si>
  <si>
    <t>f17_i9110</t>
  </si>
  <si>
    <t xml:space="preserve">Din număr personal medical mediu, asistenţi medicali ale medicilor de familie (asistenţi medicali ale medicilor de familie rîndul 108.1, rub. 7,  tabela 1), care  lucrează în Oficii ale Medicilor de Familie, unde lipsesc medici de familie </t>
  </si>
  <si>
    <t>f17_i9111</t>
  </si>
  <si>
    <r>
      <rPr>
        <b/>
        <sz val="10"/>
        <color indexed="18"/>
        <rFont val="Arial Cyr"/>
        <charset val="134"/>
      </rPr>
      <t xml:space="preserve">Din număr medici (din rînd 4.0, rub. 7), pensionari
   </t>
    </r>
    <r>
      <rPr>
        <sz val="10"/>
        <color indexed="18"/>
        <rFont val="Arial Cyr"/>
        <charset val="134"/>
      </rPr>
      <t xml:space="preserve"> bărbaţi</t>
    </r>
  </si>
  <si>
    <t>f17_i9112</t>
  </si>
  <si>
    <t xml:space="preserve"> femei</t>
  </si>
  <si>
    <t>f17_i9113</t>
  </si>
  <si>
    <r>
      <rPr>
        <b/>
        <sz val="10"/>
        <color indexed="18"/>
        <rFont val="Arial Cyr"/>
        <charset val="134"/>
      </rPr>
      <t xml:space="preserve">Din număr medici (din rînd 103.0, rub. 7), pensionari
   </t>
    </r>
    <r>
      <rPr>
        <sz val="10"/>
        <color indexed="18"/>
        <rFont val="Arial Cyr"/>
        <charset val="134"/>
      </rPr>
      <t xml:space="preserve"> bărbaţi</t>
    </r>
  </si>
  <si>
    <t>f17_i9114</t>
  </si>
  <si>
    <t>f17_i9115</t>
  </si>
  <si>
    <r>
      <rPr>
        <b/>
        <sz val="10"/>
        <color indexed="18"/>
        <rFont val="Arial Cyr"/>
        <charset val="134"/>
      </rPr>
      <t xml:space="preserve">Din număr  personal  medical mediu (din rînd 107.0, rub. 7),  pensionari
   </t>
    </r>
    <r>
      <rPr>
        <sz val="10"/>
        <color indexed="18"/>
        <rFont val="Arial Cyr"/>
        <charset val="134"/>
      </rPr>
      <t xml:space="preserve"> bărbaţi</t>
    </r>
  </si>
  <si>
    <t>f17_i9116</t>
  </si>
  <si>
    <t>f17_i9117</t>
  </si>
  <si>
    <r>
      <rPr>
        <b/>
        <sz val="10"/>
        <color indexed="18"/>
        <rFont val="Arial Cyr"/>
        <charset val="134"/>
      </rPr>
      <t xml:space="preserve">Din număr  personal  medical mediu (din rînd 123.0, rub. 7),  pensionari
   </t>
    </r>
    <r>
      <rPr>
        <sz val="10"/>
        <color indexed="18"/>
        <rFont val="Arial Cyr"/>
        <charset val="134"/>
      </rPr>
      <t xml:space="preserve"> bărbaţi</t>
    </r>
  </si>
  <si>
    <t>f17_i9118</t>
  </si>
  <si>
    <t>f17_i9119</t>
  </si>
  <si>
    <r>
      <rPr>
        <b/>
        <sz val="10"/>
        <color indexed="18"/>
        <rFont val="Arial Cyr"/>
        <charset val="134"/>
      </rPr>
      <t xml:space="preserve">Persoane, care se află în concediu neplătit (din rub. 7)
   </t>
    </r>
    <r>
      <rPr>
        <sz val="10"/>
        <color indexed="18"/>
        <rFont val="Arial Cyr"/>
        <charset val="134"/>
      </rPr>
      <t xml:space="preserve"> medici ( din rînd. 4.0 şi 103.0)</t>
    </r>
  </si>
  <si>
    <t>f17_i9120</t>
  </si>
  <si>
    <t xml:space="preserve"> personal medical mediu( din rînd. 107.0 şi 123.0)</t>
  </si>
  <si>
    <t>f17_i9121</t>
  </si>
  <si>
    <r>
      <rPr>
        <b/>
        <sz val="10"/>
        <color indexed="18"/>
        <rFont val="Arial Cyr"/>
        <charset val="134"/>
      </rPr>
      <t xml:space="preserve">Persoane, care se află în concediu de maternitate(din rub. 7)
    </t>
    </r>
    <r>
      <rPr>
        <sz val="10"/>
        <color indexed="18"/>
        <rFont val="Arial Cyr"/>
        <charset val="134"/>
      </rPr>
      <t>medici ( din rînd. 4.0 şi 103.0)</t>
    </r>
    <r>
      <rPr>
        <b/>
        <sz val="10"/>
        <color indexed="18"/>
        <rFont val="Arial Cyr"/>
        <charset val="134"/>
      </rPr>
      <t xml:space="preserve"> </t>
    </r>
  </si>
  <si>
    <t>f17_i9122</t>
  </si>
  <si>
    <t>f17_i9123</t>
  </si>
  <si>
    <r>
      <rPr>
        <b/>
        <sz val="10"/>
        <color indexed="18"/>
        <rFont val="Arial Cyr"/>
        <charset val="134"/>
      </rPr>
      <t xml:space="preserve">Adăugaţi 2011
Medici specialişti la 10000 populaţie
     </t>
    </r>
    <r>
      <rPr>
        <sz val="10"/>
        <color indexed="18"/>
        <rFont val="Arial Cyr"/>
        <charset val="134"/>
      </rPr>
      <t>buget</t>
    </r>
  </si>
  <si>
    <t>f17_i9124</t>
  </si>
  <si>
    <t xml:space="preserve">     autogestiune</t>
  </si>
  <si>
    <t>f17_i9125</t>
  </si>
  <si>
    <t xml:space="preserve">     buget + autogestiune</t>
  </si>
  <si>
    <t>f17_i9126</t>
  </si>
  <si>
    <r>
      <rPr>
        <b/>
        <sz val="10"/>
        <color indexed="18"/>
        <rFont val="Arial Cyr"/>
        <charset val="134"/>
      </rPr>
      <t xml:space="preserve">Medici - femei persoane fizice din totalul de medici
     </t>
    </r>
    <r>
      <rPr>
        <sz val="10"/>
        <color indexed="18"/>
        <rFont val="Arial Cyr"/>
        <charset val="134"/>
      </rPr>
      <t>buget</t>
    </r>
  </si>
  <si>
    <t>f17_i9127</t>
  </si>
  <si>
    <t>f17_i9128</t>
  </si>
  <si>
    <t>f17_i9129</t>
  </si>
  <si>
    <r>
      <rPr>
        <b/>
        <sz val="10"/>
        <color indexed="18"/>
        <rFont val="Arial Cyr"/>
        <charset val="134"/>
      </rPr>
      <t xml:space="preserve">Medici persoane fizice în staţionar  la 10000 populaţie
     </t>
    </r>
    <r>
      <rPr>
        <sz val="10"/>
        <color indexed="18"/>
        <rFont val="Arial Cyr"/>
        <charset val="134"/>
      </rPr>
      <t>buget</t>
    </r>
  </si>
  <si>
    <t>f17_i9130</t>
  </si>
  <si>
    <t>f17_i9131</t>
  </si>
  <si>
    <t>f17_i9132</t>
  </si>
  <si>
    <r>
      <rPr>
        <b/>
        <sz val="10"/>
        <color indexed="18"/>
        <rFont val="Arial Cyr"/>
        <charset val="134"/>
      </rPr>
      <t xml:space="preserve">Adăugaţi 2012
Asigurarea cu medici de familie sector urban
     </t>
    </r>
    <r>
      <rPr>
        <sz val="10"/>
        <color indexed="18"/>
        <rFont val="Arial Cyr"/>
        <charset val="134"/>
      </rPr>
      <t>buget</t>
    </r>
  </si>
  <si>
    <t>f17_i9133</t>
  </si>
  <si>
    <t>f17_i9134</t>
  </si>
  <si>
    <t>f17_i9135</t>
  </si>
  <si>
    <r>
      <rPr>
        <b/>
        <sz val="10"/>
        <color indexed="18"/>
        <rFont val="Arial Cyr"/>
        <charset val="134"/>
      </rPr>
      <t xml:space="preserve">Asigurarea cu medici de familie sector rural
     </t>
    </r>
    <r>
      <rPr>
        <sz val="10"/>
        <color indexed="18"/>
        <rFont val="Arial Cyr"/>
        <charset val="134"/>
      </rPr>
      <t>buget</t>
    </r>
  </si>
  <si>
    <t>f17_i9136</t>
  </si>
  <si>
    <t>f17_i9137</t>
  </si>
  <si>
    <t>f17_i9138</t>
  </si>
  <si>
    <r>
      <rPr>
        <b/>
        <sz val="10"/>
        <color indexed="18"/>
        <rFont val="Arial Cyr"/>
        <charset val="134"/>
      </rPr>
      <t xml:space="preserve">Asigurarea cu asistenţi ai medicilor de familie sector urban
     </t>
    </r>
    <r>
      <rPr>
        <sz val="10"/>
        <color indexed="18"/>
        <rFont val="Arial Cyr"/>
        <charset val="134"/>
      </rPr>
      <t>buget</t>
    </r>
  </si>
  <si>
    <t>f17_i9139</t>
  </si>
  <si>
    <t>f17_i9140</t>
  </si>
  <si>
    <t>f17_i9141</t>
  </si>
  <si>
    <r>
      <rPr>
        <b/>
        <sz val="10"/>
        <color indexed="18"/>
        <rFont val="Arial Cyr"/>
        <charset val="134"/>
      </rPr>
      <t xml:space="preserve">Asigurarea cu asistenţi ai medicilor de familie sector rural
     </t>
    </r>
    <r>
      <rPr>
        <sz val="10"/>
        <color indexed="18"/>
        <rFont val="Arial Cyr"/>
        <charset val="134"/>
      </rPr>
      <t>buget</t>
    </r>
  </si>
  <si>
    <t>f17_i9142</t>
  </si>
  <si>
    <t>f17_i9143</t>
  </si>
  <si>
    <t>f17_i9144</t>
  </si>
  <si>
    <r>
      <rPr>
        <b/>
        <sz val="10"/>
        <color indexed="18"/>
        <rFont val="Arial Cyr"/>
        <charset val="134"/>
      </rPr>
      <t xml:space="preserve">Total angajaţi medici
     </t>
    </r>
    <r>
      <rPr>
        <sz val="10"/>
        <color indexed="18"/>
        <rFont val="Arial Cyr"/>
        <charset val="134"/>
      </rPr>
      <t>buget</t>
    </r>
  </si>
  <si>
    <t>f17_i9145</t>
  </si>
  <si>
    <t>f17_i9146</t>
  </si>
  <si>
    <t>f17_i9147</t>
  </si>
  <si>
    <r>
      <rPr>
        <b/>
        <sz val="10"/>
        <color indexed="18"/>
        <rFont val="Arial Cyr"/>
        <charset val="134"/>
      </rPr>
      <t xml:space="preserve">Total angajaţi medici sector urban
     </t>
    </r>
    <r>
      <rPr>
        <sz val="10"/>
        <color indexed="18"/>
        <rFont val="Arial Cyr"/>
        <charset val="134"/>
      </rPr>
      <t>buget</t>
    </r>
  </si>
  <si>
    <t>f17_i9148</t>
  </si>
  <si>
    <t>f17_i9149</t>
  </si>
  <si>
    <t>f17_i9150</t>
  </si>
  <si>
    <r>
      <rPr>
        <b/>
        <sz val="10"/>
        <color indexed="18"/>
        <rFont val="Arial Cyr"/>
        <charset val="134"/>
      </rPr>
      <t xml:space="preserve">Total angajaţi medici sector rural
     </t>
    </r>
    <r>
      <rPr>
        <sz val="10"/>
        <color indexed="18"/>
        <rFont val="Arial Cyr"/>
        <charset val="134"/>
      </rPr>
      <t>buget</t>
    </r>
  </si>
  <si>
    <t>f17_i9151</t>
  </si>
  <si>
    <t>f17_i9152</t>
  </si>
  <si>
    <t>f17_i9153</t>
  </si>
  <si>
    <r>
      <rPr>
        <b/>
        <sz val="10"/>
        <color indexed="18"/>
        <rFont val="Arial Cyr"/>
        <charset val="134"/>
      </rPr>
      <t xml:space="preserve">Total angajaţi medici din promoţia anului gestionar
     </t>
    </r>
    <r>
      <rPr>
        <sz val="10"/>
        <color indexed="18"/>
        <rFont val="Arial Cyr"/>
        <charset val="134"/>
      </rPr>
      <t>buget</t>
    </r>
  </si>
  <si>
    <t>f17_i9154</t>
  </si>
  <si>
    <t>f17_i9155</t>
  </si>
  <si>
    <t>f17_i9156</t>
  </si>
  <si>
    <r>
      <rPr>
        <b/>
        <sz val="10"/>
        <color indexed="18"/>
        <rFont val="Arial Cyr"/>
        <charset val="134"/>
      </rPr>
      <t xml:space="preserve">Total angajaţi medici din promoţia anului gestionar sector urban
     </t>
    </r>
    <r>
      <rPr>
        <sz val="10"/>
        <color indexed="18"/>
        <rFont val="Arial Cyr"/>
        <charset val="134"/>
      </rPr>
      <t>buget</t>
    </r>
  </si>
  <si>
    <t>f17_i9157</t>
  </si>
  <si>
    <t>f17_i9158</t>
  </si>
  <si>
    <t>f17_i9159</t>
  </si>
  <si>
    <r>
      <rPr>
        <b/>
        <sz val="10"/>
        <color indexed="18"/>
        <rFont val="Arial Cyr"/>
        <charset val="134"/>
      </rPr>
      <t xml:space="preserve">Total angajaţi medici din promoţia anului gestionar sector rural
     </t>
    </r>
    <r>
      <rPr>
        <sz val="10"/>
        <color indexed="18"/>
        <rFont val="Arial Cyr"/>
        <charset val="134"/>
      </rPr>
      <t>buget</t>
    </r>
  </si>
  <si>
    <t>f17_i9160</t>
  </si>
  <si>
    <t>f17_i9161</t>
  </si>
  <si>
    <t>f17_i9162</t>
  </si>
  <si>
    <r>
      <rPr>
        <b/>
        <sz val="10"/>
        <color indexed="18"/>
        <rFont val="Arial Cyr"/>
        <charset val="134"/>
      </rPr>
      <t xml:space="preserve">Total eliberaţi medici 
     </t>
    </r>
    <r>
      <rPr>
        <sz val="10"/>
        <color indexed="18"/>
        <rFont val="Arial Cyr"/>
        <charset val="134"/>
      </rPr>
      <t>buget</t>
    </r>
  </si>
  <si>
    <t>f17_i9163</t>
  </si>
  <si>
    <t>f17_i9164</t>
  </si>
  <si>
    <t>f17_i9165</t>
  </si>
  <si>
    <r>
      <rPr>
        <b/>
        <sz val="10"/>
        <color indexed="18"/>
        <rFont val="Arial Cyr"/>
        <charset val="134"/>
      </rPr>
      <t xml:space="preserve">Total eliberaţi medici sector urban
     </t>
    </r>
    <r>
      <rPr>
        <sz val="10"/>
        <color indexed="18"/>
        <rFont val="Arial Cyr"/>
        <charset val="134"/>
      </rPr>
      <t>buget</t>
    </r>
  </si>
  <si>
    <t>f17_i9166</t>
  </si>
  <si>
    <t>f17_i9167</t>
  </si>
  <si>
    <t>f17_i9168</t>
  </si>
  <si>
    <r>
      <rPr>
        <b/>
        <sz val="10"/>
        <color indexed="18"/>
        <rFont val="Arial Cyr"/>
        <charset val="134"/>
      </rPr>
      <t xml:space="preserve">Total eliberaţi medici sector rural
     </t>
    </r>
    <r>
      <rPr>
        <sz val="10"/>
        <color indexed="18"/>
        <rFont val="Arial Cyr"/>
        <charset val="134"/>
      </rPr>
      <t>buget</t>
    </r>
  </si>
  <si>
    <t>f17_i9169</t>
  </si>
  <si>
    <t>f17_i9170</t>
  </si>
  <si>
    <t>f17_i9171</t>
  </si>
  <si>
    <r>
      <rPr>
        <b/>
        <sz val="10"/>
        <color indexed="18"/>
        <rFont val="Arial Cyr"/>
        <charset val="134"/>
      </rPr>
      <t xml:space="preserve">Total persoane fizice sector urban
     </t>
    </r>
    <r>
      <rPr>
        <sz val="10"/>
        <color indexed="18"/>
        <rFont val="Arial Cyr"/>
        <charset val="134"/>
      </rPr>
      <t>buget</t>
    </r>
  </si>
  <si>
    <t>f17_i9172</t>
  </si>
  <si>
    <t>f17_i9173</t>
  </si>
  <si>
    <t>f17_i9174</t>
  </si>
  <si>
    <r>
      <rPr>
        <b/>
        <sz val="10"/>
        <color indexed="18"/>
        <rFont val="Arial Cyr"/>
        <charset val="134"/>
      </rPr>
      <t xml:space="preserve">Total persoane fizice sector rural
     </t>
    </r>
    <r>
      <rPr>
        <sz val="10"/>
        <color indexed="18"/>
        <rFont val="Arial Cyr"/>
        <charset val="134"/>
      </rPr>
      <t>buget</t>
    </r>
  </si>
  <si>
    <t>f17_i9175</t>
  </si>
  <si>
    <t>f17_i9176</t>
  </si>
  <si>
    <t>f17_i9177</t>
  </si>
  <si>
    <r>
      <rPr>
        <b/>
        <sz val="10"/>
        <color indexed="18"/>
        <rFont val="Arial Cyr"/>
        <charset val="134"/>
      </rPr>
      <t xml:space="preserve">Total personal medical inferior sector urban
     </t>
    </r>
    <r>
      <rPr>
        <sz val="10"/>
        <color indexed="18"/>
        <rFont val="Arial Cyr"/>
        <charset val="134"/>
      </rPr>
      <t>buget</t>
    </r>
  </si>
  <si>
    <t>f17_i9178</t>
  </si>
  <si>
    <t>f17_i9179</t>
  </si>
  <si>
    <t>f17_i9180</t>
  </si>
  <si>
    <r>
      <rPr>
        <b/>
        <sz val="10"/>
        <color indexed="18"/>
        <rFont val="Arial Cyr"/>
        <charset val="134"/>
      </rPr>
      <t xml:space="preserve">Total personal medical inferior sector rural
     </t>
    </r>
    <r>
      <rPr>
        <sz val="10"/>
        <color indexed="18"/>
        <rFont val="Arial Cyr"/>
        <charset val="134"/>
      </rPr>
      <t>buget</t>
    </r>
  </si>
  <si>
    <t>f17_i9181</t>
  </si>
  <si>
    <t>f17_i9182</t>
  </si>
  <si>
    <t>f17_i9183</t>
  </si>
  <si>
    <r>
      <rPr>
        <b/>
        <sz val="10"/>
        <color indexed="18"/>
        <rFont val="Arial Cyr"/>
        <charset val="134"/>
      </rPr>
      <t xml:space="preserve">Total stomatologi
     </t>
    </r>
    <r>
      <rPr>
        <sz val="10"/>
        <color indexed="18"/>
        <rFont val="Arial Cyr"/>
        <charset val="134"/>
      </rPr>
      <t>buget</t>
    </r>
  </si>
  <si>
    <t>f17_i9184</t>
  </si>
  <si>
    <t>f17_i9185</t>
  </si>
  <si>
    <t>f17_i9186</t>
  </si>
  <si>
    <r>
      <rPr>
        <b/>
        <sz val="10"/>
        <color indexed="18"/>
        <rFont val="Arial Cyr"/>
        <charset val="134"/>
      </rPr>
      <t xml:space="preserve">Total stomatologi sector urban
     </t>
    </r>
    <r>
      <rPr>
        <sz val="10"/>
        <color indexed="18"/>
        <rFont val="Arial Cyr"/>
        <charset val="134"/>
      </rPr>
      <t>buget</t>
    </r>
  </si>
  <si>
    <t>f17_i9187</t>
  </si>
  <si>
    <t>f17_i9188</t>
  </si>
  <si>
    <t>f17_i9189</t>
  </si>
  <si>
    <r>
      <rPr>
        <b/>
        <sz val="10"/>
        <color indexed="18"/>
        <rFont val="Arial Cyr"/>
        <charset val="134"/>
      </rPr>
      <t xml:space="preserve">Total stomatologi sector rural
     </t>
    </r>
    <r>
      <rPr>
        <sz val="10"/>
        <color indexed="18"/>
        <rFont val="Arial Cyr"/>
        <charset val="134"/>
      </rPr>
      <t>buget</t>
    </r>
  </si>
  <si>
    <t>f17_i9190</t>
  </si>
  <si>
    <t>f17_i9191</t>
  </si>
  <si>
    <t>f17_i9192</t>
  </si>
  <si>
    <r>
      <rPr>
        <b/>
        <sz val="10"/>
        <color indexed="18"/>
        <rFont val="Arial Cyr"/>
        <charset val="134"/>
      </rPr>
      <t xml:space="preserve">Total persoane fizice lucrători de bază în funcţii ocupate în staţionar buget
   </t>
    </r>
    <r>
      <rPr>
        <sz val="10"/>
        <color indexed="18"/>
        <rFont val="Arial Cyr"/>
        <charset val="134"/>
      </rPr>
      <t>medici</t>
    </r>
  </si>
  <si>
    <t>f17_i9193</t>
  </si>
  <si>
    <t>f17_i9194</t>
  </si>
  <si>
    <t>f17_i9195</t>
  </si>
  <si>
    <t>f17_i9196</t>
  </si>
  <si>
    <t>f17_i9197</t>
  </si>
  <si>
    <t>f17_i9198</t>
  </si>
  <si>
    <t>f17_i9199</t>
  </si>
  <si>
    <t>f17_i9200</t>
  </si>
  <si>
    <t>f17_i9201</t>
  </si>
  <si>
    <t>f17_i9202</t>
  </si>
  <si>
    <t>f17_i9203</t>
  </si>
  <si>
    <t>f17_i9204</t>
  </si>
  <si>
    <t>f17_i9205</t>
  </si>
  <si>
    <t>f17_i9206</t>
  </si>
  <si>
    <t>f17_i9207</t>
  </si>
  <si>
    <t>f17_i9208</t>
  </si>
  <si>
    <t>f17_i9209</t>
  </si>
  <si>
    <t>f17_i9210</t>
  </si>
  <si>
    <t>f17_i9211</t>
  </si>
  <si>
    <t>f17_i9212</t>
  </si>
  <si>
    <t>f17_i9213</t>
  </si>
  <si>
    <t>f17_i9214</t>
  </si>
  <si>
    <t>f17_i9215</t>
  </si>
  <si>
    <t>f17_i9216</t>
  </si>
  <si>
    <t>f17_i9217</t>
  </si>
  <si>
    <t>f17_i9218</t>
  </si>
  <si>
    <t>f17_i9219</t>
  </si>
  <si>
    <t>f17_i9220</t>
  </si>
  <si>
    <t>f17_i9221</t>
  </si>
  <si>
    <t>f17_i9222</t>
  </si>
  <si>
    <t>f17_i9223</t>
  </si>
  <si>
    <t>f17_i9224</t>
  </si>
  <si>
    <t>f17_i9225</t>
  </si>
  <si>
    <t>f17_i9226</t>
  </si>
  <si>
    <t>f17_i9227</t>
  </si>
  <si>
    <t>f17_i9228</t>
  </si>
  <si>
    <t>f17_i9229</t>
  </si>
  <si>
    <t>f17_i9230</t>
  </si>
  <si>
    <t>f17_i9231</t>
  </si>
  <si>
    <t>f17_i9232</t>
  </si>
  <si>
    <t>f17_i9233</t>
  </si>
  <si>
    <t>f17_i9234</t>
  </si>
  <si>
    <t>f17_i9235</t>
  </si>
  <si>
    <t>f17_i9236</t>
  </si>
  <si>
    <t>f17_i9237</t>
  </si>
  <si>
    <t>f17_i9238</t>
  </si>
  <si>
    <t>f17_i9239</t>
  </si>
  <si>
    <t>f17_i9240</t>
  </si>
  <si>
    <t>f17_i9241</t>
  </si>
  <si>
    <t>f17_i9242</t>
  </si>
  <si>
    <t>f17_i9243</t>
  </si>
  <si>
    <t>f17_i9244</t>
  </si>
  <si>
    <t>f17_i9245</t>
  </si>
  <si>
    <t>f17_i9246</t>
  </si>
  <si>
    <t>f17_i9247</t>
  </si>
  <si>
    <t>f17_i9248</t>
  </si>
  <si>
    <t>f17_i9249</t>
  </si>
  <si>
    <t>f17_i9250</t>
  </si>
  <si>
    <t>f17_i9251</t>
  </si>
  <si>
    <t>f17_i9252</t>
  </si>
  <si>
    <t>f17_i9253</t>
  </si>
  <si>
    <t>f17_i9254</t>
  </si>
  <si>
    <t>f17_i9255</t>
  </si>
  <si>
    <t>f17_i9256</t>
  </si>
  <si>
    <t>f17_i9257</t>
  </si>
  <si>
    <t>f17_i9258</t>
  </si>
  <si>
    <t>f17_i9259</t>
  </si>
  <si>
    <t>f17_i9260</t>
  </si>
  <si>
    <t>f17_i9261</t>
  </si>
  <si>
    <t>f17_i9262</t>
  </si>
  <si>
    <t>f17_i9263</t>
  </si>
  <si>
    <t>f17_i9264</t>
  </si>
  <si>
    <t>f17_i9265</t>
  </si>
  <si>
    <t>f17_i9266</t>
  </si>
  <si>
    <t>f17_i9267</t>
  </si>
  <si>
    <t>f17_i9268</t>
  </si>
  <si>
    <t>f17_i9269</t>
  </si>
  <si>
    <t>f17_i9270</t>
  </si>
  <si>
    <t>f17_i9271</t>
  </si>
  <si>
    <t>f17_i9272</t>
  </si>
  <si>
    <t>f17_i9273</t>
  </si>
  <si>
    <t>f17_i9274</t>
  </si>
  <si>
    <t>f17_i9275</t>
  </si>
  <si>
    <t>f17_i9276</t>
  </si>
  <si>
    <t>f17_i9277</t>
  </si>
  <si>
    <t>f17_i9278</t>
  </si>
  <si>
    <t>f17_i9279</t>
  </si>
  <si>
    <t>f17_i9280</t>
  </si>
  <si>
    <t>f17_i9281</t>
  </si>
  <si>
    <t>f17_i9282</t>
  </si>
  <si>
    <t>f17_i9283</t>
  </si>
  <si>
    <t>f17_i9284</t>
  </si>
  <si>
    <t>f17_i9285</t>
  </si>
  <si>
    <t>f17_i9286</t>
  </si>
  <si>
    <t>f17_i9287</t>
  </si>
  <si>
    <t>f17_i9288</t>
  </si>
  <si>
    <t>f17_i9289</t>
  </si>
  <si>
    <t>f17_i9290</t>
  </si>
  <si>
    <t>f17_i9291</t>
  </si>
  <si>
    <t>f17_i9292</t>
  </si>
  <si>
    <t>f17_i9293</t>
  </si>
  <si>
    <t>Specialişti cu studii superioare nemedicale, care ocupă funcţii de medici – total</t>
  </si>
  <si>
    <t>f17_i9294</t>
  </si>
  <si>
    <t xml:space="preserve">             din ei:      из них:    
medici – laboranţi  </t>
  </si>
  <si>
    <t>f17_i9295</t>
  </si>
  <si>
    <t xml:space="preserve">medici – statisticieni </t>
  </si>
  <si>
    <t>f17_i9296</t>
  </si>
  <si>
    <t xml:space="preserve">medici – kinetoterapeuţi </t>
  </si>
  <si>
    <t>f17_i9297</t>
  </si>
  <si>
    <t>f17_i9298</t>
  </si>
  <si>
    <t>Angajaţi în cursul anului</t>
  </si>
  <si>
    <t>f17_i9299</t>
  </si>
  <si>
    <t>inclusiv din promoţia anului gestionar</t>
  </si>
  <si>
    <t>f17_i9300</t>
  </si>
  <si>
    <t xml:space="preserve">Eliberaţi în cursul anului </t>
  </si>
  <si>
    <t>f17_i9301</t>
  </si>
  <si>
    <t>f17_i9302</t>
  </si>
  <si>
    <t>f17_i9303</t>
  </si>
  <si>
    <t>f17_i9304</t>
  </si>
  <si>
    <t>f17_i9305</t>
  </si>
  <si>
    <t>f17_i9306</t>
  </si>
  <si>
    <t>f17_i9307</t>
  </si>
  <si>
    <t>f17_i9308</t>
  </si>
  <si>
    <t>f17_i9309</t>
  </si>
  <si>
    <t>f17_i9310</t>
  </si>
  <si>
    <t>f17_i9311</t>
  </si>
  <si>
    <t>f17_i9312</t>
  </si>
  <si>
    <t>f17_i9313</t>
  </si>
  <si>
    <t>f17_i9314</t>
  </si>
  <si>
    <t>f17_i9315</t>
  </si>
  <si>
    <t>f17_i9316</t>
  </si>
  <si>
    <t>f17_i9317</t>
  </si>
  <si>
    <t>f17_i9318</t>
  </si>
  <si>
    <t>f17_i9319</t>
  </si>
  <si>
    <t>În afară de aceasta, fără studii medicale medii, ocupă funcţii- total</t>
  </si>
  <si>
    <t>f17_i9320</t>
  </si>
  <si>
    <t xml:space="preserve">        din ei:      из них:
registratori medicali</t>
  </si>
  <si>
    <t>f17_i9321</t>
  </si>
  <si>
    <t>f17_i9322</t>
  </si>
  <si>
    <t>f17_i9323</t>
  </si>
  <si>
    <t>f17_i9324</t>
  </si>
  <si>
    <t>f17_i9325</t>
  </si>
  <si>
    <t>f17_i9326</t>
  </si>
  <si>
    <t>f17_i9327</t>
  </si>
  <si>
    <t>f17_i9328</t>
  </si>
  <si>
    <t>f17_i9329</t>
  </si>
  <si>
    <t>f17_i9330</t>
  </si>
  <si>
    <t>f17_i9331</t>
  </si>
  <si>
    <r>
      <rPr>
        <b/>
        <sz val="10"/>
        <color indexed="18"/>
        <rFont val="Arial Cyr"/>
        <charset val="134"/>
      </rPr>
      <t xml:space="preserve">Total persoane fizice lucrători de bază în funcţii ocupate în staţionar autogestiune
   </t>
    </r>
    <r>
      <rPr>
        <sz val="10"/>
        <color indexed="18"/>
        <rFont val="Arial Cyr"/>
        <charset val="134"/>
      </rPr>
      <t xml:space="preserve"> medici</t>
    </r>
  </si>
  <si>
    <t>f17_i9332</t>
  </si>
  <si>
    <t>f17_i9333</t>
  </si>
  <si>
    <t>f17_i9334</t>
  </si>
  <si>
    <t>f17_i9335</t>
  </si>
  <si>
    <t>f17_i9336</t>
  </si>
  <si>
    <t>f17_i9337</t>
  </si>
  <si>
    <t>f17_i9338</t>
  </si>
  <si>
    <t>f17_i9339</t>
  </si>
  <si>
    <t>f17_i9340</t>
  </si>
  <si>
    <t>f17_i9341</t>
  </si>
  <si>
    <t>f17_i9342</t>
  </si>
  <si>
    <t>f17_i9343</t>
  </si>
  <si>
    <t>f17_i9344</t>
  </si>
  <si>
    <t>f17_i9345</t>
  </si>
  <si>
    <t>f17_i9346</t>
  </si>
  <si>
    <t>f17_i9347</t>
  </si>
  <si>
    <t>f17_i9348</t>
  </si>
  <si>
    <t>f17_i9349</t>
  </si>
  <si>
    <t>f17_i9350</t>
  </si>
  <si>
    <t>f17_i9351</t>
  </si>
  <si>
    <t>f17_i9352</t>
  </si>
  <si>
    <t>f17_i9353</t>
  </si>
  <si>
    <t>f17_i9354</t>
  </si>
  <si>
    <t>f17_i9355</t>
  </si>
  <si>
    <t>f17_i9356</t>
  </si>
  <si>
    <t>f17_i9357</t>
  </si>
  <si>
    <t>f17_i9358</t>
  </si>
  <si>
    <t>f17_i9359</t>
  </si>
  <si>
    <t>f17_i9360</t>
  </si>
  <si>
    <t>f17_i9361</t>
  </si>
  <si>
    <t>f17_i9362</t>
  </si>
  <si>
    <t>f17_i9363</t>
  </si>
  <si>
    <t>f17_i9364</t>
  </si>
  <si>
    <t>f17_i9365</t>
  </si>
  <si>
    <t>f17_i9366</t>
  </si>
  <si>
    <t>f17_i9367</t>
  </si>
  <si>
    <t>f17_i9368</t>
  </si>
  <si>
    <t>f17_i9369</t>
  </si>
  <si>
    <t>f17_i9370</t>
  </si>
  <si>
    <t>f17_i9371</t>
  </si>
  <si>
    <t>f17_i9372</t>
  </si>
  <si>
    <t>f17_i9373</t>
  </si>
  <si>
    <t>f17_i9374</t>
  </si>
  <si>
    <t>f17_i9375</t>
  </si>
  <si>
    <t>f17_i9376</t>
  </si>
  <si>
    <t>f17_i9377</t>
  </si>
  <si>
    <t>f17_i9378</t>
  </si>
  <si>
    <t>f17_i9379</t>
  </si>
  <si>
    <t>f17_i9380</t>
  </si>
  <si>
    <t>f17_i9381</t>
  </si>
  <si>
    <t>f17_i9382</t>
  </si>
  <si>
    <t>f17_i9383</t>
  </si>
  <si>
    <t>f17_i9384</t>
  </si>
  <si>
    <t>f17_i9385</t>
  </si>
  <si>
    <t>f17_i9386</t>
  </si>
  <si>
    <t>f17_i9387</t>
  </si>
  <si>
    <t>f17_i9388</t>
  </si>
  <si>
    <t>f17_i9389</t>
  </si>
  <si>
    <t>f17_i9390</t>
  </si>
  <si>
    <t>f17_i9391</t>
  </si>
  <si>
    <t>f17_i9392</t>
  </si>
  <si>
    <t>f17_i9393</t>
  </si>
  <si>
    <t>f17_i9394</t>
  </si>
  <si>
    <t>f17_i9395</t>
  </si>
  <si>
    <t>f17_i9396</t>
  </si>
  <si>
    <t>f17_i9397</t>
  </si>
  <si>
    <t>f17_i9398</t>
  </si>
  <si>
    <t>f17_i9399</t>
  </si>
  <si>
    <t>f17_i9400</t>
  </si>
  <si>
    <t>f17_i9401</t>
  </si>
  <si>
    <t>f17_i9402</t>
  </si>
  <si>
    <t>f17_i9403</t>
  </si>
  <si>
    <t>f17_i9404</t>
  </si>
  <si>
    <t>f17_i9405</t>
  </si>
  <si>
    <t>f17_i9406</t>
  </si>
  <si>
    <t>f17_i9407</t>
  </si>
  <si>
    <t>f17_i9408</t>
  </si>
  <si>
    <t>f17_i9409</t>
  </si>
  <si>
    <t>f17_i9410</t>
  </si>
  <si>
    <t>f17_i9411</t>
  </si>
  <si>
    <t>f17_i9412</t>
  </si>
  <si>
    <t>f17_i9413</t>
  </si>
  <si>
    <t>f17_i9414</t>
  </si>
  <si>
    <t>f17_i9415</t>
  </si>
  <si>
    <t>f17_i9416</t>
  </si>
  <si>
    <t>f17_i9417</t>
  </si>
  <si>
    <t>f17_i9418</t>
  </si>
  <si>
    <t>f17_i9419</t>
  </si>
  <si>
    <t>f17_i9420</t>
  </si>
  <si>
    <t>f17_i9421</t>
  </si>
  <si>
    <t>f17_i9422</t>
  </si>
  <si>
    <t>f17_i9423</t>
  </si>
  <si>
    <t>f17_i9424</t>
  </si>
  <si>
    <t>f17_i9425</t>
  </si>
  <si>
    <t>f17_i9426</t>
  </si>
  <si>
    <t>f17_i9427</t>
  </si>
  <si>
    <t>f17_i9428</t>
  </si>
  <si>
    <t>f17_i9429</t>
  </si>
  <si>
    <t>f17_i9430</t>
  </si>
  <si>
    <t>f17_i9431</t>
  </si>
  <si>
    <t>f17_i9432</t>
  </si>
  <si>
    <t>f17_i9433</t>
  </si>
  <si>
    <t>f17_i9434</t>
  </si>
  <si>
    <t>f17_i9435</t>
  </si>
  <si>
    <t>f17_i9436</t>
  </si>
  <si>
    <t>f17_i9437</t>
  </si>
  <si>
    <t>f17_i9438</t>
  </si>
  <si>
    <t>f17_i9439</t>
  </si>
  <si>
    <t>f17_i9440</t>
  </si>
  <si>
    <t>f17_i9441</t>
  </si>
  <si>
    <t>f17_i9442</t>
  </si>
  <si>
    <t>f17_i9443</t>
  </si>
  <si>
    <t>f17_i9444</t>
  </si>
  <si>
    <t>f17_i9445</t>
  </si>
  <si>
    <t>f17_i9446</t>
  </si>
  <si>
    <t>f17_i9447</t>
  </si>
  <si>
    <t>f17_i9448</t>
  </si>
  <si>
    <t>f17_i9449</t>
  </si>
  <si>
    <t>f17_i9450</t>
  </si>
  <si>
    <t>f17_i9451</t>
  </si>
  <si>
    <t>f17_i9452</t>
  </si>
  <si>
    <t>f17_i9453</t>
  </si>
  <si>
    <t>f17_i9454</t>
  </si>
  <si>
    <t>f17_i9455</t>
  </si>
  <si>
    <t>f17_i9456</t>
  </si>
  <si>
    <t>f17_i9457</t>
  </si>
  <si>
    <t>f17_i9458</t>
  </si>
  <si>
    <t>f17_i9459</t>
  </si>
  <si>
    <t>f17_i9460</t>
  </si>
  <si>
    <t>f17_i9461</t>
  </si>
  <si>
    <t>f17_i9462</t>
  </si>
  <si>
    <t>f17_i9463</t>
  </si>
  <si>
    <t>f17_i9464</t>
  </si>
  <si>
    <t>f17_i9465</t>
  </si>
  <si>
    <t>f17_i9466</t>
  </si>
  <si>
    <t>f17_i9467</t>
  </si>
  <si>
    <t>f17_i9468</t>
  </si>
  <si>
    <t>f17_i9469</t>
  </si>
  <si>
    <t>f17_i9470</t>
  </si>
  <si>
    <r>
      <rPr>
        <b/>
        <sz val="10"/>
        <color indexed="18"/>
        <rFont val="Arial Cyr"/>
        <charset val="134"/>
      </rPr>
      <t xml:space="preserve">Total persoane fizice lucrători de bază în funcţii ocupate în staţionar buget + autogestiune
   </t>
    </r>
    <r>
      <rPr>
        <sz val="10"/>
        <color indexed="18"/>
        <rFont val="Arial Cyr"/>
        <charset val="134"/>
      </rPr>
      <t>medici</t>
    </r>
  </si>
  <si>
    <t>f17_i9471</t>
  </si>
  <si>
    <t>f17_i9472</t>
  </si>
  <si>
    <t>f17_i9473</t>
  </si>
  <si>
    <t>f17_i9474</t>
  </si>
  <si>
    <t>f17_i9475</t>
  </si>
  <si>
    <t>f17_i9476</t>
  </si>
  <si>
    <t>f17_i9477</t>
  </si>
  <si>
    <t>f17_i9478</t>
  </si>
  <si>
    <t>f17_i9479</t>
  </si>
  <si>
    <t>f17_i9480</t>
  </si>
  <si>
    <t>f17_i9481</t>
  </si>
  <si>
    <t>f17_i9482</t>
  </si>
  <si>
    <t>f17_i9483</t>
  </si>
  <si>
    <t>f17_i9484</t>
  </si>
  <si>
    <t>f17_i9485</t>
  </si>
  <si>
    <t>f17_i9486</t>
  </si>
  <si>
    <t>f17_i9487</t>
  </si>
  <si>
    <t>f17_i9488</t>
  </si>
  <si>
    <t>f17_i9489</t>
  </si>
  <si>
    <t>f17_i9490</t>
  </si>
  <si>
    <t>f17_i9491</t>
  </si>
  <si>
    <t>f17_i9492</t>
  </si>
  <si>
    <t>f17_i9493</t>
  </si>
  <si>
    <t>f17_i9494</t>
  </si>
  <si>
    <t>f17_i9495</t>
  </si>
  <si>
    <t>f17_i9496</t>
  </si>
  <si>
    <t>f17_i9497</t>
  </si>
  <si>
    <t>f17_i9498</t>
  </si>
  <si>
    <t>f17_i9499</t>
  </si>
  <si>
    <t>f17_i9500</t>
  </si>
  <si>
    <t>f17_i9501</t>
  </si>
  <si>
    <t>f17_i9502</t>
  </si>
  <si>
    <t>f17_i9503</t>
  </si>
  <si>
    <t>f17_i9504</t>
  </si>
  <si>
    <t>f17_i9505</t>
  </si>
  <si>
    <t>f17_i9506</t>
  </si>
  <si>
    <t>f17_i9507</t>
  </si>
  <si>
    <t>f17_i9508</t>
  </si>
  <si>
    <t>f17_i9509</t>
  </si>
  <si>
    <t>f17_i9510</t>
  </si>
  <si>
    <t>f17_i9511</t>
  </si>
  <si>
    <t>f17_i9512</t>
  </si>
  <si>
    <t>f17_i9513</t>
  </si>
  <si>
    <t>f17_i9514</t>
  </si>
  <si>
    <t>f17_i9515</t>
  </si>
  <si>
    <t>f17_i9516</t>
  </si>
  <si>
    <t>f17_i9517</t>
  </si>
  <si>
    <t>f17_i9518</t>
  </si>
  <si>
    <t>f17_i9519</t>
  </si>
  <si>
    <t>f17_i9520</t>
  </si>
  <si>
    <t>f17_i9521</t>
  </si>
  <si>
    <t>f17_i9522</t>
  </si>
  <si>
    <t>f17_i9523</t>
  </si>
  <si>
    <t>f17_i9524</t>
  </si>
  <si>
    <t>f17_i9525</t>
  </si>
  <si>
    <t>f17_i9526</t>
  </si>
  <si>
    <t>f17_i9527</t>
  </si>
  <si>
    <t>f17_i9528</t>
  </si>
  <si>
    <t>f17_i9529</t>
  </si>
  <si>
    <t>f17_i9530</t>
  </si>
  <si>
    <t>f17_i9531</t>
  </si>
  <si>
    <t>f17_i9532</t>
  </si>
  <si>
    <t>f17_i9533</t>
  </si>
  <si>
    <t>f17_i9534</t>
  </si>
  <si>
    <t>f17_i9535</t>
  </si>
  <si>
    <t>f17_i9536</t>
  </si>
  <si>
    <t>f17_i9537</t>
  </si>
  <si>
    <t>f17_i9538</t>
  </si>
  <si>
    <t>f17_i9539</t>
  </si>
  <si>
    <t>f17_i9540</t>
  </si>
  <si>
    <t>f17_i9541</t>
  </si>
  <si>
    <t>f17_i9542</t>
  </si>
  <si>
    <t>f17_i9543</t>
  </si>
  <si>
    <t>f17_i9544</t>
  </si>
  <si>
    <t>f17_i9545</t>
  </si>
  <si>
    <t>f17_i9546</t>
  </si>
  <si>
    <t>f17_i9547</t>
  </si>
  <si>
    <t>f17_i9548</t>
  </si>
  <si>
    <t>f17_i9549</t>
  </si>
  <si>
    <t>f17_i9550</t>
  </si>
  <si>
    <t>f17_i9551</t>
  </si>
  <si>
    <t>f17_i9552</t>
  </si>
  <si>
    <t>f17_i9553</t>
  </si>
  <si>
    <t>f17_i9554</t>
  </si>
  <si>
    <t>f17_i9555</t>
  </si>
  <si>
    <t>f17_i9556</t>
  </si>
  <si>
    <t>f17_i9557</t>
  </si>
  <si>
    <t>f17_i9558</t>
  </si>
  <si>
    <t>f17_i9559</t>
  </si>
  <si>
    <t>f17_i9560</t>
  </si>
  <si>
    <t>f17_i9561</t>
  </si>
  <si>
    <t>f17_i9562</t>
  </si>
  <si>
    <t>f17_i9563</t>
  </si>
  <si>
    <t>f17_i9564</t>
  </si>
  <si>
    <t>f17_i9565</t>
  </si>
  <si>
    <t>f17_i9566</t>
  </si>
  <si>
    <t>f17_i9567</t>
  </si>
  <si>
    <t>f17_i9568</t>
  </si>
  <si>
    <t>f17_i9569</t>
  </si>
  <si>
    <t>f17_i9570</t>
  </si>
  <si>
    <t>f17_i9571</t>
  </si>
  <si>
    <t>f17_i9572</t>
  </si>
  <si>
    <t>f17_i9573</t>
  </si>
  <si>
    <t>f17_i9574</t>
  </si>
  <si>
    <t>f17_i9575</t>
  </si>
  <si>
    <t>f17_i9576</t>
  </si>
  <si>
    <t>f17_i9577</t>
  </si>
  <si>
    <t>f17_i9578</t>
  </si>
  <si>
    <t>f17_i9579</t>
  </si>
  <si>
    <t>f17_i9580</t>
  </si>
  <si>
    <t>f17_i9581</t>
  </si>
  <si>
    <t>f17_i9582</t>
  </si>
  <si>
    <t>f17_i9583</t>
  </si>
  <si>
    <t>f17_i9584</t>
  </si>
  <si>
    <t>f17_i9585</t>
  </si>
  <si>
    <t>f17_i9586</t>
  </si>
  <si>
    <t>f17_i9587</t>
  </si>
  <si>
    <t>f17_i9588</t>
  </si>
  <si>
    <t>f17_i9589</t>
  </si>
  <si>
    <t>f17_i9590</t>
  </si>
  <si>
    <t>f17_i9591</t>
  </si>
  <si>
    <t>f17_i9592</t>
  </si>
  <si>
    <t>f17_i9593</t>
  </si>
  <si>
    <t>f17_i9594</t>
  </si>
  <si>
    <t>f17_i9595</t>
  </si>
  <si>
    <t>f17_i9596</t>
  </si>
  <si>
    <t>f17_i9597</t>
  </si>
  <si>
    <t>f17_i9598</t>
  </si>
  <si>
    <t>f17_i9599</t>
  </si>
  <si>
    <t>f17_i9600</t>
  </si>
  <si>
    <t>f17_i9601</t>
  </si>
  <si>
    <t>f17_i9602</t>
  </si>
  <si>
    <t>f17_i9603</t>
  </si>
  <si>
    <t>f17_i9604</t>
  </si>
  <si>
    <t>f17_i9605</t>
  </si>
  <si>
    <t>f17_i9606</t>
  </si>
  <si>
    <t>f17_i9607</t>
  </si>
  <si>
    <t>f17_i9608</t>
  </si>
  <si>
    <t>f17_i9609</t>
  </si>
  <si>
    <r>
      <rPr>
        <b/>
        <sz val="10"/>
        <color indexed="18"/>
        <rFont val="Arial Cyr"/>
        <charset val="134"/>
      </rPr>
      <t xml:space="preserve">Adăugaţi 2013
Total persoane fizice, care activează în instituţie
     </t>
    </r>
    <r>
      <rPr>
        <sz val="10"/>
        <color indexed="18"/>
        <rFont val="Arial Cyr"/>
        <charset val="134"/>
      </rPr>
      <t>buget</t>
    </r>
  </si>
  <si>
    <t>f17_i9610</t>
  </si>
  <si>
    <t>f17_i9611</t>
  </si>
  <si>
    <t>f17_i9612</t>
  </si>
  <si>
    <r>
      <rPr>
        <b/>
        <sz val="10"/>
        <color indexed="18"/>
        <rFont val="Arial Cyr"/>
        <charset val="134"/>
      </rPr>
      <t xml:space="preserve">Total persoane fizice, care activează în instituţie mediu rural
     </t>
    </r>
    <r>
      <rPr>
        <sz val="10"/>
        <color indexed="18"/>
        <rFont val="Arial Cyr"/>
        <charset val="134"/>
      </rPr>
      <t>buget</t>
    </r>
  </si>
  <si>
    <t>f17_i9613</t>
  </si>
  <si>
    <t>f17_i9614</t>
  </si>
  <si>
    <t>f17_i9615</t>
  </si>
  <si>
    <r>
      <rPr>
        <b/>
        <sz val="10"/>
        <color indexed="18"/>
        <rFont val="Arial Cyr"/>
        <charset val="134"/>
      </rPr>
      <t xml:space="preserve">Total persoane fizice, care activează în instituţie mediu urban
     </t>
    </r>
    <r>
      <rPr>
        <sz val="10"/>
        <color indexed="18"/>
        <rFont val="Arial Cyr"/>
        <charset val="134"/>
      </rPr>
      <t>buget</t>
    </r>
  </si>
  <si>
    <t>f17_i9616</t>
  </si>
  <si>
    <t>f17_i9617</t>
  </si>
  <si>
    <t>f17_i9618</t>
  </si>
  <si>
    <r>
      <rPr>
        <b/>
        <sz val="10"/>
        <color indexed="18"/>
        <rFont val="Arial Cyr"/>
        <charset val="134"/>
      </rPr>
      <t xml:space="preserve">Medici specialişti şi asigurarea cu ei
     </t>
    </r>
    <r>
      <rPr>
        <sz val="10"/>
        <color indexed="18"/>
        <rFont val="Arial Cyr"/>
        <charset val="134"/>
      </rPr>
      <t>buget</t>
    </r>
  </si>
  <si>
    <t>f17_i9619</t>
  </si>
  <si>
    <t>f17_i9620</t>
  </si>
  <si>
    <t>f17_i9621</t>
  </si>
  <si>
    <r>
      <rPr>
        <b/>
        <sz val="10"/>
        <color indexed="18"/>
        <rFont val="Arial Cyr"/>
        <charset val="134"/>
      </rPr>
      <t xml:space="preserve">Medici specialişti şi asigurarea cu ei mediu rural
     </t>
    </r>
    <r>
      <rPr>
        <sz val="10"/>
        <color indexed="18"/>
        <rFont val="Arial Cyr"/>
        <charset val="134"/>
      </rPr>
      <t>buget</t>
    </r>
  </si>
  <si>
    <t>f17_i9622</t>
  </si>
  <si>
    <t>f17_i9623</t>
  </si>
  <si>
    <t>f17_i9624</t>
  </si>
  <si>
    <r>
      <rPr>
        <b/>
        <sz val="10"/>
        <color indexed="18"/>
        <rFont val="Arial Cyr"/>
        <charset val="134"/>
      </rPr>
      <t xml:space="preserve">Medici specialişti şi asigurarea cu ei mediu urban
     </t>
    </r>
    <r>
      <rPr>
        <sz val="10"/>
        <color indexed="18"/>
        <rFont val="Arial Cyr"/>
        <charset val="134"/>
      </rPr>
      <t>buget</t>
    </r>
  </si>
  <si>
    <t>f17_i9625</t>
  </si>
  <si>
    <t>f17_i9626</t>
  </si>
  <si>
    <t>f17_i9627</t>
  </si>
  <si>
    <r>
      <rPr>
        <b/>
        <sz val="10"/>
        <color indexed="18"/>
        <rFont val="Arial Cyr"/>
        <charset val="134"/>
      </rPr>
      <t xml:space="preserve">Adăugaţi 2014
Total rezidenti numar functii scriptice
     </t>
    </r>
    <r>
      <rPr>
        <sz val="10"/>
        <color indexed="18"/>
        <rFont val="Arial Cyr"/>
        <charset val="134"/>
      </rPr>
      <t>buget</t>
    </r>
  </si>
  <si>
    <t>f17_i9628</t>
  </si>
  <si>
    <t>f17_i9629</t>
  </si>
  <si>
    <t>f17_i9630</t>
  </si>
  <si>
    <r>
      <rPr>
        <b/>
        <sz val="10"/>
        <color indexed="18"/>
        <rFont val="Arial Cyr"/>
        <charset val="134"/>
      </rPr>
      <t xml:space="preserve">Total rezidenti numar functii ocupate
     </t>
    </r>
    <r>
      <rPr>
        <sz val="10"/>
        <color indexed="18"/>
        <rFont val="Arial Cyr"/>
        <charset val="134"/>
      </rPr>
      <t>buget</t>
    </r>
  </si>
  <si>
    <t>f17_i9631</t>
  </si>
  <si>
    <t>f17_i9632</t>
  </si>
  <si>
    <t>f17_i9633</t>
  </si>
  <si>
    <r>
      <rPr>
        <b/>
        <sz val="10"/>
        <color indexed="18"/>
        <rFont val="Arial Cyr"/>
        <charset val="134"/>
      </rPr>
      <t xml:space="preserve">Rezidenti numar functii scriptice in instituţia de asistenţă medicală primară
     </t>
    </r>
    <r>
      <rPr>
        <sz val="10"/>
        <color indexed="18"/>
        <rFont val="Arial Cyr"/>
        <charset val="134"/>
      </rPr>
      <t>buget</t>
    </r>
  </si>
  <si>
    <t>f17_i9634</t>
  </si>
  <si>
    <t>f17_i9635</t>
  </si>
  <si>
    <t>f17_i9636</t>
  </si>
  <si>
    <r>
      <rPr>
        <b/>
        <sz val="10"/>
        <color indexed="18"/>
        <rFont val="Arial Cyr"/>
        <charset val="134"/>
      </rPr>
      <t xml:space="preserve">Rezidenti numar functii ocupate in instituţia de asistenţă medicală primară
     </t>
    </r>
    <r>
      <rPr>
        <sz val="10"/>
        <color indexed="18"/>
        <rFont val="Arial Cyr"/>
        <charset val="134"/>
      </rPr>
      <t>buget</t>
    </r>
  </si>
  <si>
    <t>f17_i9637</t>
  </si>
  <si>
    <t>f17_i9638</t>
  </si>
  <si>
    <t>f17_i9639</t>
  </si>
  <si>
    <r>
      <rPr>
        <b/>
        <sz val="10"/>
        <color indexed="18"/>
        <rFont val="Arial Cyr"/>
        <charset val="134"/>
      </rPr>
      <t xml:space="preserve">Rezidenti numar functii scriptice in secţia consultativă
     </t>
    </r>
    <r>
      <rPr>
        <sz val="10"/>
        <color indexed="18"/>
        <rFont val="Arial Cyr"/>
        <charset val="134"/>
      </rPr>
      <t>buget</t>
    </r>
  </si>
  <si>
    <t>f17_i9640</t>
  </si>
  <si>
    <t>f17_i9641</t>
  </si>
  <si>
    <t>f17_i9642</t>
  </si>
  <si>
    <r>
      <rPr>
        <b/>
        <sz val="10"/>
        <color indexed="18"/>
        <rFont val="Arial Cyr"/>
        <charset val="134"/>
      </rPr>
      <t xml:space="preserve">Rezidenti numar functii ocupate in secţia consultativă
     </t>
    </r>
    <r>
      <rPr>
        <sz val="10"/>
        <color indexed="18"/>
        <rFont val="Arial Cyr"/>
        <charset val="134"/>
      </rPr>
      <t>buget</t>
    </r>
  </si>
  <si>
    <t>f17_i9643</t>
  </si>
  <si>
    <t>f17_i9644</t>
  </si>
  <si>
    <t>f17_i9645</t>
  </si>
  <si>
    <r>
      <rPr>
        <b/>
        <sz val="10"/>
        <color indexed="18"/>
        <rFont val="Arial Cyr"/>
        <charset val="134"/>
      </rPr>
      <t xml:space="preserve">Total rezidenti număr persoane fizice lucrători de bază în funcţii ocupate
     </t>
    </r>
    <r>
      <rPr>
        <sz val="10"/>
        <color indexed="18"/>
        <rFont val="Arial Cyr"/>
        <charset val="134"/>
      </rPr>
      <t>buget</t>
    </r>
  </si>
  <si>
    <t>f17_i9646</t>
  </si>
  <si>
    <t>f17_i9647</t>
  </si>
  <si>
    <t>f17_i9648</t>
  </si>
  <si>
    <r>
      <rPr>
        <b/>
        <sz val="10"/>
        <color indexed="18"/>
        <rFont val="Arial Cyr"/>
        <charset val="134"/>
      </rPr>
      <t xml:space="preserve">Rezidenti număr persoane fizice lucrători de bază în funcţii ocupate in ştiinţă
     </t>
    </r>
    <r>
      <rPr>
        <sz val="10"/>
        <color indexed="18"/>
        <rFont val="Arial Cyr"/>
        <charset val="134"/>
      </rPr>
      <t>buget</t>
    </r>
  </si>
  <si>
    <t>f17_i9649</t>
  </si>
  <si>
    <t>f17_i9650</t>
  </si>
  <si>
    <t>f17_i9651</t>
  </si>
  <si>
    <r>
      <rPr>
        <b/>
        <sz val="10"/>
        <color indexed="18"/>
        <rFont val="Arial Cyr"/>
        <charset val="134"/>
      </rPr>
      <t xml:space="preserve">Rezidenti număr persoane fizice lucrători de bază în funcţii ocupate in instituţia de asistenţă medicală primară
     </t>
    </r>
    <r>
      <rPr>
        <sz val="10"/>
        <color indexed="18"/>
        <rFont val="Arial Cyr"/>
        <charset val="134"/>
      </rPr>
      <t>buget</t>
    </r>
  </si>
  <si>
    <t>f17_i9652</t>
  </si>
  <si>
    <t>f17_i9653</t>
  </si>
  <si>
    <t>f17_i9654</t>
  </si>
  <si>
    <r>
      <rPr>
        <b/>
        <sz val="10"/>
        <color indexed="18"/>
        <rFont val="Arial Cyr"/>
        <charset val="134"/>
      </rPr>
      <t xml:space="preserve">Rezidenti număr persoane fizice lucrători de bază în funcţii ocupate in secţia consultativă
     </t>
    </r>
    <r>
      <rPr>
        <sz val="10"/>
        <color indexed="18"/>
        <rFont val="Arial Cyr"/>
        <charset val="134"/>
      </rPr>
      <t>buget</t>
    </r>
  </si>
  <si>
    <t>f17_i9655</t>
  </si>
  <si>
    <t>f17_i9656</t>
  </si>
  <si>
    <t>f17_i9657</t>
  </si>
  <si>
    <r>
      <rPr>
        <b/>
        <sz val="10"/>
        <color indexed="18"/>
        <rFont val="Arial Cyr"/>
        <charset val="134"/>
      </rPr>
      <t xml:space="preserve">Rezidenti număr persoane fizice lucrători de bază în funcţii ocupate cu categoria superioara
     </t>
    </r>
    <r>
      <rPr>
        <sz val="10"/>
        <color indexed="18"/>
        <rFont val="Arial Cyr"/>
        <charset val="134"/>
      </rPr>
      <t>buget</t>
    </r>
  </si>
  <si>
    <t>f17_i9658</t>
  </si>
  <si>
    <t>f17_i9659</t>
  </si>
  <si>
    <t>f17_i9660</t>
  </si>
  <si>
    <r>
      <rPr>
        <b/>
        <sz val="10"/>
        <color indexed="18"/>
        <rFont val="Arial Cyr"/>
        <charset val="134"/>
      </rPr>
      <t xml:space="preserve">Rezidenti număr persoane fizice lucrători de bază în funcţii ocupate cu categoria I
     </t>
    </r>
    <r>
      <rPr>
        <sz val="10"/>
        <color indexed="18"/>
        <rFont val="Arial Cyr"/>
        <charset val="134"/>
      </rPr>
      <t>buget</t>
    </r>
  </si>
  <si>
    <t>f17_i9661</t>
  </si>
  <si>
    <t>f17_i9662</t>
  </si>
  <si>
    <t>f17_i9663</t>
  </si>
  <si>
    <r>
      <rPr>
        <b/>
        <sz val="10"/>
        <color indexed="18"/>
        <rFont val="Arial Cyr"/>
        <charset val="134"/>
      </rPr>
      <t xml:space="preserve">Rezidenti număr persoane fizice lucrători de bază în funcţii ocupate cu categoria II
     </t>
    </r>
    <r>
      <rPr>
        <sz val="10"/>
        <color indexed="18"/>
        <rFont val="Arial Cyr"/>
        <charset val="134"/>
      </rPr>
      <t>buget</t>
    </r>
  </si>
  <si>
    <t>f17_i9664</t>
  </si>
  <si>
    <t>f17_i9665</t>
  </si>
  <si>
    <t>f17_i9666</t>
  </si>
  <si>
    <r>
      <rPr>
        <b/>
        <sz val="10"/>
        <color indexed="18"/>
        <rFont val="Arial Cyr"/>
        <charset val="134"/>
      </rPr>
      <t xml:space="preserve">Rezidenti număr persoane fizice lucrători de bază în funcţii ocupate în localitatea rurală
     </t>
    </r>
    <r>
      <rPr>
        <sz val="10"/>
        <color indexed="18"/>
        <rFont val="Arial Cyr"/>
        <charset val="134"/>
      </rPr>
      <t>buget</t>
    </r>
  </si>
  <si>
    <t>f17_i9667</t>
  </si>
  <si>
    <t>f17_i9668</t>
  </si>
  <si>
    <t>f17_i9669</t>
  </si>
  <si>
    <r>
      <rPr>
        <b/>
        <sz val="10"/>
        <color indexed="18"/>
        <rFont val="Arial Cyr"/>
        <charset val="134"/>
      </rPr>
      <t xml:space="preserve">Adăugaţi 2015
Angajaţi PMM din promoţia anului gestionar - Total
     </t>
    </r>
    <r>
      <rPr>
        <sz val="10"/>
        <color indexed="18"/>
        <rFont val="Arial Cyr"/>
        <charset val="134"/>
      </rPr>
      <t>buget</t>
    </r>
  </si>
  <si>
    <t>f17_i9670</t>
  </si>
  <si>
    <t>f17_i9671</t>
  </si>
  <si>
    <t>f17_i9672</t>
  </si>
  <si>
    <r>
      <rPr>
        <b/>
        <sz val="10"/>
        <color indexed="18"/>
        <rFont val="Arial Cyr"/>
        <charset val="134"/>
      </rPr>
      <t xml:space="preserve">Angajaţi PMM din promoţia anului gestionar - sector rural
     </t>
    </r>
    <r>
      <rPr>
        <sz val="10"/>
        <color indexed="18"/>
        <rFont val="Arial Cyr"/>
        <charset val="134"/>
      </rPr>
      <t>buget</t>
    </r>
  </si>
  <si>
    <t>f17_i9673</t>
  </si>
  <si>
    <t>f17_i9674</t>
  </si>
  <si>
    <t>f17_i9675</t>
  </si>
  <si>
    <r>
      <rPr>
        <b/>
        <sz val="10"/>
        <color indexed="18"/>
        <rFont val="Arial Cyr"/>
        <charset val="134"/>
      </rPr>
      <t xml:space="preserve">Angajaţi PMM din promoţia anului gestionar - sector urban
     </t>
    </r>
    <r>
      <rPr>
        <sz val="10"/>
        <color indexed="18"/>
        <rFont val="Arial Cyr"/>
        <charset val="134"/>
      </rPr>
      <t>buget</t>
    </r>
  </si>
  <si>
    <t>f17_i9676</t>
  </si>
  <si>
    <t>f17_i9677</t>
  </si>
  <si>
    <t>f17_i9678</t>
  </si>
  <si>
    <r>
      <rPr>
        <b/>
        <sz val="10"/>
        <color indexed="18"/>
        <rFont val="Arial Cyr"/>
        <charset val="134"/>
      </rPr>
      <t xml:space="preserve">Personal medical inferior - Total
     </t>
    </r>
    <r>
      <rPr>
        <sz val="10"/>
        <color indexed="18"/>
        <rFont val="Arial Cyr"/>
        <charset val="134"/>
      </rPr>
      <t>buget</t>
    </r>
  </si>
  <si>
    <t>f17_i9679</t>
  </si>
  <si>
    <t>f17_i9680</t>
  </si>
  <si>
    <t>f17_i9681</t>
  </si>
  <si>
    <r>
      <rPr>
        <b/>
        <sz val="10"/>
        <color indexed="18"/>
        <rFont val="Arial Cyr"/>
        <charset val="134"/>
      </rPr>
      <t xml:space="preserve">Personal medical inferior - sector rural
     </t>
    </r>
    <r>
      <rPr>
        <sz val="10"/>
        <color indexed="18"/>
        <rFont val="Arial Cyr"/>
        <charset val="134"/>
      </rPr>
      <t>buget</t>
    </r>
  </si>
  <si>
    <t>f17_i9682</t>
  </si>
  <si>
    <t>f17_i9683</t>
  </si>
  <si>
    <t>f17_i9684</t>
  </si>
  <si>
    <r>
      <rPr>
        <b/>
        <sz val="10"/>
        <color indexed="18"/>
        <rFont val="Arial Cyr"/>
        <charset val="134"/>
      </rPr>
      <t xml:space="preserve">Personal medical inferior - sector urban
     </t>
    </r>
    <r>
      <rPr>
        <sz val="10"/>
        <color indexed="18"/>
        <rFont val="Arial Cyr"/>
        <charset val="134"/>
      </rPr>
      <t>buget</t>
    </r>
  </si>
  <si>
    <t>f17_i9685</t>
  </si>
  <si>
    <t>f17_i9686</t>
  </si>
  <si>
    <t>f17_i9687</t>
  </si>
  <si>
    <r>
      <rPr>
        <b/>
        <sz val="10"/>
        <color indexed="18"/>
        <rFont val="Arial Cyr"/>
        <charset val="134"/>
      </rPr>
      <t xml:space="preserve">Adăugaţi 2019
Completarea  funcţiilor ocupate de asistenţii comunitari                         </t>
    </r>
    <r>
      <rPr>
        <sz val="10"/>
        <color indexed="18"/>
        <rFont val="Arial Cyr"/>
        <charset val="134"/>
      </rPr>
      <t>buget</t>
    </r>
  </si>
  <si>
    <t>f17_i9688</t>
  </si>
  <si>
    <t>autogestiune</t>
  </si>
  <si>
    <t>f17_i9689</t>
  </si>
  <si>
    <t xml:space="preserve"> buget + autogestiune</t>
  </si>
  <si>
    <t>f17_i9690</t>
  </si>
  <si>
    <r>
      <rPr>
        <sz val="10"/>
        <color indexed="18"/>
        <rFont val="Arial Cyr"/>
        <charset val="134"/>
      </rPr>
      <t xml:space="preserve">
</t>
    </r>
    <r>
      <rPr>
        <b/>
        <sz val="10"/>
        <color indexed="18"/>
        <rFont val="Arial Cyr"/>
        <charset val="134"/>
      </rPr>
      <t>Ponderea  funcţiilor ocupate de asistenţii comunitari  din totalul de  funcţii ocupate  de asistenţii medicali</t>
    </r>
    <r>
      <rPr>
        <sz val="10"/>
        <color indexed="18"/>
        <rFont val="Arial Cyr"/>
        <charset val="134"/>
      </rPr>
      <t xml:space="preserve">                                                buget</t>
    </r>
  </si>
  <si>
    <t>f17_i9691</t>
  </si>
  <si>
    <t>f17_i9692</t>
  </si>
  <si>
    <t>f17_i9693</t>
  </si>
  <si>
    <r>
      <rPr>
        <sz val="10"/>
        <color indexed="18"/>
        <rFont val="Arial Cyr"/>
        <charset val="134"/>
      </rPr>
      <t xml:space="preserve">
</t>
    </r>
    <r>
      <rPr>
        <b/>
        <sz val="10"/>
        <color indexed="18"/>
        <rFont val="Arial Cyr"/>
        <charset val="134"/>
      </rPr>
      <t xml:space="preserve">Asigurarea populaţiei cu asistenţii comunitari                                                                                                             </t>
    </r>
    <r>
      <rPr>
        <sz val="10"/>
        <color indexed="18"/>
        <rFont val="Arial Cyr"/>
        <charset val="134"/>
      </rPr>
      <t xml:space="preserve"> buget</t>
    </r>
  </si>
  <si>
    <t>f17_i9694</t>
  </si>
  <si>
    <t>f17_i9695</t>
  </si>
  <si>
    <t>f17_i9696</t>
  </si>
  <si>
    <r>
      <rPr>
        <sz val="10"/>
        <color indexed="18"/>
        <rFont val="Arial Cyr"/>
        <charset val="134"/>
      </rPr>
      <t>Funcţii sc</t>
    </r>
    <r>
      <rPr>
        <b/>
        <sz val="10"/>
        <color indexed="18"/>
        <rFont val="Arial Cyr"/>
        <charset val="134"/>
      </rPr>
      <t xml:space="preserve">iptice de  asistenţi comunitari                                                                                                                                         </t>
    </r>
    <r>
      <rPr>
        <sz val="10"/>
        <color indexed="18"/>
        <rFont val="Arial Cyr"/>
        <charset val="134"/>
      </rPr>
      <t xml:space="preserve"> buget</t>
    </r>
  </si>
  <si>
    <t>f17_i9697</t>
  </si>
  <si>
    <t>f17_i9698</t>
  </si>
  <si>
    <t>f17_i9699</t>
  </si>
  <si>
    <t>Număr alt personal care  care activează  în sectorul rural 
     buget</t>
  </si>
  <si>
    <t>f17_i9700</t>
  </si>
  <si>
    <t>f17_i9701</t>
  </si>
  <si>
    <t>f17_i9702</t>
  </si>
  <si>
    <t>Număr de asistenţii comunitari care activează  în sectorul rural 
     buget</t>
  </si>
  <si>
    <t>f17_i9703</t>
  </si>
  <si>
    <t>f17_i9704</t>
  </si>
  <si>
    <t>f17_i9705</t>
  </si>
  <si>
    <r>
      <rPr>
        <sz val="10"/>
        <color indexed="18"/>
        <rFont val="Arial Cyr"/>
        <charset val="134"/>
      </rPr>
      <t xml:space="preserve">Total funcţii  scriptice la finele anului în AMT   -     </t>
    </r>
    <r>
      <rPr>
        <b/>
        <sz val="10"/>
        <color indexed="18"/>
        <rFont val="Arial Cyr"/>
        <charset val="134"/>
      </rPr>
      <t xml:space="preserve"> Psihologi</t>
    </r>
  </si>
  <si>
    <t>f17_i9706</t>
  </si>
  <si>
    <t xml:space="preserve">                                                           în secţia consultativă  -psihologi</t>
  </si>
  <si>
    <t>f17_i9707</t>
  </si>
  <si>
    <t xml:space="preserve">                                                           în staţionar                 - psihologi</t>
  </si>
  <si>
    <t xml:space="preserve">6000.                                                                                6. Numărul total state de funcţii şi cadre pe instituţia  medico – sanitară  
                                                                                             </t>
  </si>
  <si>
    <r>
      <rPr>
        <b/>
        <sz val="9"/>
        <rFont val="Times New Roman CE"/>
        <charset val="134"/>
      </rPr>
      <t>Număr medic</t>
    </r>
    <r>
      <rPr>
        <sz val="9"/>
        <rFont val="Times New Roman CE"/>
        <charset val="134"/>
      </rPr>
      <t xml:space="preserve">i  la sfîrşitul anului precedent
</t>
    </r>
  </si>
  <si>
    <t xml:space="preserve">Angajaţi  în cursul anului
</t>
  </si>
  <si>
    <t xml:space="preserve">inclusiv  pediatri – consultanţi     
</t>
  </si>
  <si>
    <t xml:space="preserve">inspectori                                                                  </t>
  </si>
  <si>
    <t xml:space="preserve">medici igienişti pe:  igiena generală              
                                                                                                                                                   </t>
  </si>
  <si>
    <t xml:space="preserve">    inclusiv asistenţi medicali a medicilor de familie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</si>
</sst>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 #\ ##0.00_р_._-;\-* #\ ##0.00_р_._-;_-* &quot;-&quot;??_р_._-;_-@_-"/>
    <numFmt numFmtId="177" formatCode="_-* #\ ##0.00&quot;р.&quot;_-;\-* #\ ##0.00&quot;р.&quot;_-;_-* &quot;-&quot;??&quot;р.&quot;_-;_-@_-"/>
    <numFmt numFmtId="178" formatCode="_-* #\ ##0_р_._-;\-* #\ ##0_р_._-;_-* &quot;-&quot;_р_._-;_-@_-"/>
    <numFmt numFmtId="179" formatCode="_-* #\ ##0&quot;р.&quot;_-;\-* #\ ##0&quot;р.&quot;_-;_-* &quot;-&quot;&quot;р.&quot;_-;_-@_-"/>
    <numFmt numFmtId="180" formatCode="0.000"/>
  </numFmts>
  <fonts count="59">
    <font>
      <sz val="10"/>
      <color theme="1"/>
      <name val="Arial Cyr"/>
      <charset val="134"/>
    </font>
    <font>
      <sz val="7"/>
      <name val="Times New Roman"/>
      <charset val="134"/>
    </font>
    <font>
      <sz val="9"/>
      <name val="Times New Roman CE"/>
      <charset val="134"/>
    </font>
    <font>
      <sz val="7"/>
      <name val="Arial Cyr"/>
      <charset val="134"/>
    </font>
    <font>
      <b/>
      <sz val="9"/>
      <name val="Times New Roman CE"/>
      <charset val="134"/>
    </font>
    <font>
      <b/>
      <sz val="9"/>
      <name val="Arial Cyr"/>
      <charset val="134"/>
    </font>
    <font>
      <sz val="9"/>
      <name val="Arial Cyr"/>
      <charset val="134"/>
    </font>
    <font>
      <b/>
      <sz val="9"/>
      <name val="Times New Roman"/>
      <charset val="134"/>
    </font>
    <font>
      <sz val="9"/>
      <name val="Times New Roman"/>
      <charset val="134"/>
    </font>
    <font>
      <sz val="10"/>
      <name val="Times New Roman"/>
      <charset val="134"/>
    </font>
    <font>
      <sz val="10"/>
      <color indexed="65"/>
      <name val="Arial Cyr"/>
      <charset val="134"/>
    </font>
    <font>
      <b/>
      <sz val="8"/>
      <color indexed="65"/>
      <name val="Times New Roman CE"/>
      <charset val="134"/>
    </font>
    <font>
      <sz val="7"/>
      <color indexed="65"/>
      <name val="Times New Roman CE"/>
      <charset val="134"/>
    </font>
    <font>
      <sz val="8"/>
      <color indexed="65"/>
      <name val="Times New Roman CE"/>
      <charset val="134"/>
    </font>
    <font>
      <b/>
      <sz val="9"/>
      <name val="Cambria"/>
      <charset val="134"/>
    </font>
    <font>
      <b/>
      <sz val="11"/>
      <name val="Times New Roman"/>
      <charset val="134"/>
    </font>
    <font>
      <sz val="11"/>
      <name val="Arial Cyr"/>
      <charset val="134"/>
    </font>
    <font>
      <b/>
      <sz val="10"/>
      <name val="Arial Cyr"/>
      <charset val="134"/>
    </font>
    <font>
      <sz val="10"/>
      <color indexed="2"/>
      <name val="Arial Cyr"/>
      <charset val="134"/>
    </font>
    <font>
      <sz val="10"/>
      <color indexed="17"/>
      <name val="Arial Cyr"/>
      <charset val="134"/>
    </font>
    <font>
      <sz val="10"/>
      <color indexed="60"/>
      <name val="Arial Cyr"/>
      <charset val="134"/>
    </font>
    <font>
      <sz val="10"/>
      <color indexed="18"/>
      <name val="Arial Cyr"/>
      <charset val="134"/>
    </font>
    <font>
      <sz val="10"/>
      <name val="Arial Cyr"/>
      <charset val="134"/>
    </font>
    <font>
      <b/>
      <u/>
      <sz val="10"/>
      <color indexed="18"/>
      <name val="Arial Cyr"/>
      <charset val="134"/>
    </font>
    <font>
      <b/>
      <sz val="10"/>
      <color indexed="18"/>
      <name val="Arial Cyr"/>
      <charset val="134"/>
    </font>
    <font>
      <b/>
      <sz val="10"/>
      <color indexed="2"/>
      <name val="Arial Cyr"/>
      <charset val="134"/>
    </font>
    <font>
      <b/>
      <sz val="10"/>
      <color rgb="FF00B050"/>
      <name val="Arial Cyr"/>
      <charset val="134"/>
    </font>
    <font>
      <sz val="10"/>
      <color rgb="FF00B050"/>
      <name val="Arial Cyr"/>
      <charset val="134"/>
    </font>
    <font>
      <b/>
      <sz val="9"/>
      <color rgb="FF00B050"/>
      <name val="Arial Cyr"/>
      <charset val="134"/>
    </font>
    <font>
      <b/>
      <sz val="7"/>
      <name val="Times New Roman"/>
      <charset val="134"/>
    </font>
    <font>
      <b/>
      <sz val="10"/>
      <name val="Times New Roman CE"/>
      <charset val="134"/>
    </font>
    <font>
      <sz val="10"/>
      <name val="Times New Roman CE"/>
      <charset val="134"/>
    </font>
    <font>
      <sz val="10"/>
      <name val="Arial"/>
      <charset val="134"/>
    </font>
    <font>
      <b/>
      <sz val="10"/>
      <name val="Arial"/>
      <charset val="134"/>
    </font>
    <font>
      <b/>
      <sz val="10"/>
      <color theme="0" tint="-0.249977"/>
      <name val="Times New Roman CE"/>
      <charset val="134"/>
    </font>
    <font>
      <u/>
      <sz val="10"/>
      <color indexed="4"/>
      <name val="Arial Cyr"/>
      <charset val="134"/>
    </font>
    <font>
      <u/>
      <sz val="10"/>
      <color indexed="20"/>
      <name val="Arial Cyr"/>
      <charset val="134"/>
    </font>
    <font>
      <sz val="11"/>
      <color indexed="2"/>
      <name val="Calibri"/>
      <charset val="134"/>
      <scheme val="minor"/>
    </font>
    <font>
      <b/>
      <sz val="18"/>
      <color theme="3"/>
      <name val="Cambria"/>
      <charset val="134"/>
    </font>
    <font>
      <i/>
      <sz val="11"/>
      <color rgb="FF7F7F7F"/>
      <name val="Calibri"/>
      <charset val="134"/>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134"/>
      <scheme val="minor"/>
    </font>
    <font>
      <b/>
      <sz val="11"/>
      <color rgb="FF3F3F3F"/>
      <name val="Calibri"/>
      <charset val="134"/>
      <scheme val="minor"/>
    </font>
    <font>
      <b/>
      <sz val="11"/>
      <color rgb="FFFA7D00"/>
      <name val="Calibri"/>
      <charset val="134"/>
      <scheme val="minor"/>
    </font>
    <font>
      <b/>
      <sz val="11"/>
      <color theme="0"/>
      <name val="Calibri"/>
      <charset val="134"/>
      <scheme val="minor"/>
    </font>
    <font>
      <sz val="11"/>
      <color rgb="FFFA7D00"/>
      <name val="Calibri"/>
      <charset val="134"/>
      <scheme val="minor"/>
    </font>
    <font>
      <b/>
      <sz val="11"/>
      <color theme="1"/>
      <name val="Calibri"/>
      <charset val="134"/>
      <scheme val="minor"/>
    </font>
    <font>
      <sz val="11"/>
      <color rgb="FF006100"/>
      <name val="Calibri"/>
      <charset val="134"/>
      <scheme val="minor"/>
    </font>
    <font>
      <sz val="11"/>
      <color rgb="FF9C0006"/>
      <name val="Calibri"/>
      <charset val="134"/>
      <scheme val="minor"/>
    </font>
    <font>
      <sz val="11"/>
      <color rgb="FF9C6500"/>
      <name val="Calibri"/>
      <charset val="134"/>
      <scheme val="minor"/>
    </font>
    <font>
      <sz val="11"/>
      <color theme="0"/>
      <name val="Calibri"/>
      <charset val="134"/>
      <scheme val="minor"/>
    </font>
    <font>
      <sz val="11"/>
      <color theme="1"/>
      <name val="Calibri"/>
      <charset val="134"/>
      <scheme val="minor"/>
    </font>
    <font>
      <sz val="9"/>
      <color indexed="17"/>
      <name val="Arial Cyr"/>
      <charset val="134"/>
    </font>
    <font>
      <sz val="10"/>
      <name val="宋体"/>
      <charset val="134"/>
    </font>
    <font>
      <sz val="14"/>
      <name val="Times New Roman CE"/>
      <charset val="134"/>
    </font>
    <font>
      <b/>
      <sz val="14"/>
      <name val="Times New Roman CE"/>
      <charset val="134"/>
    </font>
    <font>
      <sz val="10"/>
      <color indexed="2"/>
      <name val="Times New Roman CE"/>
      <charset val="134"/>
    </font>
  </fonts>
  <fills count="39">
    <fill>
      <patternFill patternType="none"/>
    </fill>
    <fill>
      <patternFill patternType="gray125"/>
    </fill>
    <fill>
      <patternFill patternType="solid">
        <fgColor indexed="65"/>
        <bgColor indexed="64"/>
      </patternFill>
    </fill>
    <fill>
      <patternFill patternType="solid">
        <fgColor indexed="5"/>
        <bgColor indexed="5"/>
      </patternFill>
    </fill>
    <fill>
      <patternFill patternType="solid">
        <fgColor indexed="57"/>
        <bgColor indexed="57"/>
      </patternFill>
    </fill>
    <fill>
      <patternFill patternType="solid">
        <fgColor indexed="22"/>
        <bgColor indexed="22"/>
      </patternFill>
    </fill>
    <fill>
      <patternFill patternType="solid">
        <fgColor theme="0" tint="-0.249977"/>
        <bgColor theme="0" tint="-0.249977"/>
      </patternFill>
    </fill>
    <fill>
      <patternFill patternType="solid">
        <fgColor theme="0"/>
        <bgColor theme="0"/>
      </patternFill>
    </fill>
    <fill>
      <patternFill patternType="solid">
        <fgColor theme="6" tint="0.799982"/>
        <bgColor theme="6" tint="0.799982"/>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indexed="31"/>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indexed="45"/>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indexed="42"/>
        <bgColor indexed="64"/>
      </patternFill>
    </fill>
    <fill>
      <patternFill patternType="solid">
        <fgColor indexed="3"/>
        <bgColor indexed="64"/>
      </patternFill>
    </fill>
    <fill>
      <patternFill patternType="solid">
        <fgColor theme="7"/>
        <bgColor indexed="64"/>
      </patternFill>
    </fill>
    <fill>
      <patternFill patternType="solid">
        <fgColor indexed="46"/>
        <bgColor indexed="64"/>
      </patternFill>
    </fill>
    <fill>
      <patternFill patternType="solid">
        <fgColor theme="7" tint="0.599994"/>
        <bgColor indexed="64"/>
      </patternFill>
    </fill>
    <fill>
      <patternFill patternType="solid">
        <fgColor indexed="20"/>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indexed="52"/>
        <bgColor indexed="64"/>
      </patternFill>
    </fill>
  </fills>
  <borders count="78">
    <border>
      <left/>
      <right/>
      <top/>
      <bottom/>
      <diagonal/>
    </border>
    <border>
      <left style="medium">
        <color auto="1"/>
      </left>
      <right style="medium">
        <color auto="1"/>
      </right>
      <top style="medium">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medium">
        <color auto="1"/>
      </right>
      <top/>
      <bottom/>
      <diagonal/>
    </border>
    <border>
      <left style="medium">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medium">
        <color auto="1"/>
      </right>
      <top/>
      <bottom style="thin">
        <color auto="1"/>
      </bottom>
      <diagonal/>
    </border>
    <border>
      <left style="thin">
        <color auto="1"/>
      </left>
      <right style="thin">
        <color auto="1"/>
      </right>
      <top style="thin">
        <color auto="1"/>
      </top>
      <bottom/>
      <diagonal/>
    </border>
    <border>
      <left style="medium">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style="thin">
        <color auto="1"/>
      </bottom>
      <diagonal/>
    </border>
    <border>
      <left style="medium">
        <color auto="1"/>
      </left>
      <right style="medium">
        <color auto="1"/>
      </right>
      <top style="thin">
        <color auto="1"/>
      </top>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top/>
      <bottom style="thin">
        <color auto="1"/>
      </bottom>
      <diagonal/>
    </border>
    <border>
      <left style="thin">
        <color auto="1"/>
      </left>
      <right/>
      <top style="thin">
        <color auto="1"/>
      </top>
      <bottom/>
      <diagonal/>
    </border>
    <border>
      <left style="thin">
        <color auto="1"/>
      </left>
      <right/>
      <top style="medium">
        <color auto="1"/>
      </top>
      <bottom style="thin">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style="thin">
        <color auto="1"/>
      </bottom>
      <diagonal/>
    </border>
    <border>
      <left/>
      <right style="medium">
        <color auto="1"/>
      </right>
      <top style="medium">
        <color auto="1"/>
      </top>
      <bottom style="thin">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bottom style="medium">
        <color auto="1"/>
      </bottom>
      <diagonal/>
    </border>
    <border>
      <left style="thin">
        <color auto="1"/>
      </left>
      <right/>
      <top style="medium">
        <color auto="1"/>
      </top>
      <bottom style="medium">
        <color auto="1"/>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auto="1"/>
      </left>
      <right style="thin">
        <color auto="1"/>
      </right>
      <top/>
      <bottom style="medium">
        <color auto="1"/>
      </bottom>
      <diagonal/>
    </border>
    <border>
      <left/>
      <right style="thin">
        <color auto="1"/>
      </right>
      <top/>
      <bottom style="medium">
        <color auto="1"/>
      </bottom>
      <diagonal/>
    </border>
    <border>
      <left style="thin">
        <color auto="1"/>
      </left>
      <right style="medium">
        <color auto="1"/>
      </right>
      <top style="medium">
        <color auto="1"/>
      </top>
      <bottom/>
      <diagonal/>
    </border>
    <border>
      <left/>
      <right style="medium">
        <color auto="1"/>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style="medium">
        <color auto="1"/>
      </left>
      <right/>
      <top/>
      <bottom/>
      <diagonal/>
    </border>
    <border>
      <left/>
      <right/>
      <top/>
      <bottom style="thin">
        <color auto="1"/>
      </bottom>
      <diagonal/>
    </border>
    <border>
      <left/>
      <right style="thin">
        <color auto="1"/>
      </right>
      <top/>
      <bottom/>
      <diagonal/>
    </border>
    <border>
      <left style="thin">
        <color auto="1"/>
      </left>
      <right/>
      <top/>
      <bottom/>
      <diagonal/>
    </border>
    <border>
      <left style="medium">
        <color auto="1"/>
      </left>
      <right style="thin">
        <color auto="1"/>
      </right>
      <top style="medium">
        <color auto="1"/>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5"/>
      </bottom>
      <diagonal/>
    </border>
    <border>
      <left/>
      <right/>
      <top/>
      <bottom style="medium">
        <color theme="4" tint="0.399976"/>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179" fontId="0" fillId="0" borderId="0"/>
    <xf numFmtId="0" fontId="35" fillId="0" borderId="0">
      <alignment vertical="top"/>
    </xf>
    <xf numFmtId="0" fontId="36" fillId="0" borderId="0">
      <alignment vertical="top"/>
    </xf>
    <xf numFmtId="0" fontId="0" fillId="9" borderId="69"/>
    <xf numFmtId="0" fontId="37" fillId="0" borderId="0"/>
    <xf numFmtId="0" fontId="38" fillId="0" borderId="0"/>
    <xf numFmtId="0" fontId="39" fillId="0" borderId="0"/>
    <xf numFmtId="0" fontId="40" fillId="0" borderId="70"/>
    <xf numFmtId="0" fontId="41" fillId="0" borderId="71"/>
    <xf numFmtId="0" fontId="42" fillId="0" borderId="72"/>
    <xf numFmtId="0" fontId="42" fillId="0" borderId="0"/>
    <xf numFmtId="0" fontId="43" fillId="10" borderId="73"/>
    <xf numFmtId="0" fontId="44" fillId="11" borderId="74"/>
    <xf numFmtId="0" fontId="45" fillId="11" borderId="73"/>
    <xf numFmtId="0" fontId="46" fillId="12" borderId="75"/>
    <xf numFmtId="0" fontId="47" fillId="0" borderId="76"/>
    <xf numFmtId="0" fontId="48" fillId="0" borderId="77"/>
    <xf numFmtId="0" fontId="49" fillId="13" borderId="0"/>
    <xf numFmtId="0" fontId="50" fillId="14" borderId="0"/>
    <xf numFmtId="0" fontId="51" fillId="15" borderId="0"/>
    <xf numFmtId="0" fontId="52" fillId="16" borderId="0"/>
    <xf numFmtId="0" fontId="53" fillId="17" borderId="0"/>
    <xf numFmtId="0" fontId="53" fillId="18" borderId="0"/>
    <xf numFmtId="0" fontId="52" fillId="19" borderId="0"/>
    <xf numFmtId="0" fontId="52" fillId="20" borderId="0"/>
    <xf numFmtId="0" fontId="53" fillId="21" borderId="0"/>
    <xf numFmtId="0" fontId="53" fillId="22" borderId="0"/>
    <xf numFmtId="0" fontId="52" fillId="23" borderId="0"/>
    <xf numFmtId="0" fontId="52" fillId="24" borderId="0"/>
    <xf numFmtId="0" fontId="53" fillId="25" borderId="0"/>
    <xf numFmtId="0" fontId="53" fillId="26" borderId="0"/>
    <xf numFmtId="0" fontId="52" fillId="26" borderId="0"/>
    <xf numFmtId="0" fontId="52" fillId="27" borderId="0"/>
    <xf numFmtId="0" fontId="53" fillId="28" borderId="0"/>
    <xf numFmtId="0" fontId="53" fillId="29" borderId="0"/>
    <xf numFmtId="0" fontId="52" fillId="30" borderId="0"/>
    <xf numFmtId="0" fontId="52" fillId="31" borderId="0"/>
    <xf numFmtId="0" fontId="53" fillId="32" borderId="0"/>
    <xf numFmtId="0" fontId="53" fillId="33" borderId="0"/>
    <xf numFmtId="0" fontId="52" fillId="34" borderId="0"/>
    <xf numFmtId="0" fontId="52" fillId="35" borderId="0"/>
    <xf numFmtId="0" fontId="53" fillId="36" borderId="0"/>
    <xf numFmtId="0" fontId="53" fillId="37" borderId="0"/>
    <xf numFmtId="0" fontId="52" fillId="38" borderId="0"/>
  </cellStyleXfs>
  <cellXfs count="505">
    <xf numFmtId="0" fontId="0" fillId="0" borderId="0" xfId="0"/>
    <xf numFmtId="0" fontId="0" fillId="0" borderId="0" xfId="0" applyProtection="1"/>
    <xf numFmtId="0" fontId="1" fillId="0" borderId="1" xfId="0" applyFont="1" applyBorder="1" applyAlignment="1">
      <alignment horizontal="center" vertical="center" textRotation="90"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3" fillId="0" borderId="4" xfId="0" applyFont="1" applyBorder="1" applyAlignment="1">
      <alignment horizontal="center" vertical="center" textRotation="90"/>
    </xf>
    <xf numFmtId="0" fontId="2" fillId="0" borderId="4" xfId="0" applyFont="1" applyBorder="1" applyAlignment="1">
      <alignment horizontal="center" vertical="center"/>
    </xf>
    <xf numFmtId="0" fontId="4" fillId="0" borderId="5" xfId="0" applyFont="1" applyBorder="1" applyAlignment="1">
      <alignment horizontal="center" vertical="center" wrapText="1"/>
    </xf>
    <xf numFmtId="0" fontId="5" fillId="0" borderId="6" xfId="0" applyFont="1" applyBorder="1" applyAlignment="1">
      <alignment horizontal="center"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5" fillId="0" borderId="10" xfId="0" applyFont="1" applyBorder="1" applyAlignment="1">
      <alignment horizontal="center" vertical="center"/>
    </xf>
    <xf numFmtId="0" fontId="6" fillId="0" borderId="11" xfId="0" applyFont="1" applyBorder="1" applyAlignment="1">
      <alignment horizontal="center" vertical="center"/>
    </xf>
    <xf numFmtId="0" fontId="3" fillId="0" borderId="12" xfId="0" applyFont="1" applyBorder="1" applyAlignment="1">
      <alignment horizontal="center" vertical="center" textRotation="90"/>
    </xf>
    <xf numFmtId="0" fontId="6" fillId="0" borderId="12" xfId="0" applyFont="1" applyBorder="1" applyAlignment="1">
      <alignment horizontal="center" vertical="center"/>
    </xf>
    <xf numFmtId="0" fontId="2" fillId="0" borderId="13" xfId="0" applyFont="1" applyBorder="1" applyAlignment="1">
      <alignment horizontal="center" wrapText="1"/>
    </xf>
    <xf numFmtId="0" fontId="2" fillId="0" borderId="13" xfId="0" applyFont="1" applyBorder="1" applyAlignment="1">
      <alignment horizontal="center" vertical="top" wrapText="1"/>
    </xf>
    <xf numFmtId="0" fontId="7" fillId="0" borderId="14" xfId="0" applyFont="1" applyBorder="1" applyAlignment="1" applyProtection="1">
      <alignment horizontal="center"/>
    </xf>
    <xf numFmtId="0" fontId="4" fillId="0" borderId="14"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16" xfId="0" applyFont="1" applyBorder="1" applyAlignment="1" applyProtection="1">
      <alignment horizontal="center" vertical="center"/>
    </xf>
    <xf numFmtId="0" fontId="4" fillId="0" borderId="17" xfId="0" applyFont="1" applyBorder="1" applyAlignment="1" applyProtection="1">
      <alignment horizontal="center" vertical="center"/>
    </xf>
    <xf numFmtId="0" fontId="2" fillId="0" borderId="17" xfId="0" applyFont="1" applyBorder="1" applyAlignment="1">
      <alignment horizontal="left" vertical="center" wrapText="1"/>
    </xf>
    <xf numFmtId="0" fontId="2" fillId="0" borderId="18" xfId="0" applyFont="1" applyBorder="1" applyAlignment="1" applyProtection="1">
      <alignment horizontal="center" vertical="center"/>
    </xf>
    <xf numFmtId="0" fontId="2" fillId="0" borderId="19" xfId="0" applyFont="1" applyBorder="1" applyAlignment="1" applyProtection="1">
      <alignment horizontal="center" vertical="center"/>
    </xf>
    <xf numFmtId="0" fontId="8" fillId="0" borderId="18" xfId="0" applyFont="1" applyBorder="1" applyAlignment="1" applyProtection="1">
      <alignment horizontal="center" vertical="center"/>
    </xf>
    <xf numFmtId="0" fontId="8" fillId="0" borderId="19" xfId="0" applyFont="1" applyBorder="1" applyAlignment="1" applyProtection="1">
      <alignment horizontal="center" vertical="center"/>
    </xf>
    <xf numFmtId="0" fontId="7" fillId="0" borderId="4" xfId="0" applyFont="1" applyBorder="1" applyAlignment="1" applyProtection="1">
      <alignment horizontal="center" vertical="center"/>
    </xf>
    <xf numFmtId="0" fontId="2" fillId="0" borderId="4" xfId="0" applyFont="1" applyBorder="1" applyAlignment="1">
      <alignment horizontal="left" vertical="center" wrapText="1"/>
    </xf>
    <xf numFmtId="0" fontId="2" fillId="0" borderId="10" xfId="0" applyFont="1" applyBorder="1" applyAlignment="1" applyProtection="1">
      <alignment horizontal="center" vertical="center"/>
    </xf>
    <xf numFmtId="0" fontId="2" fillId="0" borderId="20"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0" borderId="20" xfId="0" applyFont="1" applyBorder="1" applyAlignment="1" applyProtection="1">
      <alignment horizontal="center" vertical="center"/>
    </xf>
    <xf numFmtId="49" fontId="4" fillId="0" borderId="17"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6" xfId="0" applyFont="1" applyBorder="1" applyAlignment="1" applyProtection="1">
      <alignment horizontal="center" vertical="center"/>
    </xf>
    <xf numFmtId="0" fontId="2" fillId="0" borderId="13" xfId="0" applyFont="1" applyBorder="1" applyAlignment="1" applyProtection="1">
      <alignment horizontal="center" vertical="center"/>
    </xf>
    <xf numFmtId="0" fontId="8" fillId="0" borderId="13" xfId="0" applyFont="1" applyBorder="1" applyAlignment="1" applyProtection="1">
      <alignment horizontal="center" vertical="center"/>
    </xf>
    <xf numFmtId="0" fontId="4" fillId="0" borderId="12" xfId="0" applyFont="1" applyBorder="1" applyAlignment="1" applyProtection="1">
      <alignment horizontal="center" vertical="center"/>
    </xf>
    <xf numFmtId="0" fontId="2" fillId="0" borderId="12" xfId="0" applyFont="1" applyBorder="1" applyAlignment="1">
      <alignment horizontal="left" vertical="center" wrapText="1"/>
    </xf>
    <xf numFmtId="49" fontId="4" fillId="0" borderId="4" xfId="0" applyNumberFormat="1" applyFont="1" applyBorder="1" applyAlignment="1" applyProtection="1">
      <alignment horizontal="center" vertical="center"/>
    </xf>
    <xf numFmtId="0" fontId="4" fillId="0" borderId="21" xfId="0" applyFont="1" applyBorder="1" applyAlignment="1" applyProtection="1">
      <alignment horizontal="center" vertical="center"/>
    </xf>
    <xf numFmtId="0" fontId="4" fillId="0" borderId="21" xfId="0" applyFont="1" applyBorder="1" applyAlignment="1">
      <alignment horizontal="left" vertical="center" wrapText="1"/>
    </xf>
    <xf numFmtId="0" fontId="7" fillId="0" borderId="22" xfId="0" applyFont="1" applyBorder="1" applyAlignment="1" applyProtection="1">
      <alignment horizontal="center" vertical="center"/>
    </xf>
    <xf numFmtId="0" fontId="4" fillId="0" borderId="23" xfId="0" applyFont="1" applyBorder="1" applyAlignment="1" applyProtection="1">
      <alignment horizontal="center" vertical="center"/>
    </xf>
    <xf numFmtId="0" fontId="7" fillId="0" borderId="23" xfId="0" applyFont="1" applyBorder="1" applyAlignment="1" applyProtection="1">
      <alignment horizontal="center" vertical="center"/>
    </xf>
    <xf numFmtId="0" fontId="4" fillId="0" borderId="10" xfId="0" applyFont="1" applyBorder="1" applyAlignment="1" applyProtection="1">
      <alignment horizontal="center" vertical="center"/>
    </xf>
    <xf numFmtId="0" fontId="4" fillId="0" borderId="20" xfId="0" applyFont="1" applyBorder="1" applyAlignment="1" applyProtection="1">
      <alignment horizontal="center" vertical="center"/>
    </xf>
    <xf numFmtId="0" fontId="9" fillId="0" borderId="0" xfId="0" applyFont="1" applyAlignment="1" applyProtection="1">
      <alignment horizontal="center" vertical="center" textRotation="180"/>
    </xf>
    <xf numFmtId="0" fontId="7" fillId="0" borderId="11" xfId="0" applyFont="1" applyBorder="1" applyAlignment="1" applyProtection="1">
      <alignment horizontal="center" vertical="center"/>
    </xf>
    <xf numFmtId="0" fontId="4" fillId="0" borderId="19" xfId="0" applyFont="1" applyBorder="1" applyAlignment="1" applyProtection="1">
      <alignment horizontal="center" vertical="center"/>
    </xf>
    <xf numFmtId="0" fontId="7" fillId="0" borderId="19" xfId="0" applyFont="1" applyBorder="1" applyAlignment="1" applyProtection="1">
      <alignment horizontal="center" vertical="center"/>
    </xf>
    <xf numFmtId="0" fontId="4" fillId="0" borderId="11" xfId="0" applyFont="1" applyBorder="1" applyAlignment="1" applyProtection="1">
      <alignment horizontal="center" vertical="center"/>
    </xf>
    <xf numFmtId="0" fontId="2" fillId="0" borderId="14" xfId="0" applyFont="1" applyBorder="1" applyAlignment="1">
      <alignment horizontal="left" vertical="center" wrapText="1"/>
    </xf>
    <xf numFmtId="0" fontId="2" fillId="0" borderId="22" xfId="0" applyFont="1" applyBorder="1" applyAlignment="1" applyProtection="1">
      <alignment horizontal="center" vertical="center"/>
    </xf>
    <xf numFmtId="0" fontId="2" fillId="0" borderId="23" xfId="0" applyFont="1" applyBorder="1" applyAlignment="1" applyProtection="1">
      <alignment horizontal="center" vertical="center"/>
    </xf>
    <xf numFmtId="0" fontId="2" fillId="0" borderId="24" xfId="0" applyFont="1" applyBorder="1" applyAlignment="1" applyProtection="1">
      <alignment horizontal="center" vertical="center"/>
    </xf>
    <xf numFmtId="0" fontId="4" fillId="0" borderId="25" xfId="0" applyFont="1" applyBorder="1" applyAlignment="1" applyProtection="1">
      <alignment horizontal="center" vertical="center"/>
    </xf>
    <xf numFmtId="0" fontId="2" fillId="0" borderId="25" xfId="0" applyFont="1" applyBorder="1" applyAlignment="1">
      <alignment horizontal="left" vertical="center" wrapText="1"/>
    </xf>
    <xf numFmtId="0" fontId="8" fillId="0" borderId="6" xfId="0" applyFont="1" applyBorder="1" applyAlignment="1" applyProtection="1">
      <alignment horizontal="center" vertical="center"/>
    </xf>
    <xf numFmtId="0" fontId="4" fillId="0" borderId="26" xfId="0" applyFont="1" applyBorder="1" applyAlignment="1" applyProtection="1">
      <alignment horizontal="center" vertical="center"/>
    </xf>
    <xf numFmtId="0" fontId="4" fillId="0" borderId="26" xfId="0" applyFont="1" applyBorder="1" applyAlignment="1">
      <alignment horizontal="left" vertical="center" wrapText="1"/>
    </xf>
    <xf numFmtId="0" fontId="2" fillId="0" borderId="27" xfId="0" applyFont="1" applyBorder="1" applyAlignment="1" applyProtection="1">
      <alignment horizontal="center" vertical="center"/>
    </xf>
    <xf numFmtId="0" fontId="2" fillId="0" borderId="28" xfId="0" applyFont="1" applyBorder="1" applyAlignment="1" applyProtection="1">
      <alignment horizontal="center" vertical="center"/>
    </xf>
    <xf numFmtId="0" fontId="8" fillId="0" borderId="27" xfId="0" applyFont="1" applyBorder="1" applyAlignment="1" applyProtection="1">
      <alignment horizontal="center" vertical="center"/>
    </xf>
    <xf numFmtId="0" fontId="4" fillId="0" borderId="29" xfId="0" applyFont="1" applyBorder="1" applyAlignment="1" applyProtection="1">
      <alignment horizontal="center" vertical="center"/>
    </xf>
    <xf numFmtId="0" fontId="4" fillId="0" borderId="29" xfId="0" applyFont="1" applyBorder="1" applyAlignment="1">
      <alignment horizontal="left" vertical="center" wrapText="1"/>
    </xf>
    <xf numFmtId="0" fontId="4" fillId="0" borderId="28" xfId="0" applyFont="1" applyBorder="1" applyAlignment="1" applyProtection="1">
      <alignment horizontal="center" vertical="center"/>
    </xf>
    <xf numFmtId="0" fontId="10" fillId="0" borderId="0" xfId="0" applyFont="1" applyProtection="1"/>
    <xf numFmtId="0" fontId="8" fillId="0" borderId="0" xfId="0" applyFont="1" applyProtection="1"/>
    <xf numFmtId="0" fontId="6" fillId="0" borderId="3" xfId="0" applyFont="1" applyBorder="1" applyAlignment="1">
      <alignment horizontal="center" vertical="center"/>
    </xf>
    <xf numFmtId="0" fontId="2" fillId="0" borderId="30" xfId="0" applyFont="1" applyBorder="1" applyAlignment="1">
      <alignment horizontal="center" vertical="center" wrapText="1"/>
    </xf>
    <xf numFmtId="0" fontId="2" fillId="0" borderId="23" xfId="0" applyFont="1" applyBorder="1" applyAlignment="1">
      <alignment horizontal="center" vertical="center"/>
    </xf>
    <xf numFmtId="0" fontId="6" fillId="0" borderId="8" xfId="0" applyFont="1" applyBorder="1" applyAlignment="1">
      <alignment horizontal="center" vertical="center"/>
    </xf>
    <xf numFmtId="0" fontId="4" fillId="0" borderId="31" xfId="0" applyFont="1" applyBorder="1" applyAlignment="1">
      <alignment horizontal="center" vertical="center" wrapText="1"/>
    </xf>
    <xf numFmtId="0" fontId="2" fillId="0" borderId="11" xfId="0" applyFont="1" applyBorder="1" applyAlignment="1">
      <alignment horizontal="center" vertical="center"/>
    </xf>
    <xf numFmtId="0" fontId="2" fillId="0" borderId="7" xfId="0" applyFont="1" applyBorder="1" applyAlignment="1">
      <alignment horizontal="center" vertical="center"/>
    </xf>
    <xf numFmtId="0" fontId="4" fillId="0" borderId="32" xfId="0" applyFont="1" applyBorder="1" applyAlignment="1">
      <alignment horizontal="center" vertical="center"/>
    </xf>
    <xf numFmtId="0" fontId="2" fillId="0" borderId="13" xfId="0" applyFont="1" applyBorder="1" applyAlignment="1">
      <alignment horizontal="center" vertical="center" wrapText="1"/>
    </xf>
    <xf numFmtId="0" fontId="5" fillId="0" borderId="24" xfId="0" applyFont="1" applyBorder="1" applyAlignment="1">
      <alignment horizontal="center" vertical="center"/>
    </xf>
    <xf numFmtId="0" fontId="6" fillId="0" borderId="20" xfId="0" applyFont="1" applyBorder="1" applyAlignment="1">
      <alignment horizontal="center" vertical="center" wrapText="1"/>
    </xf>
    <xf numFmtId="0" fontId="2" fillId="0" borderId="20" xfId="0" applyFont="1" applyBorder="1" applyAlignment="1">
      <alignment horizontal="center" vertical="center" wrapText="1"/>
    </xf>
    <xf numFmtId="0" fontId="5" fillId="0" borderId="20" xfId="0" applyFont="1" applyBorder="1" applyAlignment="1">
      <alignment horizontal="center" vertical="center" wrapText="1"/>
    </xf>
    <xf numFmtId="0" fontId="4" fillId="0" borderId="33" xfId="0" applyFont="1" applyBorder="1" applyAlignment="1" applyProtection="1">
      <alignment horizontal="center" vertical="center"/>
    </xf>
    <xf numFmtId="0" fontId="4" fillId="0" borderId="34" xfId="0" applyFont="1" applyBorder="1" applyAlignment="1" applyProtection="1">
      <alignment horizontal="center" vertical="center"/>
    </xf>
    <xf numFmtId="0" fontId="2" fillId="0" borderId="7" xfId="0" applyFont="1" applyBorder="1" applyAlignment="1" applyProtection="1">
      <alignment horizontal="center" vertical="center"/>
    </xf>
    <xf numFmtId="0" fontId="2" fillId="0" borderId="35" xfId="0" applyFont="1" applyBorder="1" applyAlignment="1" applyProtection="1">
      <alignment horizontal="center" vertical="center"/>
    </xf>
    <xf numFmtId="0" fontId="8" fillId="0" borderId="36" xfId="0" applyFont="1" applyBorder="1" applyAlignment="1" applyProtection="1">
      <alignment horizontal="center" vertical="center"/>
    </xf>
    <xf numFmtId="0" fontId="8" fillId="0" borderId="31" xfId="0" applyFont="1" applyBorder="1" applyAlignment="1" applyProtection="1">
      <alignment horizontal="center" vertical="center"/>
    </xf>
    <xf numFmtId="0" fontId="2" fillId="0" borderId="34" xfId="0" applyFont="1" applyBorder="1" applyAlignment="1" applyProtection="1">
      <alignment horizontal="center" vertical="center"/>
    </xf>
    <xf numFmtId="0" fontId="4" fillId="0" borderId="37" xfId="0" applyFont="1" applyBorder="1" applyAlignment="1" applyProtection="1">
      <alignment horizontal="center" vertical="center"/>
    </xf>
    <xf numFmtId="0" fontId="4" fillId="0" borderId="35" xfId="0" applyFont="1" applyBorder="1" applyAlignment="1" applyProtection="1">
      <alignment horizontal="center" vertical="center"/>
    </xf>
    <xf numFmtId="0" fontId="4" fillId="0" borderId="7" xfId="0" applyFont="1" applyBorder="1" applyAlignment="1" applyProtection="1">
      <alignment horizontal="center" vertical="center"/>
    </xf>
    <xf numFmtId="0" fontId="2" fillId="0" borderId="16" xfId="0" applyFont="1" applyBorder="1" applyAlignment="1" applyProtection="1">
      <alignment horizontal="center" vertical="center"/>
    </xf>
    <xf numFmtId="0" fontId="2" fillId="0" borderId="37" xfId="0" applyFont="1" applyBorder="1" applyAlignment="1" applyProtection="1">
      <alignment horizontal="center" vertical="center"/>
    </xf>
    <xf numFmtId="0" fontId="2" fillId="0" borderId="30" xfId="0" applyFont="1" applyBorder="1" applyAlignment="1" applyProtection="1">
      <alignment horizontal="center" vertical="center"/>
    </xf>
    <xf numFmtId="0" fontId="2" fillId="0" borderId="36" xfId="0" applyFont="1" applyBorder="1" applyAlignment="1" applyProtection="1">
      <alignment horizontal="center" vertical="center"/>
    </xf>
    <xf numFmtId="0" fontId="2" fillId="0" borderId="38" xfId="0" applyFont="1" applyBorder="1" applyAlignment="1" applyProtection="1">
      <alignment horizontal="center" vertical="center"/>
    </xf>
    <xf numFmtId="0" fontId="2" fillId="0" borderId="39" xfId="0" applyFont="1" applyBorder="1" applyAlignment="1" applyProtection="1">
      <alignment horizontal="center" vertical="center"/>
    </xf>
    <xf numFmtId="0" fontId="4" fillId="0" borderId="38" xfId="0" applyFont="1" applyBorder="1" applyAlignment="1" applyProtection="1">
      <alignment horizontal="center" vertical="center"/>
    </xf>
    <xf numFmtId="0" fontId="4" fillId="0" borderId="27" xfId="0" applyFont="1" applyBorder="1" applyAlignment="1" applyProtection="1">
      <alignment horizontal="center" vertical="center"/>
    </xf>
    <xf numFmtId="0" fontId="4" fillId="0" borderId="40" xfId="0" applyFont="1" applyBorder="1" applyAlignment="1" applyProtection="1">
      <alignment horizontal="center" vertical="center"/>
    </xf>
    <xf numFmtId="0" fontId="2" fillId="0" borderId="41" xfId="0" applyFont="1" applyBorder="1" applyAlignment="1">
      <alignment horizontal="center" vertical="center"/>
    </xf>
    <xf numFmtId="0" fontId="2" fillId="0" borderId="42" xfId="0" applyFont="1" applyBorder="1" applyAlignment="1">
      <alignment horizontal="center" vertical="center" wrapText="1"/>
    </xf>
    <xf numFmtId="0" fontId="4" fillId="0" borderId="13" xfId="0" applyFont="1" applyBorder="1" applyAlignment="1">
      <alignment horizontal="center" vertical="center"/>
    </xf>
    <xf numFmtId="0" fontId="6" fillId="0" borderId="43" xfId="0" applyFont="1" applyBorder="1" applyAlignment="1">
      <alignment horizontal="center" vertical="center"/>
    </xf>
    <xf numFmtId="0" fontId="5" fillId="0" borderId="20" xfId="0" applyFont="1" applyBorder="1" applyAlignment="1">
      <alignment horizontal="center" vertical="center"/>
    </xf>
    <xf numFmtId="0" fontId="6" fillId="0" borderId="44" xfId="0" applyFont="1" applyBorder="1" applyAlignment="1">
      <alignment horizontal="center" vertical="center"/>
    </xf>
    <xf numFmtId="0" fontId="4" fillId="0" borderId="45" xfId="0" applyFont="1" applyBorder="1" applyAlignment="1" applyProtection="1">
      <alignment horizontal="center" vertical="center"/>
    </xf>
    <xf numFmtId="0" fontId="2" fillId="0" borderId="46" xfId="0" applyFont="1" applyBorder="1" applyAlignment="1" applyProtection="1">
      <alignment horizontal="center" vertical="center"/>
    </xf>
    <xf numFmtId="0" fontId="2" fillId="0" borderId="44" xfId="0" applyFont="1" applyBorder="1" applyAlignment="1" applyProtection="1">
      <alignment horizontal="center" vertical="center"/>
    </xf>
    <xf numFmtId="0" fontId="2" fillId="0" borderId="42" xfId="0" applyFont="1" applyBorder="1" applyAlignment="1" applyProtection="1">
      <alignment horizontal="center" vertical="center"/>
    </xf>
    <xf numFmtId="0" fontId="2" fillId="0" borderId="47" xfId="0" applyFont="1" applyBorder="1" applyAlignment="1" applyProtection="1">
      <alignment horizontal="center" vertical="center"/>
    </xf>
    <xf numFmtId="0" fontId="2" fillId="0" borderId="48" xfId="0" applyFont="1" applyBorder="1" applyAlignment="1" applyProtection="1">
      <alignment horizontal="center" vertical="center"/>
    </xf>
    <xf numFmtId="0" fontId="2" fillId="0" borderId="49" xfId="0" applyFont="1" applyBorder="1" applyAlignment="1" applyProtection="1">
      <alignment horizontal="center" vertical="center"/>
    </xf>
    <xf numFmtId="0" fontId="2" fillId="0" borderId="50" xfId="0" applyFont="1" applyBorder="1" applyAlignment="1" applyProtection="1">
      <alignment horizontal="center" vertical="center"/>
    </xf>
    <xf numFmtId="0" fontId="2" fillId="0" borderId="41" xfId="0" applyFont="1" applyBorder="1" applyAlignment="1" applyProtection="1">
      <alignment horizontal="center" vertical="center"/>
    </xf>
    <xf numFmtId="0" fontId="2" fillId="0" borderId="51" xfId="0" applyFont="1" applyBorder="1" applyAlignment="1" applyProtection="1">
      <alignment horizontal="center" vertical="center"/>
    </xf>
    <xf numFmtId="0" fontId="4" fillId="0" borderId="52" xfId="0" applyFont="1" applyBorder="1" applyAlignment="1" applyProtection="1">
      <alignment horizontal="center" vertical="center"/>
    </xf>
    <xf numFmtId="0" fontId="4" fillId="0" borderId="4" xfId="0" applyFont="1" applyBorder="1" applyAlignment="1">
      <alignment horizontal="left" vertical="center" wrapText="1"/>
    </xf>
    <xf numFmtId="0" fontId="8" fillId="0" borderId="28" xfId="0" applyFont="1" applyBorder="1" applyAlignment="1" applyProtection="1">
      <alignment horizontal="center" vertical="center"/>
    </xf>
    <xf numFmtId="49" fontId="4" fillId="0" borderId="26" xfId="0" applyNumberFormat="1" applyFont="1" applyBorder="1" applyAlignment="1" applyProtection="1">
      <alignment horizontal="center" vertical="center"/>
    </xf>
    <xf numFmtId="0" fontId="4" fillId="0" borderId="29" xfId="0" applyFont="1" applyBorder="1" applyAlignment="1">
      <alignment vertical="center" wrapText="1"/>
    </xf>
    <xf numFmtId="0" fontId="4" fillId="0" borderId="26" xfId="0" applyFont="1" applyBorder="1" applyAlignment="1">
      <alignment vertical="center" wrapText="1"/>
    </xf>
    <xf numFmtId="0" fontId="4" fillId="0" borderId="12" xfId="0" applyFont="1" applyBorder="1" applyAlignment="1">
      <alignment horizontal="left" vertical="center" wrapText="1"/>
    </xf>
    <xf numFmtId="0" fontId="0" fillId="0" borderId="0" xfId="0" applyAlignment="1" applyProtection="1">
      <alignment horizontal="center" vertical="center" textRotation="180"/>
    </xf>
    <xf numFmtId="0" fontId="7" fillId="0" borderId="10" xfId="0" applyFont="1" applyBorder="1" applyAlignment="1" applyProtection="1">
      <alignment horizontal="center" vertical="center"/>
    </xf>
    <xf numFmtId="0" fontId="7" fillId="0" borderId="20" xfId="0" applyFont="1" applyBorder="1" applyAlignment="1" applyProtection="1">
      <alignment horizontal="center" vertical="center"/>
    </xf>
    <xf numFmtId="0" fontId="4" fillId="0" borderId="14" xfId="0" applyFont="1" applyBorder="1" applyAlignment="1">
      <alignment horizontal="left" vertical="center" wrapText="1"/>
    </xf>
    <xf numFmtId="0" fontId="4" fillId="0" borderId="17" xfId="0" applyFont="1" applyBorder="1" applyAlignment="1" applyProtection="1">
      <alignment horizontal="center" vertical="justify"/>
    </xf>
    <xf numFmtId="0" fontId="11" fillId="0" borderId="0" xfId="0" applyFont="1" applyAlignment="1" applyProtection="1">
      <alignment horizontal="center" vertical="center"/>
    </xf>
    <xf numFmtId="0" fontId="12" fillId="0" borderId="0" xfId="0" applyFont="1" applyAlignment="1" applyProtection="1">
      <alignment horizontal="left" vertical="center" wrapText="1"/>
    </xf>
    <xf numFmtId="0" fontId="13" fillId="0" borderId="0" xfId="0" applyFont="1" applyAlignment="1" applyProtection="1">
      <alignment horizontal="center" vertical="center"/>
    </xf>
    <xf numFmtId="0" fontId="2" fillId="0" borderId="53" xfId="0" applyFont="1" applyBorder="1" applyAlignment="1" applyProtection="1">
      <alignment horizontal="center" vertical="center"/>
    </xf>
    <xf numFmtId="0" fontId="2" fillId="0" borderId="54" xfId="0" applyFont="1" applyBorder="1" applyAlignment="1" applyProtection="1">
      <alignment horizontal="center" vertical="center"/>
    </xf>
    <xf numFmtId="0" fontId="2" fillId="0" borderId="55" xfId="0" applyFont="1" applyBorder="1" applyAlignment="1" applyProtection="1">
      <alignment horizontal="center" vertical="center"/>
    </xf>
    <xf numFmtId="0" fontId="2" fillId="0" borderId="56" xfId="0" applyFont="1" applyBorder="1" applyAlignment="1" applyProtection="1">
      <alignment horizontal="center" vertical="center"/>
    </xf>
    <xf numFmtId="0" fontId="2" fillId="0" borderId="57" xfId="0" applyFont="1" applyBorder="1" applyAlignment="1" applyProtection="1">
      <alignment horizontal="center" vertical="center"/>
    </xf>
    <xf numFmtId="0" fontId="2" fillId="0" borderId="40" xfId="0" applyFont="1" applyBorder="1" applyAlignment="1" applyProtection="1">
      <alignment horizontal="center" vertical="center"/>
    </xf>
    <xf numFmtId="0" fontId="2" fillId="0" borderId="58" xfId="0" applyFont="1" applyBorder="1" applyAlignment="1" applyProtection="1">
      <alignment horizontal="center" vertical="center"/>
    </xf>
    <xf numFmtId="0" fontId="4" fillId="0" borderId="24" xfId="0" applyFont="1" applyBorder="1" applyAlignment="1" applyProtection="1">
      <alignment horizontal="center" vertical="center"/>
    </xf>
    <xf numFmtId="0" fontId="2" fillId="0" borderId="59" xfId="0" applyFont="1" applyBorder="1" applyAlignment="1" applyProtection="1">
      <alignment horizontal="center" vertical="center"/>
    </xf>
    <xf numFmtId="0" fontId="2" fillId="0" borderId="60" xfId="0" applyFont="1" applyBorder="1" applyAlignment="1" applyProtection="1">
      <alignment horizontal="center" vertical="center"/>
    </xf>
    <xf numFmtId="0" fontId="4" fillId="0" borderId="44" xfId="0" applyFont="1" applyBorder="1" applyAlignment="1" applyProtection="1">
      <alignment horizontal="center" vertical="center"/>
    </xf>
    <xf numFmtId="0" fontId="7" fillId="0" borderId="12"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20"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9" xfId="0" applyFont="1" applyBorder="1" applyAlignment="1" applyProtection="1">
      <alignment horizontal="center" vertical="center"/>
    </xf>
    <xf numFmtId="49" fontId="4" fillId="0" borderId="25" xfId="0" applyNumberFormat="1" applyFont="1" applyBorder="1" applyAlignment="1" applyProtection="1">
      <alignment horizontal="center" vertical="center"/>
    </xf>
    <xf numFmtId="49" fontId="4" fillId="0" borderId="12" xfId="0" applyNumberFormat="1"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34" xfId="0" applyFont="1" applyBorder="1" applyAlignment="1" applyProtection="1">
      <alignment horizontal="center" vertical="center"/>
    </xf>
    <xf numFmtId="0" fontId="4" fillId="0" borderId="18" xfId="0" applyFont="1" applyBorder="1" applyAlignment="1" applyProtection="1">
      <alignment horizontal="center" vertical="center"/>
    </xf>
    <xf numFmtId="0" fontId="2" fillId="0" borderId="31" xfId="0" applyFont="1" applyBorder="1" applyAlignment="1" applyProtection="1">
      <alignment horizontal="center" vertical="center"/>
    </xf>
    <xf numFmtId="0" fontId="8" fillId="0" borderId="35" xfId="0" applyFont="1" applyBorder="1" applyAlignment="1" applyProtection="1">
      <alignment horizontal="center" vertical="center"/>
    </xf>
    <xf numFmtId="0" fontId="8" fillId="0" borderId="24" xfId="0" applyFont="1" applyBorder="1" applyAlignment="1" applyProtection="1">
      <alignment horizontal="center" vertical="center"/>
    </xf>
    <xf numFmtId="0" fontId="2" fillId="0" borderId="33" xfId="0" applyFont="1" applyBorder="1" applyAlignment="1" applyProtection="1">
      <alignment horizontal="center" vertical="center"/>
    </xf>
    <xf numFmtId="0" fontId="2" fillId="0" borderId="15" xfId="0" applyFont="1" applyBorder="1" applyAlignment="1" applyProtection="1">
      <alignment horizontal="center" vertical="center"/>
    </xf>
    <xf numFmtId="0" fontId="2" fillId="0" borderId="45" xfId="0" applyFont="1" applyBorder="1" applyAlignment="1" applyProtection="1">
      <alignment horizontal="center" vertical="center"/>
    </xf>
    <xf numFmtId="0" fontId="4" fillId="0" borderId="41" xfId="0" applyFont="1" applyBorder="1" applyAlignment="1" applyProtection="1">
      <alignment horizontal="center" vertical="center"/>
    </xf>
    <xf numFmtId="0" fontId="4" fillId="0" borderId="46" xfId="0" applyFont="1" applyBorder="1" applyAlignment="1" applyProtection="1">
      <alignment horizontal="center" vertical="center"/>
    </xf>
    <xf numFmtId="0" fontId="2" fillId="0" borderId="12" xfId="0" applyFont="1" applyBorder="1" applyAlignment="1" applyProtection="1">
      <alignment horizontal="left" vertical="center" wrapText="1"/>
    </xf>
    <xf numFmtId="0" fontId="2" fillId="0" borderId="17" xfId="0" applyFont="1" applyBorder="1" applyAlignment="1" applyProtection="1">
      <alignment horizontal="left" vertical="center" wrapText="1" indent="1"/>
    </xf>
    <xf numFmtId="0" fontId="2" fillId="0" borderId="17" xfId="0" applyFont="1" applyBorder="1" applyAlignment="1" applyProtection="1">
      <alignment horizontal="left" vertical="center" wrapText="1"/>
    </xf>
    <xf numFmtId="0" fontId="2" fillId="0" borderId="25" xfId="0" applyFont="1" applyBorder="1" applyAlignment="1" applyProtection="1">
      <alignment horizontal="left" vertical="center" wrapText="1"/>
    </xf>
    <xf numFmtId="0" fontId="2" fillId="0" borderId="14" xfId="0" applyFont="1" applyBorder="1" applyAlignment="1" applyProtection="1">
      <alignment horizontal="left" vertical="center" wrapText="1"/>
    </xf>
    <xf numFmtId="0" fontId="4" fillId="0" borderId="12" xfId="0" applyFont="1" applyBorder="1" applyAlignment="1" applyProtection="1">
      <alignment horizontal="center" vertical="justify"/>
    </xf>
    <xf numFmtId="0" fontId="4" fillId="0" borderId="6" xfId="0" applyFont="1" applyBorder="1" applyAlignment="1" applyProtection="1">
      <alignment horizontal="center" vertical="center"/>
    </xf>
    <xf numFmtId="0" fontId="4" fillId="0" borderId="13" xfId="0" applyFont="1" applyBorder="1" applyAlignment="1" applyProtection="1">
      <alignment horizontal="center" vertical="center"/>
    </xf>
    <xf numFmtId="0" fontId="4" fillId="0" borderId="31" xfId="0" applyFont="1" applyBorder="1" applyAlignment="1" applyProtection="1">
      <alignment horizontal="center" vertical="center"/>
    </xf>
    <xf numFmtId="0" fontId="4" fillId="0" borderId="42" xfId="0" applyFont="1" applyBorder="1" applyAlignment="1" applyProtection="1">
      <alignment horizontal="center" vertical="center"/>
    </xf>
    <xf numFmtId="0" fontId="2" fillId="0" borderId="17" xfId="0" applyFont="1" applyBorder="1" applyAlignment="1">
      <alignment horizontal="left" vertical="center" wrapText="1" indent="1"/>
    </xf>
    <xf numFmtId="0" fontId="15" fillId="0" borderId="61" xfId="0" applyFont="1" applyBorder="1" applyAlignment="1" applyProtection="1">
      <alignment vertical="center" wrapText="1"/>
    </xf>
    <xf numFmtId="0" fontId="16" fillId="0" borderId="61" xfId="0" applyFont="1" applyBorder="1" applyAlignment="1" applyProtection="1">
      <alignment vertical="center"/>
    </xf>
    <xf numFmtId="0" fontId="7" fillId="0" borderId="16" xfId="0" applyFont="1" applyBorder="1" applyAlignment="1" applyProtection="1">
      <alignment horizontal="center" vertical="center"/>
    </xf>
    <xf numFmtId="0" fontId="4" fillId="0" borderId="36" xfId="0" applyFont="1" applyBorder="1" applyAlignment="1" applyProtection="1">
      <alignment horizontal="center" vertical="center"/>
    </xf>
    <xf numFmtId="0" fontId="7" fillId="0" borderId="33" xfId="0" applyFont="1" applyBorder="1" applyAlignment="1" applyProtection="1">
      <alignment horizontal="center" vertical="center"/>
    </xf>
    <xf numFmtId="0" fontId="17" fillId="0" borderId="0" xfId="0" applyFont="1" applyAlignment="1">
      <alignment horizontal="center"/>
    </xf>
    <xf numFmtId="0" fontId="18" fillId="0" borderId="0" xfId="0" applyFont="1"/>
    <xf numFmtId="0" fontId="17" fillId="0" borderId="0" xfId="0" applyFont="1" applyAlignment="1">
      <alignment horizontal="left"/>
    </xf>
    <xf numFmtId="0" fontId="19" fillId="0" borderId="0" xfId="0" applyFont="1"/>
    <xf numFmtId="0" fontId="20" fillId="0" borderId="0" xfId="0" applyFont="1"/>
    <xf numFmtId="0" fontId="21" fillId="0" borderId="0" xfId="0" applyFont="1"/>
    <xf numFmtId="0" fontId="22" fillId="0" borderId="0" xfId="0" applyFont="1"/>
    <xf numFmtId="0" fontId="0" fillId="2" borderId="0" xfId="0" applyFill="1"/>
    <xf numFmtId="0" fontId="23" fillId="0" borderId="0" xfId="0" applyFont="1" applyAlignment="1">
      <alignment horizontal="center"/>
    </xf>
    <xf numFmtId="0" fontId="24" fillId="0" borderId="61" xfId="0" applyFont="1" applyBorder="1" applyAlignment="1">
      <alignment horizontal="center"/>
    </xf>
    <xf numFmtId="0" fontId="22" fillId="0" borderId="61" xfId="0" applyFont="1" applyBorder="1"/>
    <xf numFmtId="0" fontId="24" fillId="0" borderId="62" xfId="0" applyFont="1" applyBorder="1" applyAlignment="1">
      <alignment horizontal="center"/>
    </xf>
    <xf numFmtId="0" fontId="24" fillId="0" borderId="38" xfId="0" applyFont="1" applyBorder="1" applyAlignment="1">
      <alignment horizontal="center"/>
    </xf>
    <xf numFmtId="0" fontId="24" fillId="0" borderId="39" xfId="0" applyFont="1" applyBorder="1" applyAlignment="1">
      <alignment horizontal="center"/>
    </xf>
    <xf numFmtId="0" fontId="20" fillId="0" borderId="24" xfId="0" applyFont="1" applyBorder="1" applyAlignment="1">
      <alignment vertical="center"/>
    </xf>
    <xf numFmtId="0" fontId="24" fillId="0" borderId="46" xfId="0" applyFont="1" applyBorder="1" applyAlignment="1">
      <alignment wrapText="1"/>
    </xf>
    <xf numFmtId="2" fontId="22" fillId="0" borderId="18" xfId="0" applyNumberFormat="1" applyFont="1" applyBorder="1" applyAlignment="1">
      <alignment horizontal="center" vertical="center"/>
    </xf>
    <xf numFmtId="2" fontId="22" fillId="0" borderId="46" xfId="0" applyNumberFormat="1" applyFont="1" applyBorder="1" applyAlignment="1">
      <alignment horizontal="center" vertical="center"/>
    </xf>
    <xf numFmtId="0" fontId="21" fillId="0" borderId="46" xfId="0" applyFont="1" applyBorder="1" applyAlignment="1">
      <alignment horizontal="left" wrapText="1" indent="1"/>
    </xf>
    <xf numFmtId="0" fontId="21" fillId="0" borderId="46" xfId="0" applyFont="1" applyBorder="1" applyAlignment="1">
      <alignment horizontal="left" wrapText="1" indent="3"/>
    </xf>
    <xf numFmtId="0" fontId="17" fillId="2" borderId="0" xfId="0" applyFont="1" applyFill="1" applyAlignment="1">
      <alignment horizontal="center"/>
    </xf>
    <xf numFmtId="0" fontId="24" fillId="0" borderId="46" xfId="0" applyFont="1" applyBorder="1" applyAlignment="1">
      <alignment horizontal="left" wrapText="1"/>
    </xf>
    <xf numFmtId="0" fontId="17" fillId="0" borderId="0" xfId="0" applyFont="1"/>
    <xf numFmtId="0" fontId="18" fillId="2" borderId="0" xfId="0" applyFont="1" applyFill="1"/>
    <xf numFmtId="0" fontId="24" fillId="0" borderId="46" xfId="0" applyFont="1" applyBorder="1" applyAlignment="1">
      <alignment horizontal="left"/>
    </xf>
    <xf numFmtId="0" fontId="0" fillId="3" borderId="0" xfId="0" applyFill="1"/>
    <xf numFmtId="0" fontId="21" fillId="0" borderId="46" xfId="0" applyFont="1" applyBorder="1" applyAlignment="1">
      <alignment horizontal="left" wrapText="1"/>
    </xf>
    <xf numFmtId="0" fontId="24" fillId="0" borderId="46" xfId="0" applyFont="1" applyBorder="1" applyAlignment="1">
      <alignment horizontal="left" wrapText="1" indent="1"/>
    </xf>
    <xf numFmtId="0" fontId="17" fillId="2" borderId="0" xfId="0" applyFont="1" applyFill="1" applyAlignment="1">
      <alignment horizontal="left"/>
    </xf>
    <xf numFmtId="0" fontId="19" fillId="2" borderId="0" xfId="0" applyFont="1" applyFill="1"/>
    <xf numFmtId="0" fontId="25" fillId="0" borderId="46" xfId="0" applyFont="1" applyBorder="1" applyAlignment="1">
      <alignment horizontal="left" wrapText="1"/>
    </xf>
    <xf numFmtId="0" fontId="25" fillId="0" borderId="46" xfId="0" applyFont="1" applyBorder="1" applyAlignment="1">
      <alignment wrapText="1"/>
    </xf>
    <xf numFmtId="0" fontId="24" fillId="0" borderId="46" xfId="0" applyFont="1" applyBorder="1" applyAlignment="1">
      <alignment horizontal="center" vertical="center" wrapText="1"/>
    </xf>
    <xf numFmtId="0" fontId="21" fillId="0" borderId="46" xfId="0" applyFont="1" applyBorder="1" applyAlignment="1">
      <alignment horizontal="center" vertical="center" wrapText="1"/>
    </xf>
    <xf numFmtId="0" fontId="0" fillId="4" borderId="0" xfId="0" applyFill="1"/>
    <xf numFmtId="0" fontId="24" fillId="0" borderId="46" xfId="0" applyFont="1" applyBorder="1" applyAlignment="1">
      <alignment horizontal="center" wrapText="1"/>
    </xf>
    <xf numFmtId="0" fontId="21" fillId="0" borderId="46" xfId="0" applyFont="1" applyBorder="1" applyAlignment="1">
      <alignment horizontal="center" wrapText="1"/>
    </xf>
    <xf numFmtId="0" fontId="21" fillId="0" borderId="46" xfId="0" applyFont="1" applyBorder="1" applyAlignment="1">
      <alignment horizontal="left" indent="1"/>
    </xf>
    <xf numFmtId="0" fontId="21" fillId="0" borderId="46" xfId="0" applyFont="1" applyBorder="1" applyAlignment="1">
      <alignment horizontal="left" indent="3"/>
    </xf>
    <xf numFmtId="180" fontId="22" fillId="0" borderId="46" xfId="0" applyNumberFormat="1" applyFont="1" applyBorder="1" applyAlignment="1">
      <alignment horizontal="center" vertical="center"/>
    </xf>
    <xf numFmtId="2" fontId="22" fillId="0" borderId="63" xfId="0" applyNumberFormat="1" applyFont="1" applyBorder="1" applyAlignment="1">
      <alignment horizontal="center" vertical="center"/>
    </xf>
    <xf numFmtId="0" fontId="26" fillId="0" borderId="46" xfId="0" applyFont="1" applyBorder="1" applyAlignment="1">
      <alignment horizontal="left" wrapText="1"/>
    </xf>
    <xf numFmtId="0" fontId="26" fillId="0" borderId="46" xfId="0" applyFont="1" applyBorder="1" applyAlignment="1">
      <alignment wrapText="1"/>
    </xf>
    <xf numFmtId="0" fontId="27" fillId="0" borderId="46" xfId="0" applyFont="1" applyBorder="1" applyAlignment="1">
      <alignment horizontal="left" wrapText="1" indent="1"/>
    </xf>
    <xf numFmtId="0" fontId="28" fillId="0" borderId="46" xfId="0" applyFont="1" applyBorder="1" applyAlignment="1">
      <alignment horizontal="left" wrapText="1"/>
    </xf>
    <xf numFmtId="0" fontId="24" fillId="0" borderId="36" xfId="0" applyFont="1" applyBorder="1" applyAlignment="1">
      <alignment horizontal="left" wrapText="1"/>
    </xf>
    <xf numFmtId="0" fontId="24" fillId="0" borderId="35" xfId="0" applyFont="1" applyBorder="1" applyAlignment="1">
      <alignment horizontal="left" wrapText="1"/>
    </xf>
    <xf numFmtId="0" fontId="21" fillId="0" borderId="7" xfId="0" applyFont="1" applyBorder="1" applyAlignment="1">
      <alignment horizontal="left" wrapText="1"/>
    </xf>
    <xf numFmtId="0" fontId="24" fillId="0" borderId="7" xfId="0" applyFont="1" applyBorder="1" applyAlignment="1">
      <alignment horizontal="left" wrapText="1"/>
    </xf>
    <xf numFmtId="0" fontId="22" fillId="0" borderId="46" xfId="0" applyFont="1" applyBorder="1"/>
    <xf numFmtId="0" fontId="21" fillId="0" borderId="46" xfId="0" applyFont="1" applyBorder="1" applyAlignment="1">
      <alignment wrapText="1"/>
    </xf>
    <xf numFmtId="0" fontId="20" fillId="0" borderId="34" xfId="0" applyFont="1" applyBorder="1" applyAlignment="1">
      <alignment vertical="center"/>
    </xf>
    <xf numFmtId="0" fontId="21" fillId="0" borderId="42" xfId="0" applyFont="1" applyBorder="1" applyAlignment="1">
      <alignment horizontal="left" wrapText="1" indent="1"/>
    </xf>
    <xf numFmtId="2" fontId="22" fillId="0" borderId="31" xfId="0" applyNumberFormat="1" applyFont="1" applyBorder="1" applyAlignment="1">
      <alignment horizontal="center" vertical="center"/>
    </xf>
    <xf numFmtId="0" fontId="22" fillId="0" borderId="42" xfId="0" applyFont="1" applyBorder="1"/>
    <xf numFmtId="0" fontId="22" fillId="0" borderId="46" xfId="0" applyFont="1" applyBorder="1" applyAlignment="1">
      <alignment horizontal="center" vertical="center"/>
    </xf>
    <xf numFmtId="0" fontId="21" fillId="0" borderId="45" xfId="0" applyFont="1" applyBorder="1" applyAlignment="1">
      <alignment horizontal="left" wrapText="1"/>
    </xf>
    <xf numFmtId="2" fontId="22" fillId="0" borderId="34" xfId="0" applyNumberFormat="1" applyFont="1" applyBorder="1" applyAlignment="1">
      <alignment horizontal="center" vertical="center"/>
    </xf>
    <xf numFmtId="2" fontId="22" fillId="0" borderId="45" xfId="0" applyNumberFormat="1" applyFont="1" applyBorder="1" applyAlignment="1">
      <alignment horizontal="center" vertical="center"/>
    </xf>
    <xf numFmtId="2" fontId="22" fillId="0" borderId="30" xfId="0" applyNumberFormat="1" applyFont="1" applyBorder="1" applyAlignment="1">
      <alignment horizontal="center" vertical="center"/>
    </xf>
    <xf numFmtId="2" fontId="22" fillId="0" borderId="41" xfId="0" applyNumberFormat="1" applyFont="1" applyBorder="1" applyAlignment="1">
      <alignment horizontal="center" vertical="center"/>
    </xf>
    <xf numFmtId="0" fontId="24" fillId="0" borderId="46" xfId="0" applyFont="1" applyBorder="1" applyAlignment="1">
      <alignment horizontal="left" vertical="top" wrapText="1"/>
    </xf>
    <xf numFmtId="0" fontId="10" fillId="0" borderId="0" xfId="0" applyFont="1"/>
    <xf numFmtId="0" fontId="24" fillId="0" borderId="19" xfId="0" applyFont="1" applyBorder="1" applyAlignment="1">
      <alignment horizontal="left" vertical="center" wrapText="1"/>
    </xf>
    <xf numFmtId="2" fontId="22" fillId="0" borderId="19" xfId="0" applyNumberFormat="1" applyFont="1" applyBorder="1" applyAlignment="1">
      <alignment horizontal="center" vertical="center"/>
    </xf>
    <xf numFmtId="0" fontId="21" fillId="0" borderId="19" xfId="0" applyFont="1" applyBorder="1" applyAlignment="1">
      <alignment horizontal="left" wrapText="1"/>
    </xf>
    <xf numFmtId="0" fontId="20" fillId="0" borderId="31" xfId="0" applyFont="1" applyBorder="1" applyAlignment="1">
      <alignment vertical="center"/>
    </xf>
    <xf numFmtId="0" fontId="21" fillId="0" borderId="13" xfId="0" applyFont="1" applyBorder="1" applyAlignment="1">
      <alignment horizontal="left" wrapText="1"/>
    </xf>
    <xf numFmtId="2" fontId="22" fillId="0" borderId="13" xfId="0" applyNumberFormat="1" applyFont="1" applyBorder="1" applyAlignment="1">
      <alignment horizontal="center" vertical="center"/>
    </xf>
    <xf numFmtId="0" fontId="22" fillId="0" borderId="13" xfId="0" applyFont="1" applyBorder="1"/>
    <xf numFmtId="0" fontId="21" fillId="0" borderId="19" xfId="0" applyFont="1" applyBorder="1" applyAlignment="1">
      <alignment wrapText="1"/>
    </xf>
    <xf numFmtId="0" fontId="21" fillId="0" borderId="19" xfId="0" applyFont="1" applyBorder="1"/>
    <xf numFmtId="0" fontId="22" fillId="0" borderId="19" xfId="0" applyFont="1" applyBorder="1"/>
    <xf numFmtId="0" fontId="21" fillId="0" borderId="19" xfId="0" applyFont="1" applyBorder="1" applyAlignment="1">
      <alignment horizontal="left" vertical="center" wrapText="1"/>
    </xf>
    <xf numFmtId="0" fontId="20" fillId="0" borderId="5" xfId="0" applyFont="1" applyBorder="1" applyAlignment="1">
      <alignment vertical="center"/>
    </xf>
    <xf numFmtId="0" fontId="21" fillId="0" borderId="30" xfId="0" applyFont="1" applyBorder="1" applyAlignment="1">
      <alignment horizontal="left" vertical="center" wrapText="1"/>
    </xf>
    <xf numFmtId="2" fontId="22" fillId="0" borderId="23" xfId="0" applyNumberFormat="1" applyFont="1" applyBorder="1" applyAlignment="1">
      <alignment horizontal="center" vertical="center"/>
    </xf>
    <xf numFmtId="0" fontId="22" fillId="0" borderId="41" xfId="0" applyFont="1" applyBorder="1"/>
    <xf numFmtId="0" fontId="21" fillId="0" borderId="18" xfId="0" applyFont="1" applyBorder="1" applyAlignment="1">
      <alignment horizontal="left" vertical="center" wrapText="1"/>
    </xf>
    <xf numFmtId="0" fontId="21" fillId="0" borderId="34" xfId="0" applyFont="1" applyBorder="1" applyAlignment="1">
      <alignment horizontal="left" vertical="center"/>
    </xf>
    <xf numFmtId="2" fontId="22" fillId="0" borderId="16" xfId="0" applyNumberFormat="1" applyFont="1" applyBorder="1" applyAlignment="1">
      <alignment horizontal="center" vertical="center"/>
    </xf>
    <xf numFmtId="0" fontId="22" fillId="0" borderId="45" xfId="0" applyFont="1" applyBorder="1"/>
    <xf numFmtId="0" fontId="21" fillId="0" borderId="20" xfId="0" applyFont="1" applyBorder="1" applyAlignment="1">
      <alignment horizontal="left" vertical="center" wrapText="1"/>
    </xf>
    <xf numFmtId="2" fontId="22" fillId="0" borderId="20" xfId="0" applyNumberFormat="1" applyFont="1" applyBorder="1" applyAlignment="1">
      <alignment horizontal="center" vertical="center"/>
    </xf>
    <xf numFmtId="0" fontId="22" fillId="0" borderId="20" xfId="0" applyFont="1" applyBorder="1"/>
    <xf numFmtId="0" fontId="21" fillId="0" borderId="13" xfId="0" applyFont="1" applyBorder="1" applyAlignment="1">
      <alignment horizontal="left" vertical="center"/>
    </xf>
    <xf numFmtId="0" fontId="21" fillId="0" borderId="34" xfId="0" applyFont="1" applyBorder="1" applyAlignment="1">
      <alignment horizontal="left" vertical="center" wrapText="1"/>
    </xf>
    <xf numFmtId="2" fontId="22" fillId="0" borderId="0" xfId="0" applyNumberFormat="1" applyFont="1" applyAlignment="1">
      <alignment horizontal="center" vertical="center"/>
    </xf>
    <xf numFmtId="0" fontId="0" fillId="0" borderId="0" xfId="0" applyAlignment="1">
      <alignment vertical="top"/>
    </xf>
    <xf numFmtId="0" fontId="7" fillId="0" borderId="0" xfId="0" applyFont="1" applyAlignment="1" applyProtection="1">
      <alignment horizontal="left" vertical="top"/>
    </xf>
    <xf numFmtId="0" fontId="8" fillId="0" borderId="0" xfId="0" applyFont="1" applyAlignment="1">
      <alignment vertical="top" wrapText="1"/>
    </xf>
    <xf numFmtId="0" fontId="6" fillId="0" borderId="0" xfId="0" applyFont="1" applyAlignment="1">
      <alignment vertical="top" wrapText="1"/>
    </xf>
    <xf numFmtId="0" fontId="8" fillId="0" borderId="0" xfId="0" applyFont="1"/>
    <xf numFmtId="0" fontId="8" fillId="0" borderId="0" xfId="0" applyFont="1" applyAlignment="1">
      <alignment wrapText="1"/>
    </xf>
    <xf numFmtId="0" fontId="6" fillId="0" borderId="0" xfId="0" applyFont="1" applyAlignment="1">
      <alignment wrapText="1"/>
    </xf>
    <xf numFmtId="0" fontId="6" fillId="0" borderId="0" xfId="0" applyFont="1"/>
    <xf numFmtId="0" fontId="7" fillId="0" borderId="0" xfId="0" applyFont="1"/>
    <xf numFmtId="0" fontId="8" fillId="0" borderId="0" xfId="0" applyFont="1" applyAlignment="1">
      <alignment horizontal="left" indent="1"/>
    </xf>
    <xf numFmtId="0" fontId="8" fillId="0" borderId="0" xfId="0" applyFont="1" applyAlignment="1">
      <alignment horizontal="right"/>
    </xf>
    <xf numFmtId="0" fontId="6" fillId="5" borderId="64" xfId="0" applyFont="1" applyFill="1" applyBorder="1" applyAlignment="1" applyProtection="1">
      <alignment horizontal="center"/>
      <protection locked="0"/>
    </xf>
    <xf numFmtId="0" fontId="8" fillId="0" borderId="0" xfId="0" applyFont="1" applyAlignment="1">
      <alignment horizontal="left"/>
    </xf>
    <xf numFmtId="0" fontId="8" fillId="5" borderId="64" xfId="0" applyFont="1" applyFill="1" applyBorder="1" applyAlignment="1" applyProtection="1">
      <alignment horizontal="center"/>
      <protection locked="0"/>
    </xf>
    <xf numFmtId="0" fontId="8" fillId="0" borderId="0" xfId="0" applyFont="1" applyAlignment="1">
      <alignment horizontal="center"/>
    </xf>
    <xf numFmtId="0" fontId="9" fillId="0" borderId="0" xfId="0" applyFont="1" applyAlignment="1">
      <alignment horizontal="center" textRotation="180"/>
    </xf>
    <xf numFmtId="0" fontId="6" fillId="0" borderId="0" xfId="0" applyFont="1" applyAlignment="1">
      <alignment horizontal="right"/>
    </xf>
    <xf numFmtId="0" fontId="0" fillId="0" borderId="0" xfId="0" applyAlignment="1">
      <alignment horizontal="center"/>
    </xf>
    <xf numFmtId="0" fontId="0" fillId="0" borderId="0" xfId="0" applyAlignment="1">
      <alignment horizontal="right"/>
    </xf>
    <xf numFmtId="0" fontId="6" fillId="0" borderId="0" xfId="0" applyFont="1" applyAlignment="1">
      <alignment vertical="top"/>
    </xf>
    <xf numFmtId="0" fontId="0" fillId="5" borderId="64" xfId="0" applyFill="1" applyBorder="1" applyAlignment="1" applyProtection="1">
      <alignment vertical="top" wrapText="1"/>
      <protection locked="0"/>
    </xf>
    <xf numFmtId="0" fontId="7" fillId="0" borderId="14"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2" fillId="0" borderId="18" xfId="0" applyFont="1" applyBorder="1" applyAlignment="1" applyProtection="1">
      <alignment horizontal="center" vertical="center"/>
      <protection locked="0"/>
    </xf>
    <xf numFmtId="0" fontId="2" fillId="0" borderId="19" xfId="0" applyFont="1" applyBorder="1" applyAlignment="1" applyProtection="1">
      <alignment horizontal="center" vertical="center"/>
      <protection locked="0"/>
    </xf>
    <xf numFmtId="0" fontId="8" fillId="0" borderId="18" xfId="0" applyFont="1" applyBorder="1" applyAlignment="1" applyProtection="1">
      <alignment horizontal="center" vertical="center"/>
      <protection locked="0"/>
    </xf>
    <xf numFmtId="0" fontId="8" fillId="0" borderId="19" xfId="0" applyFont="1" applyBorder="1" applyAlignment="1" applyProtection="1">
      <alignment horizontal="center" vertical="center"/>
      <protection locked="0"/>
    </xf>
    <xf numFmtId="0" fontId="7" fillId="0" borderId="4" xfId="0" applyFont="1" applyBorder="1" applyAlignment="1">
      <alignment horizontal="center" vertical="center"/>
    </xf>
    <xf numFmtId="0" fontId="2" fillId="0" borderId="10" xfId="0" applyFont="1" applyBorder="1" applyAlignment="1" applyProtection="1">
      <alignment horizontal="center" vertical="center"/>
      <protection locked="0"/>
    </xf>
    <xf numFmtId="0" fontId="2" fillId="0" borderId="20" xfId="0" applyFont="1" applyBorder="1" applyAlignment="1" applyProtection="1">
      <alignment horizontal="center" vertical="center"/>
      <protection locked="0"/>
    </xf>
    <xf numFmtId="0" fontId="8" fillId="0" borderId="11" xfId="0" applyFont="1" applyBorder="1" applyAlignment="1" applyProtection="1">
      <alignment horizontal="center" vertical="center"/>
      <protection locked="0"/>
    </xf>
    <xf numFmtId="0" fontId="8" fillId="0" borderId="20" xfId="0" applyFont="1" applyBorder="1" applyAlignment="1" applyProtection="1">
      <alignment horizontal="center" vertical="center"/>
      <protection locked="0"/>
    </xf>
    <xf numFmtId="49" fontId="4" fillId="0" borderId="17" xfId="0" applyNumberFormat="1" applyFont="1" applyBorder="1" applyAlignment="1">
      <alignment horizontal="center" vertical="center"/>
    </xf>
    <xf numFmtId="0" fontId="2" fillId="0" borderId="11"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2" fillId="0" borderId="13" xfId="0" applyFont="1" applyBorder="1" applyAlignment="1" applyProtection="1">
      <alignment horizontal="center" vertical="center"/>
      <protection locked="0"/>
    </xf>
    <xf numFmtId="0" fontId="8" fillId="0" borderId="13" xfId="0" applyFont="1" applyBorder="1" applyAlignment="1" applyProtection="1">
      <alignment horizontal="center" vertical="center"/>
      <protection locked="0"/>
    </xf>
    <xf numFmtId="0" fontId="4" fillId="0" borderId="12" xfId="0" applyFont="1" applyBorder="1" applyAlignment="1">
      <alignment horizontal="center" vertical="center"/>
    </xf>
    <xf numFmtId="49" fontId="4" fillId="0" borderId="4" xfId="0" applyNumberFormat="1" applyFont="1" applyBorder="1" applyAlignment="1">
      <alignment horizontal="center" vertical="center"/>
    </xf>
    <xf numFmtId="0" fontId="4" fillId="0" borderId="21" xfId="0" applyFont="1" applyBorder="1" applyAlignment="1">
      <alignment horizontal="center" vertical="center"/>
    </xf>
    <xf numFmtId="0" fontId="9" fillId="0" borderId="0" xfId="0" applyFont="1" applyAlignment="1">
      <alignment horizontal="center" vertical="center" textRotation="180"/>
    </xf>
    <xf numFmtId="0" fontId="2" fillId="0" borderId="24" xfId="0" applyFont="1" applyBorder="1" applyAlignment="1" applyProtection="1">
      <alignment horizontal="center" vertical="center"/>
      <protection locked="0"/>
    </xf>
    <xf numFmtId="0" fontId="4" fillId="0" borderId="25" xfId="0" applyFont="1" applyBorder="1" applyAlignment="1">
      <alignment horizontal="center" vertical="center"/>
    </xf>
    <xf numFmtId="0" fontId="8" fillId="0" borderId="6" xfId="0" applyFont="1" applyBorder="1" applyAlignment="1" applyProtection="1">
      <alignment horizontal="center" vertical="center"/>
      <protection locked="0"/>
    </xf>
    <xf numFmtId="0" fontId="4" fillId="0" borderId="26" xfId="0" applyFont="1" applyBorder="1" applyAlignment="1">
      <alignment horizontal="center" vertical="center"/>
    </xf>
    <xf numFmtId="0" fontId="2" fillId="0" borderId="27" xfId="0" applyFont="1" applyBorder="1" applyAlignment="1" applyProtection="1">
      <alignment horizontal="center" vertical="center"/>
      <protection locked="0"/>
    </xf>
    <xf numFmtId="0" fontId="2" fillId="0" borderId="28" xfId="0" applyFont="1" applyBorder="1" applyAlignment="1" applyProtection="1">
      <alignment horizontal="center" vertical="center"/>
      <protection locked="0"/>
    </xf>
    <xf numFmtId="0" fontId="8" fillId="0" borderId="27" xfId="0" applyFont="1" applyBorder="1" applyAlignment="1" applyProtection="1">
      <alignment horizontal="center" vertical="center"/>
      <protection locked="0"/>
    </xf>
    <xf numFmtId="0" fontId="4" fillId="0" borderId="29" xfId="0" applyFont="1" applyBorder="1" applyAlignment="1">
      <alignment horizontal="center" vertical="center"/>
    </xf>
    <xf numFmtId="0" fontId="4" fillId="0" borderId="27" xfId="0" applyFont="1" applyBorder="1" applyAlignment="1" applyProtection="1">
      <alignment horizontal="center" vertical="center"/>
      <protection locked="0"/>
    </xf>
    <xf numFmtId="0" fontId="4" fillId="0" borderId="28" xfId="0" applyFont="1" applyBorder="1" applyAlignment="1" applyProtection="1">
      <alignment horizontal="center" vertical="center"/>
      <protection locked="0"/>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2" fillId="0" borderId="7" xfId="0" applyFont="1" applyBorder="1" applyAlignment="1" applyProtection="1">
      <alignment horizontal="center" vertical="center"/>
      <protection locked="0"/>
    </xf>
    <xf numFmtId="0" fontId="2" fillId="0" borderId="35" xfId="0" applyFont="1" applyBorder="1" applyAlignment="1" applyProtection="1">
      <alignment horizontal="center" vertical="center"/>
      <protection locked="0"/>
    </xf>
    <xf numFmtId="0" fontId="8" fillId="0" borderId="36" xfId="0" applyFont="1" applyBorder="1" applyAlignment="1" applyProtection="1">
      <alignment horizontal="center" vertical="center"/>
      <protection locked="0"/>
    </xf>
    <xf numFmtId="0" fontId="8" fillId="0" borderId="31"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4" fillId="0" borderId="23" xfId="0" applyFont="1" applyBorder="1" applyAlignment="1" applyProtection="1">
      <alignment horizontal="center" vertical="center"/>
      <protection locked="0"/>
    </xf>
    <xf numFmtId="0" fontId="2" fillId="0" borderId="34" xfId="0" applyFont="1" applyBorder="1" applyAlignment="1" applyProtection="1">
      <alignment horizontal="center" vertical="center"/>
      <protection locked="0"/>
    </xf>
    <xf numFmtId="0" fontId="2" fillId="0" borderId="16" xfId="0" applyFont="1" applyBorder="1" applyAlignment="1" applyProtection="1">
      <alignment horizontal="center" vertical="center"/>
      <protection locked="0"/>
    </xf>
    <xf numFmtId="0" fontId="2" fillId="0" borderId="23" xfId="0" applyFont="1" applyBorder="1" applyAlignment="1" applyProtection="1">
      <alignment horizontal="center" vertical="center"/>
      <protection locked="0"/>
    </xf>
    <xf numFmtId="0" fontId="2" fillId="0" borderId="36" xfId="0" applyFont="1" applyBorder="1" applyAlignment="1" applyProtection="1">
      <alignment horizontal="center" vertical="center"/>
      <protection locked="0"/>
    </xf>
    <xf numFmtId="0" fontId="2" fillId="0" borderId="38" xfId="0" applyFont="1" applyBorder="1" applyAlignment="1" applyProtection="1">
      <alignment horizontal="center" vertical="center"/>
      <protection locked="0"/>
    </xf>
    <xf numFmtId="0" fontId="2" fillId="0" borderId="32" xfId="0" applyFont="1" applyBorder="1" applyAlignment="1" applyProtection="1">
      <alignment horizontal="center" vertical="center"/>
      <protection locked="0"/>
    </xf>
    <xf numFmtId="0" fontId="4" fillId="0" borderId="38" xfId="0" applyFont="1" applyBorder="1" applyAlignment="1" applyProtection="1">
      <alignment horizontal="center" vertical="center"/>
      <protection locked="0"/>
    </xf>
    <xf numFmtId="0" fontId="4" fillId="0" borderId="40" xfId="0" applyFont="1" applyBorder="1" applyAlignment="1" applyProtection="1">
      <alignment horizontal="center" vertical="center"/>
      <protection locked="0"/>
    </xf>
    <xf numFmtId="0" fontId="4" fillId="0" borderId="45" xfId="0" applyFont="1" applyBorder="1" applyAlignment="1">
      <alignment horizontal="center" vertical="center"/>
    </xf>
    <xf numFmtId="0" fontId="2" fillId="0" borderId="46" xfId="0" applyFont="1" applyBorder="1" applyAlignment="1" applyProtection="1">
      <alignment horizontal="center" vertical="center"/>
      <protection locked="0"/>
    </xf>
    <xf numFmtId="0" fontId="2" fillId="0" borderId="44" xfId="0" applyFont="1" applyBorder="1" applyAlignment="1" applyProtection="1">
      <alignment horizontal="center" vertical="center"/>
      <protection locked="0"/>
    </xf>
    <xf numFmtId="0" fontId="2" fillId="0" borderId="42" xfId="0" applyFont="1" applyBorder="1" applyAlignment="1" applyProtection="1">
      <alignment horizontal="center" vertical="center"/>
      <protection locked="0"/>
    </xf>
    <xf numFmtId="0" fontId="4" fillId="0" borderId="41" xfId="0" applyFont="1" applyBorder="1" applyAlignment="1" applyProtection="1">
      <alignment horizontal="center" vertical="center"/>
      <protection locked="0"/>
    </xf>
    <xf numFmtId="0" fontId="2" fillId="0" borderId="45" xfId="0" applyFont="1" applyBorder="1" applyAlignment="1" applyProtection="1">
      <alignment horizontal="center" vertical="center"/>
      <protection locked="0"/>
    </xf>
    <xf numFmtId="0" fontId="4" fillId="0" borderId="52" xfId="0" applyFont="1" applyBorder="1" applyAlignment="1" applyProtection="1">
      <alignment horizontal="center" vertical="center"/>
      <protection locked="0"/>
    </xf>
    <xf numFmtId="0" fontId="8" fillId="0" borderId="28" xfId="0" applyFont="1" applyBorder="1" applyAlignment="1" applyProtection="1">
      <alignment horizontal="center" vertical="center"/>
      <protection locked="0"/>
    </xf>
    <xf numFmtId="49" fontId="4" fillId="0" borderId="26" xfId="0" applyNumberFormat="1" applyFont="1" applyBorder="1" applyAlignment="1">
      <alignment horizontal="center" vertical="center"/>
    </xf>
    <xf numFmtId="0" fontId="4" fillId="0" borderId="65" xfId="0" applyFont="1" applyBorder="1" applyAlignment="1" applyProtection="1">
      <alignment horizontal="center" vertical="center"/>
    </xf>
    <xf numFmtId="0" fontId="4" fillId="0" borderId="56" xfId="0" applyFont="1" applyBorder="1" applyAlignment="1" applyProtection="1">
      <alignment horizontal="center" vertical="center"/>
    </xf>
    <xf numFmtId="0" fontId="2" fillId="0" borderId="40" xfId="0"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4" fillId="0" borderId="20" xfId="0" applyFont="1" applyBorder="1" applyAlignment="1" applyProtection="1">
      <alignment horizontal="center" vertical="center"/>
      <protection locked="0"/>
    </xf>
    <xf numFmtId="0" fontId="4" fillId="0" borderId="15"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2" fillId="0" borderId="53" xfId="0" applyFont="1" applyBorder="1" applyAlignment="1" applyProtection="1">
      <alignment horizontal="center" vertical="center"/>
      <protection locked="0"/>
    </xf>
    <xf numFmtId="0" fontId="4" fillId="0" borderId="66" xfId="0" applyFont="1" applyBorder="1" applyAlignment="1" applyProtection="1">
      <alignment horizontal="center" vertical="center"/>
    </xf>
    <xf numFmtId="0" fontId="2" fillId="0" borderId="56" xfId="0" applyFont="1" applyBorder="1" applyAlignment="1" applyProtection="1">
      <alignment horizontal="center" vertical="center"/>
      <protection locked="0"/>
    </xf>
    <xf numFmtId="0" fontId="2" fillId="0" borderId="57"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4" fillId="0" borderId="24" xfId="0" applyFont="1" applyBorder="1" applyAlignment="1" applyProtection="1">
      <alignment horizontal="center" vertical="center"/>
      <protection locked="0"/>
    </xf>
    <xf numFmtId="0" fontId="4" fillId="0" borderId="33" xfId="0" applyFont="1" applyBorder="1" applyAlignment="1" applyProtection="1">
      <alignment horizontal="center" vertical="center"/>
      <protection locked="0"/>
    </xf>
    <xf numFmtId="0" fontId="4" fillId="0" borderId="34" xfId="0" applyFont="1" applyBorder="1" applyAlignment="1" applyProtection="1">
      <alignment horizontal="center" vertical="center"/>
      <protection locked="0"/>
    </xf>
    <xf numFmtId="0" fontId="2" fillId="0" borderId="43" xfId="0" applyFont="1" applyBorder="1" applyAlignment="1" applyProtection="1">
      <alignment horizontal="center" vertical="center"/>
      <protection locked="0"/>
    </xf>
    <xf numFmtId="0" fontId="2" fillId="0" borderId="52" xfId="0" applyFont="1" applyBorder="1" applyAlignment="1" applyProtection="1">
      <alignment horizontal="center" vertical="center"/>
      <protection locked="0"/>
    </xf>
    <xf numFmtId="0" fontId="4" fillId="0" borderId="44" xfId="0" applyFont="1" applyBorder="1" applyAlignment="1" applyProtection="1">
      <alignment horizontal="center" vertical="center"/>
      <protection locked="0"/>
    </xf>
    <xf numFmtId="0" fontId="4" fillId="0" borderId="45" xfId="0" applyFont="1" applyBorder="1" applyAlignment="1" applyProtection="1">
      <alignment horizontal="center" vertical="center"/>
      <protection locked="0"/>
    </xf>
    <xf numFmtId="0" fontId="7" fillId="0" borderId="12" xfId="0" applyFont="1" applyBorder="1" applyAlignment="1">
      <alignment horizontal="center" vertical="center"/>
    </xf>
    <xf numFmtId="49" fontId="4" fillId="0" borderId="25" xfId="0" applyNumberFormat="1" applyFont="1" applyBorder="1" applyAlignment="1">
      <alignment horizontal="center" vertical="center"/>
    </xf>
    <xf numFmtId="49" fontId="4" fillId="0" borderId="12" xfId="0" applyNumberFormat="1" applyFont="1" applyBorder="1" applyAlignment="1">
      <alignment horizontal="center" vertical="center"/>
    </xf>
    <xf numFmtId="0" fontId="2" fillId="0" borderId="30" xfId="0" applyFont="1" applyBorder="1" applyAlignment="1" applyProtection="1">
      <alignment horizontal="center" vertical="center"/>
      <protection locked="0"/>
    </xf>
    <xf numFmtId="0" fontId="8" fillId="0" borderId="10" xfId="0" applyFont="1" applyBorder="1" applyAlignment="1" applyProtection="1">
      <alignment horizontal="center" vertical="center"/>
      <protection locked="0"/>
    </xf>
    <xf numFmtId="0" fontId="8" fillId="0" borderId="34" xfId="0" applyFont="1" applyBorder="1" applyAlignment="1" applyProtection="1">
      <alignment horizontal="center" vertical="center"/>
      <protection locked="0"/>
    </xf>
    <xf numFmtId="0" fontId="2" fillId="0" borderId="31" xfId="0" applyFont="1" applyBorder="1" applyAlignment="1" applyProtection="1">
      <alignment horizontal="center" vertical="center"/>
      <protection locked="0"/>
    </xf>
    <xf numFmtId="0" fontId="8" fillId="0" borderId="35" xfId="0" applyFont="1" applyBorder="1" applyAlignment="1" applyProtection="1">
      <alignment horizontal="center" vertical="center"/>
      <protection locked="0"/>
    </xf>
    <xf numFmtId="0" fontId="8" fillId="0" borderId="24" xfId="0" applyFont="1" applyBorder="1" applyAlignment="1" applyProtection="1">
      <alignment horizontal="center" vertical="center"/>
      <protection locked="0"/>
    </xf>
    <xf numFmtId="0" fontId="2" fillId="0" borderId="37" xfId="0" applyFont="1" applyBorder="1" applyAlignment="1" applyProtection="1">
      <alignment horizontal="center" vertical="center"/>
      <protection locked="0"/>
    </xf>
    <xf numFmtId="0" fontId="2" fillId="0" borderId="33" xfId="0" applyFont="1" applyBorder="1" applyAlignment="1" applyProtection="1">
      <alignment horizontal="center" vertical="center"/>
      <protection locked="0"/>
    </xf>
    <xf numFmtId="0" fontId="2" fillId="0" borderId="41" xfId="0" applyFont="1" applyBorder="1" applyAlignment="1" applyProtection="1">
      <alignment horizontal="center" vertical="center"/>
      <protection locked="0"/>
    </xf>
    <xf numFmtId="0" fontId="2" fillId="0" borderId="15" xfId="0" applyFont="1" applyBorder="1" applyAlignment="1" applyProtection="1">
      <alignment horizontal="center" vertical="center"/>
      <protection locked="0"/>
    </xf>
    <xf numFmtId="0" fontId="15" fillId="0" borderId="61" xfId="0" applyFont="1" applyBorder="1" applyAlignment="1">
      <alignment wrapText="1"/>
    </xf>
    <xf numFmtId="0" fontId="0" fillId="0" borderId="61" xfId="0" applyBorder="1"/>
    <xf numFmtId="0" fontId="7" fillId="0" borderId="16" xfId="0" applyFont="1" applyBorder="1" applyAlignment="1" applyProtection="1">
      <alignment horizontal="center" vertical="center"/>
      <protection locked="0"/>
    </xf>
    <xf numFmtId="0" fontId="4" fillId="0" borderId="18"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7" fillId="0" borderId="33" xfId="0" applyFont="1" applyBorder="1" applyAlignment="1" applyProtection="1">
      <alignment horizontal="center" vertical="center"/>
      <protection locked="0"/>
    </xf>
    <xf numFmtId="0" fontId="4" fillId="0" borderId="19" xfId="0" applyFont="1" applyBorder="1" applyAlignment="1" applyProtection="1">
      <alignment horizontal="center" vertical="center"/>
      <protection locked="0"/>
    </xf>
    <xf numFmtId="0" fontId="2" fillId="0" borderId="22" xfId="0" applyFont="1" applyBorder="1" applyAlignment="1" applyProtection="1">
      <alignment horizontal="center" vertical="center"/>
      <protection locked="0"/>
    </xf>
    <xf numFmtId="0" fontId="2" fillId="0" borderId="39" xfId="0" applyFont="1" applyBorder="1" applyAlignment="1" applyProtection="1">
      <alignment horizontal="center" vertical="center"/>
      <protection locked="0"/>
    </xf>
    <xf numFmtId="0" fontId="4" fillId="0" borderId="29" xfId="0" applyFont="1" applyBorder="1" applyAlignment="1">
      <alignment vertical="top" wrapText="1"/>
    </xf>
    <xf numFmtId="0" fontId="0" fillId="0" borderId="0" xfId="0" applyAlignment="1">
      <alignment horizontal="center" vertical="center" textRotation="180"/>
    </xf>
    <xf numFmtId="0" fontId="4" fillId="0" borderId="17" xfId="0" applyFont="1" applyBorder="1" applyAlignment="1">
      <alignment horizontal="center" vertical="justify"/>
    </xf>
    <xf numFmtId="0" fontId="2" fillId="0" borderId="67" xfId="0" applyFont="1" applyBorder="1" applyAlignment="1" applyProtection="1">
      <alignment horizontal="center" vertical="center"/>
      <protection locked="0"/>
    </xf>
    <xf numFmtId="0" fontId="2" fillId="0" borderId="55" xfId="0" applyFont="1" applyBorder="1" applyAlignment="1" applyProtection="1">
      <alignment horizontal="center" vertical="center"/>
      <protection locked="0"/>
    </xf>
    <xf numFmtId="0" fontId="2" fillId="0" borderId="59" xfId="0" applyFont="1" applyBorder="1" applyAlignment="1" applyProtection="1">
      <alignment horizontal="center" vertical="center"/>
      <protection locked="0"/>
    </xf>
    <xf numFmtId="0" fontId="4" fillId="0" borderId="12" xfId="0" applyFont="1" applyBorder="1" applyAlignment="1">
      <alignment horizontal="center" vertical="justify"/>
    </xf>
    <xf numFmtId="0" fontId="15" fillId="0" borderId="61" xfId="0" applyFont="1" applyBorder="1" applyAlignment="1">
      <alignment vertical="center" wrapText="1"/>
    </xf>
    <xf numFmtId="0" fontId="16" fillId="0" borderId="61" xfId="0" applyFont="1" applyBorder="1" applyAlignment="1">
      <alignment vertical="center"/>
    </xf>
    <xf numFmtId="0" fontId="29" fillId="0" borderId="14" xfId="0" applyFont="1" applyBorder="1" applyAlignment="1">
      <alignment horizontal="center"/>
    </xf>
    <xf numFmtId="0" fontId="2" fillId="0" borderId="17" xfId="0" applyFont="1" applyBorder="1" applyAlignment="1">
      <alignment horizontal="right" vertical="center" wrapText="1"/>
    </xf>
    <xf numFmtId="0" fontId="30" fillId="0" borderId="0" xfId="0" applyFont="1" applyAlignment="1" applyProtection="1">
      <alignment horizontal="center" vertical="center" wrapText="1"/>
    </xf>
    <xf numFmtId="0" fontId="31" fillId="0" borderId="36" xfId="0" applyFont="1" applyBorder="1" applyAlignment="1" applyProtection="1">
      <alignment vertical="top"/>
    </xf>
    <xf numFmtId="0" fontId="31" fillId="0" borderId="68" xfId="0" applyFont="1" applyBorder="1" applyAlignment="1" applyProtection="1">
      <alignment vertical="top"/>
    </xf>
    <xf numFmtId="0" fontId="31" fillId="0" borderId="6" xfId="0" applyFont="1" applyBorder="1" applyAlignment="1" applyProtection="1">
      <alignment vertical="top"/>
    </xf>
    <xf numFmtId="0" fontId="30" fillId="0" borderId="66" xfId="0" applyFont="1" applyBorder="1" applyAlignment="1" applyProtection="1">
      <alignment vertical="top" wrapText="1"/>
    </xf>
    <xf numFmtId="0" fontId="30" fillId="0" borderId="0" xfId="0" applyFont="1" applyAlignment="1" applyProtection="1">
      <alignment vertical="top" wrapText="1"/>
    </xf>
    <xf numFmtId="0" fontId="31" fillId="0" borderId="65" xfId="0" applyFont="1" applyBorder="1" applyAlignment="1" applyProtection="1">
      <alignment vertical="top"/>
    </xf>
    <xf numFmtId="0" fontId="31" fillId="0" borderId="0" xfId="0" applyFont="1" applyAlignment="1" applyProtection="1">
      <alignment vertical="top"/>
    </xf>
    <xf numFmtId="0" fontId="30" fillId="5" borderId="35" xfId="0" applyFont="1" applyFill="1" applyBorder="1" applyAlignment="1" applyProtection="1">
      <alignment horizontal="left" vertical="top"/>
      <protection locked="0"/>
    </xf>
    <xf numFmtId="0" fontId="17" fillId="5" borderId="64" xfId="0" applyFont="1" applyFill="1" applyBorder="1" applyAlignment="1" applyProtection="1">
      <alignment horizontal="left" vertical="top"/>
      <protection locked="0"/>
    </xf>
    <xf numFmtId="0" fontId="17" fillId="0" borderId="64" xfId="0" applyFont="1" applyBorder="1" applyAlignment="1" applyProtection="1">
      <alignment vertical="top"/>
      <protection locked="0"/>
    </xf>
    <xf numFmtId="0" fontId="17" fillId="0" borderId="10" xfId="0" applyFont="1" applyBorder="1" applyAlignment="1" applyProtection="1">
      <alignment vertical="top"/>
      <protection locked="0"/>
    </xf>
    <xf numFmtId="0" fontId="31" fillId="0" borderId="66" xfId="0" applyFont="1" applyBorder="1" applyAlignment="1" applyProtection="1">
      <alignment horizontal="left" vertical="top"/>
    </xf>
    <xf numFmtId="0" fontId="0" fillId="0" borderId="0" xfId="0" applyAlignment="1" applyProtection="1">
      <alignment horizontal="left" vertical="top"/>
    </xf>
    <xf numFmtId="0" fontId="32" fillId="0" borderId="0" xfId="0" applyFont="1" applyAlignment="1" applyProtection="1">
      <alignment horizontal="center" vertical="top"/>
    </xf>
    <xf numFmtId="0" fontId="32" fillId="0" borderId="65" xfId="0" applyFont="1" applyBorder="1" applyAlignment="1" applyProtection="1">
      <alignment horizontal="center" vertical="top"/>
    </xf>
    <xf numFmtId="0" fontId="33" fillId="5" borderId="35" xfId="0" applyFont="1" applyFill="1" applyBorder="1" applyAlignment="1" applyProtection="1">
      <alignment horizontal="center" vertical="top"/>
      <protection locked="0"/>
    </xf>
    <xf numFmtId="0" fontId="33" fillId="5" borderId="64" xfId="0" applyFont="1" applyFill="1" applyBorder="1" applyAlignment="1" applyProtection="1">
      <alignment horizontal="center" vertical="top"/>
      <protection locked="0"/>
    </xf>
    <xf numFmtId="0" fontId="33" fillId="5" borderId="10" xfId="0" applyFont="1" applyFill="1" applyBorder="1" applyAlignment="1" applyProtection="1">
      <alignment horizontal="center" vertical="top"/>
      <protection locked="0"/>
    </xf>
    <xf numFmtId="0" fontId="0" fillId="0" borderId="66" xfId="0" applyBorder="1" applyProtection="1"/>
    <xf numFmtId="0" fontId="31" fillId="0" borderId="0" xfId="0" applyFont="1" applyAlignment="1" applyProtection="1">
      <alignment vertical="top" wrapText="1"/>
    </xf>
    <xf numFmtId="0" fontId="30" fillId="0" borderId="0" xfId="0" applyFont="1" applyAlignment="1" applyProtection="1">
      <alignment horizontal="right" vertical="top"/>
    </xf>
    <xf numFmtId="0" fontId="0" fillId="0" borderId="65" xfId="0" applyBorder="1" applyAlignment="1" applyProtection="1">
      <alignment vertical="top"/>
    </xf>
    <xf numFmtId="0" fontId="0" fillId="0" borderId="65" xfId="0" applyBorder="1" applyProtection="1"/>
    <xf numFmtId="0" fontId="30" fillId="0" borderId="0" xfId="0" applyFont="1" applyAlignment="1" applyProtection="1">
      <alignment horizontal="center" vertical="top" wrapText="1"/>
    </xf>
    <xf numFmtId="0" fontId="17" fillId="0" borderId="0" xfId="0" applyFont="1" applyProtection="1"/>
    <xf numFmtId="0" fontId="31" fillId="0" borderId="66" xfId="0" applyFont="1" applyBorder="1" applyAlignment="1" applyProtection="1">
      <alignment vertical="top"/>
    </xf>
    <xf numFmtId="0" fontId="30" fillId="5" borderId="64" xfId="0" applyFont="1" applyFill="1" applyBorder="1" applyAlignment="1" applyProtection="1">
      <alignment horizontal="left" vertical="top"/>
      <protection locked="0"/>
    </xf>
    <xf numFmtId="0" fontId="9" fillId="0" borderId="0" xfId="0" applyFont="1" applyAlignment="1" applyProtection="1">
      <alignment horizontal="center"/>
    </xf>
    <xf numFmtId="0" fontId="31" fillId="0" borderId="66" xfId="0" applyFont="1" applyBorder="1" applyAlignment="1" applyProtection="1">
      <alignment vertical="top" wrapText="1"/>
    </xf>
    <xf numFmtId="0" fontId="30" fillId="0" borderId="0" xfId="0" applyFont="1" applyAlignment="1" applyProtection="1">
      <alignment horizontal="right" vertical="top" wrapText="1"/>
    </xf>
    <xf numFmtId="0" fontId="30" fillId="0" borderId="65" xfId="0" applyFont="1" applyBorder="1" applyAlignment="1" applyProtection="1">
      <alignment horizontal="right" vertical="top" wrapText="1"/>
    </xf>
    <xf numFmtId="0" fontId="31" fillId="0" borderId="0" xfId="0" applyFont="1" applyAlignment="1" applyProtection="1">
      <alignment horizontal="center" vertical="top" wrapText="1"/>
    </xf>
    <xf numFmtId="0" fontId="0" fillId="0" borderId="0" xfId="0" applyAlignment="1" applyProtection="1">
      <alignment vertical="top"/>
    </xf>
    <xf numFmtId="0" fontId="31" fillId="5" borderId="64" xfId="0" applyFont="1" applyFill="1" applyBorder="1" applyAlignment="1" applyProtection="1">
      <alignment horizontal="left" vertical="top"/>
      <protection locked="0"/>
    </xf>
    <xf numFmtId="0" fontId="0" fillId="0" borderId="10" xfId="0" applyBorder="1" applyAlignment="1" applyProtection="1">
      <alignment vertical="top"/>
      <protection locked="0"/>
    </xf>
    <xf numFmtId="0" fontId="31" fillId="0" borderId="0" xfId="0" applyFont="1" applyAlignment="1" applyProtection="1">
      <alignment horizontal="left" vertical="top"/>
    </xf>
    <xf numFmtId="0" fontId="0" fillId="5" borderId="64" xfId="0" applyFill="1" applyBorder="1" applyAlignment="1" applyProtection="1">
      <alignment vertical="top"/>
      <protection locked="0"/>
    </xf>
    <xf numFmtId="0" fontId="31" fillId="0" borderId="0" xfId="0" applyFont="1" applyAlignment="1" applyProtection="1">
      <alignment vertical="center"/>
    </xf>
    <xf numFmtId="0" fontId="31" fillId="5" borderId="10" xfId="0" applyFont="1" applyFill="1" applyBorder="1" applyAlignment="1" applyProtection="1">
      <alignment horizontal="left" vertical="center"/>
      <protection locked="0"/>
    </xf>
    <xf numFmtId="0" fontId="0" fillId="0" borderId="0" xfId="0" applyAlignment="1" applyProtection="1">
      <alignment horizontal="center" vertical="top"/>
    </xf>
    <xf numFmtId="0" fontId="31" fillId="0" borderId="0" xfId="0" applyFont="1" applyAlignment="1" applyProtection="1">
      <alignment horizontal="center" vertical="top"/>
    </xf>
    <xf numFmtId="0" fontId="30" fillId="0" borderId="66" xfId="0" applyFont="1" applyBorder="1" applyAlignment="1" applyProtection="1">
      <alignment vertical="top"/>
    </xf>
    <xf numFmtId="0" fontId="34" fillId="6" borderId="64" xfId="0" applyFont="1" applyFill="1" applyBorder="1" applyAlignment="1" applyProtection="1">
      <alignment horizontal="center" vertical="top" wrapText="1"/>
    </xf>
    <xf numFmtId="0" fontId="34" fillId="6" borderId="10" xfId="0" applyFont="1" applyFill="1" applyBorder="1" applyAlignment="1" applyProtection="1">
      <alignment horizontal="center" vertical="top" wrapText="1"/>
    </xf>
    <xf numFmtId="0" fontId="30" fillId="0" borderId="0" xfId="0" applyFont="1" applyAlignment="1" applyProtection="1">
      <alignment vertical="top"/>
    </xf>
    <xf numFmtId="49" fontId="2" fillId="5" borderId="64" xfId="0" applyNumberFormat="1" applyFont="1" applyFill="1" applyBorder="1" applyAlignment="1" applyProtection="1">
      <alignment horizontal="center" vertical="top"/>
      <protection locked="0"/>
    </xf>
    <xf numFmtId="49" fontId="2" fillId="5" borderId="10" xfId="0" applyNumberFormat="1" applyFont="1" applyFill="1" applyBorder="1" applyAlignment="1" applyProtection="1">
      <alignment horizontal="center" vertical="top"/>
      <protection locked="0"/>
    </xf>
    <xf numFmtId="0" fontId="31" fillId="0" borderId="65" xfId="0" applyFont="1" applyBorder="1" applyAlignment="1" applyProtection="1">
      <alignment horizontal="center" vertical="top"/>
    </xf>
    <xf numFmtId="0" fontId="0" fillId="0" borderId="0" xfId="0" applyAlignment="1" applyProtection="1">
      <alignment vertical="top" wrapText="1"/>
    </xf>
    <xf numFmtId="0" fontId="31" fillId="0" borderId="0" xfId="0" applyFont="1" applyAlignment="1" applyProtection="1">
      <alignment horizontal="right" vertical="top"/>
    </xf>
    <xf numFmtId="0" fontId="0" fillId="0" borderId="0" xfId="0" applyAlignment="1" applyProtection="1">
      <alignment horizontal="right"/>
    </xf>
    <xf numFmtId="49" fontId="32" fillId="5" borderId="64" xfId="0" applyNumberFormat="1" applyFont="1" applyFill="1" applyBorder="1" applyAlignment="1" applyProtection="1">
      <alignment horizontal="center" vertical="top"/>
      <protection locked="0"/>
    </xf>
    <xf numFmtId="49" fontId="32" fillId="5" borderId="10" xfId="0" applyNumberFormat="1" applyFont="1" applyFill="1" applyBorder="1" applyAlignment="1" applyProtection="1">
      <alignment horizontal="center" vertical="top"/>
      <protection locked="0"/>
    </xf>
    <xf numFmtId="49" fontId="31" fillId="5" borderId="0" xfId="0" applyNumberFormat="1" applyFont="1" applyFill="1" applyAlignment="1" applyProtection="1">
      <alignment horizontal="left" vertical="top"/>
      <protection locked="0"/>
    </xf>
    <xf numFmtId="49" fontId="32" fillId="7" borderId="0" xfId="0" applyNumberFormat="1" applyFont="1" applyFill="1" applyAlignment="1" applyProtection="1">
      <alignment vertical="top"/>
      <protection locked="0"/>
    </xf>
    <xf numFmtId="49" fontId="32" fillId="5" borderId="64" xfId="0" applyNumberFormat="1" applyFont="1" applyFill="1" applyBorder="1" applyAlignment="1" applyProtection="1">
      <alignment vertical="top"/>
      <protection locked="0"/>
    </xf>
    <xf numFmtId="49" fontId="32" fillId="5" borderId="10" xfId="0" applyNumberFormat="1" applyFont="1" applyFill="1" applyBorder="1" applyAlignment="1" applyProtection="1">
      <alignment vertical="top"/>
      <protection locked="0"/>
    </xf>
    <xf numFmtId="0" fontId="30" fillId="8" borderId="0" xfId="0" applyFont="1" applyFill="1" applyAlignment="1" applyProtection="1">
      <alignment horizontal="center" vertical="top"/>
    </xf>
    <xf numFmtId="0" fontId="0" fillId="8" borderId="0" xfId="0" applyFill="1" applyAlignment="1" applyProtection="1">
      <alignment vertical="top"/>
    </xf>
    <xf numFmtId="0" fontId="33" fillId="0" borderId="0" xfId="0" applyFont="1" applyAlignment="1" applyProtection="1">
      <alignment vertical="top" wrapText="1"/>
    </xf>
    <xf numFmtId="1" fontId="31" fillId="5" borderId="64" xfId="0" applyNumberFormat="1" applyFont="1" applyFill="1" applyBorder="1" applyAlignment="1" applyProtection="1">
      <alignment horizontal="center" vertical="top"/>
      <protection locked="0"/>
    </xf>
    <xf numFmtId="0" fontId="32" fillId="0" borderId="0" xfId="0" applyFont="1" applyAlignment="1" applyProtection="1">
      <alignment vertical="top" wrapText="1"/>
    </xf>
    <xf numFmtId="0" fontId="32" fillId="0" borderId="0" xfId="0" applyFont="1" applyAlignment="1" applyProtection="1">
      <alignment vertical="top"/>
    </xf>
    <xf numFmtId="0" fontId="31" fillId="0" borderId="66" xfId="0" applyFont="1" applyBorder="1" applyAlignment="1" applyProtection="1">
      <alignment vertical="center"/>
    </xf>
    <xf numFmtId="0" fontId="32" fillId="5" borderId="64" xfId="0" applyFont="1" applyFill="1" applyBorder="1" applyAlignment="1" applyProtection="1">
      <alignment horizontal="left" vertical="center"/>
      <protection locked="0"/>
    </xf>
    <xf numFmtId="0" fontId="0" fillId="5" borderId="64" xfId="0" applyFill="1" applyBorder="1" applyAlignment="1" applyProtection="1">
      <alignment vertical="center"/>
      <protection locked="0"/>
    </xf>
    <xf numFmtId="0" fontId="0" fillId="0" borderId="64" xfId="0" applyBorder="1" applyAlignment="1" applyProtection="1">
      <alignment vertical="center"/>
      <protection locked="0"/>
    </xf>
    <xf numFmtId="0" fontId="0" fillId="0" borderId="10" xfId="0" applyBorder="1" applyAlignment="1" applyProtection="1">
      <alignment vertical="center"/>
      <protection locked="0"/>
    </xf>
    <xf numFmtId="0" fontId="32" fillId="5" borderId="8" xfId="0" applyFont="1" applyFill="1" applyBorder="1" applyAlignment="1" applyProtection="1">
      <alignment horizontal="left" vertical="center"/>
      <protection locked="0"/>
    </xf>
    <xf numFmtId="0" fontId="0" fillId="5" borderId="8" xfId="0" applyFill="1" applyBorder="1" applyAlignment="1" applyProtection="1">
      <alignment vertical="center"/>
      <protection locked="0"/>
    </xf>
    <xf numFmtId="0" fontId="0" fillId="0" borderId="8" xfId="0" applyBorder="1" applyAlignment="1" applyProtection="1">
      <alignment vertical="center"/>
      <protection locked="0"/>
    </xf>
    <xf numFmtId="0" fontId="0" fillId="0" borderId="11" xfId="0" applyBorder="1" applyAlignment="1" applyProtection="1">
      <alignment vertical="center"/>
      <protection locked="0"/>
    </xf>
    <xf numFmtId="0" fontId="9" fillId="0" borderId="0" xfId="0" applyFont="1" applyAlignment="1" applyProtection="1">
      <alignment horizontal="center" vertical="center" wrapText="1"/>
    </xf>
    <xf numFmtId="0" fontId="9" fillId="0" borderId="66" xfId="0" applyFont="1" applyBorder="1" applyProtection="1"/>
    <xf numFmtId="0" fontId="35" fillId="0" borderId="0" xfId="6" applyFill="1">
      <alignment vertical="top"/>
    </xf>
    <xf numFmtId="0" fontId="9" fillId="5" borderId="64" xfId="0" applyFont="1" applyFill="1" applyBorder="1" applyAlignment="1" applyProtection="1">
      <alignment vertical="center"/>
      <protection locked="0"/>
    </xf>
    <xf numFmtId="0" fontId="9" fillId="0" borderId="64" xfId="0" applyFont="1" applyBorder="1" applyAlignment="1" applyProtection="1">
      <alignment vertical="center"/>
      <protection locked="0"/>
    </xf>
    <xf numFmtId="0" fontId="9" fillId="0" borderId="10" xfId="0" applyFont="1" applyBorder="1" applyAlignment="1" applyProtection="1">
      <alignment vertical="center"/>
      <protection locked="0"/>
    </xf>
    <xf numFmtId="0" fontId="9" fillId="5" borderId="64" xfId="0" applyFont="1" applyFill="1" applyBorder="1" applyAlignment="1" applyProtection="1">
      <alignment horizontal="center" vertical="top"/>
      <protection locked="0"/>
    </xf>
    <xf numFmtId="0" fontId="9" fillId="5" borderId="64" xfId="0" applyFont="1" applyFill="1" applyBorder="1" applyAlignment="1" applyProtection="1">
      <alignment horizontal="right" vertical="top"/>
      <protection locked="0"/>
    </xf>
    <xf numFmtId="0" fontId="30" fillId="0" borderId="35" xfId="0" applyFont="1" applyBorder="1" applyAlignment="1" applyProtection="1">
      <alignment vertical="top" wrapText="1"/>
    </xf>
    <xf numFmtId="0" fontId="33" fillId="0" borderId="64" xfId="0" applyFont="1" applyBorder="1" applyAlignment="1" applyProtection="1">
      <alignment vertical="top" wrapText="1"/>
    </xf>
    <xf numFmtId="0" fontId="0" fillId="0" borderId="64" xfId="0" applyBorder="1" applyAlignment="1" applyProtection="1">
      <alignment vertical="top"/>
    </xf>
    <xf numFmtId="0" fontId="0" fillId="0" borderId="10" xfId="0" applyBorder="1" applyAlignment="1" applyProtection="1">
      <alignment vertical="top"/>
    </xf>
    <xf numFmtId="0" fontId="31" fillId="0" borderId="64" xfId="0" applyFont="1" applyBorder="1" applyAlignment="1" applyProtection="1">
      <alignment vertical="top"/>
    </xf>
    <xf numFmtId="0" fontId="9" fillId="0" borderId="0" xfId="0" applyFont="1" applyAlignment="1" applyProtection="1">
      <alignment horizontal="right"/>
    </xf>
    <xf numFmtId="0" fontId="31" fillId="0" borderId="36" xfId="0" applyFont="1" applyBorder="1" applyAlignment="1" applyProtection="1">
      <alignment horizontal="left" vertical="top" wrapText="1"/>
    </xf>
    <xf numFmtId="0" fontId="0" fillId="0" borderId="68" xfId="0" applyBorder="1" applyAlignment="1" applyProtection="1">
      <alignment wrapText="1"/>
    </xf>
    <xf numFmtId="0" fontId="0" fillId="0" borderId="6" xfId="0" applyBorder="1" applyAlignment="1" applyProtection="1">
      <alignment wrapText="1"/>
    </xf>
    <xf numFmtId="0" fontId="0" fillId="0" borderId="66" xfId="0" applyBorder="1" applyAlignment="1" applyProtection="1">
      <alignment wrapText="1"/>
    </xf>
    <xf numFmtId="0" fontId="0" fillId="0" borderId="0" xfId="0" applyAlignment="1" applyProtection="1">
      <alignment wrapText="1"/>
    </xf>
    <xf numFmtId="0" fontId="0" fillId="0" borderId="65" xfId="0" applyBorder="1" applyAlignment="1" applyProtection="1">
      <alignment wrapText="1"/>
    </xf>
    <xf numFmtId="0" fontId="17" fillId="0" borderId="65" xfId="0" applyFont="1" applyBorder="1" applyProtection="1"/>
    <xf numFmtId="0" fontId="9" fillId="0" borderId="65" xfId="0" applyFont="1" applyBorder="1" applyAlignment="1" applyProtection="1">
      <alignment horizontal="center"/>
    </xf>
    <xf numFmtId="0" fontId="30" fillId="0" borderId="65" xfId="0" applyFont="1" applyBorder="1" applyAlignment="1" applyProtection="1">
      <alignment horizontal="center" vertical="top" wrapText="1"/>
    </xf>
    <xf numFmtId="0" fontId="0" fillId="0" borderId="65" xfId="0" applyBorder="1" applyAlignment="1" applyProtection="1">
      <alignment horizontal="center" vertical="top"/>
    </xf>
    <xf numFmtId="0" fontId="0" fillId="0" borderId="65" xfId="0" applyBorder="1" applyAlignment="1" applyProtection="1">
      <alignment vertical="top" wrapText="1"/>
    </xf>
    <xf numFmtId="0" fontId="0" fillId="8" borderId="65" xfId="0" applyFill="1" applyBorder="1" applyAlignment="1" applyProtection="1">
      <alignment vertical="top"/>
    </xf>
    <xf numFmtId="0" fontId="9" fillId="0" borderId="65" xfId="0" applyFont="1" applyBorder="1" applyAlignment="1" applyProtection="1">
      <alignment horizontal="center" vertical="center" wrapText="1"/>
    </xf>
    <xf numFmtId="49" fontId="9" fillId="5" borderId="64" xfId="0" applyNumberFormat="1" applyFont="1" applyFill="1" applyBorder="1" applyAlignment="1" applyProtection="1">
      <alignment horizontal="center"/>
      <protection locked="0"/>
    </xf>
    <xf numFmtId="49" fontId="9" fillId="5" borderId="10" xfId="0" applyNumberFormat="1" applyFont="1" applyFill="1" applyBorder="1" applyAlignment="1" applyProtection="1">
      <alignment horizontal="center"/>
      <protection locked="0"/>
    </xf>
    <xf numFmtId="0" fontId="31" fillId="0" borderId="10" xfId="0" applyFont="1" applyBorder="1" applyAlignment="1" applyProtection="1">
      <alignment vertical="top"/>
    </xf>
    <xf numFmtId="0" fontId="0" fillId="0" borderId="35" xfId="0" applyBorder="1" applyAlignment="1" applyProtection="1">
      <alignment wrapText="1"/>
    </xf>
    <xf numFmtId="0" fontId="0" fillId="0" borderId="64" xfId="0" applyBorder="1" applyAlignment="1" applyProtection="1">
      <alignment wrapText="1"/>
    </xf>
    <xf numFmtId="0" fontId="0" fillId="0" borderId="10" xfId="0" applyBorder="1" applyAlignment="1" applyProtection="1">
      <alignment wrapText="1"/>
    </xf>
    <xf numFmtId="0" fontId="32" fillId="5" borderId="8" xfId="0" applyFont="1" applyFill="1" applyBorder="1" applyAlignment="1" applyProtection="1" quotePrefix="1">
      <alignment horizontal="left" vertical="center"/>
      <protection locked="0"/>
    </xf>
    <xf numFmtId="0" fontId="9" fillId="5" borderId="64" xfId="0" applyFont="1" applyFill="1" applyBorder="1" applyAlignment="1" applyProtection="1" quotePrefix="1">
      <alignment horizontal="right" vertical="top"/>
      <protection locked="0"/>
    </xf>
  </cellXfs>
  <cellStyles count="49">
    <cellStyle name="Обычный" xfId="0" builtinId="0"/>
    <cellStyle name="Запятая" xfId="1" builtinId="3"/>
    <cellStyle name="Денежный" xfId="2" builtinId="4"/>
    <cellStyle name="Процент" xfId="3" builtinId="5"/>
    <cellStyle name="Запятая [0]" xfId="4" builtinId="6"/>
    <cellStyle name="Денежный [0]" xfId="5" builtinId="7"/>
    <cellStyle name="Гиперссылка" xfId="6" builtinId="8"/>
    <cellStyle name="Открывавшаяся гиперссылка" xfId="7" builtinId="9"/>
    <cellStyle name="Примечание" xfId="8" builtinId="10"/>
    <cellStyle name="Предупреждающий текст" xfId="9" builtinId="11"/>
    <cellStyle name="Заголовок" xfId="10" builtinId="15"/>
    <cellStyle name="Пояснительный текст" xfId="11" builtinId="53"/>
    <cellStyle name="Заголовок 1" xfId="12" builtinId="16"/>
    <cellStyle name="Заголовок 2" xfId="13" builtinId="17"/>
    <cellStyle name="Заголовок 3" xfId="14" builtinId="18"/>
    <cellStyle name="Заголовок 4" xfId="15" builtinId="19"/>
    <cellStyle name="Ввод" xfId="16" builtinId="20"/>
    <cellStyle name="Вывод" xfId="17" builtinId="21"/>
    <cellStyle name="Вычисление" xfId="18" builtinId="22"/>
    <cellStyle name="Проверить ячейку" xfId="19" builtinId="23"/>
    <cellStyle name="Связанная ячейка" xfId="20" builtinId="24"/>
    <cellStyle name="Итого" xfId="21" builtinId="25"/>
    <cellStyle name="Хороший" xfId="22" builtinId="26"/>
    <cellStyle name="Плохой" xfId="23" builtinId="27"/>
    <cellStyle name="Нейтральный" xfId="24" builtinId="28"/>
    <cellStyle name="Акцент1" xfId="25" builtinId="29"/>
    <cellStyle name="20% — Акцент1" xfId="26" builtinId="30"/>
    <cellStyle name="40% — Акцент1" xfId="27" builtinId="31"/>
    <cellStyle name="60% — Акцент1" xfId="28" builtinId="32"/>
    <cellStyle name="Акцент2" xfId="29" builtinId="33"/>
    <cellStyle name="20% — Акцент2" xfId="30" builtinId="34"/>
    <cellStyle name="40% — Акцент2" xfId="31" builtinId="35"/>
    <cellStyle name="60% — Акцент2" xfId="32" builtinId="36"/>
    <cellStyle name="Акцент3" xfId="33" builtinId="37"/>
    <cellStyle name="20% — Акцент3" xfId="34" builtinId="38"/>
    <cellStyle name="40% — Акцент3" xfId="35" builtinId="39"/>
    <cellStyle name="60% — Акцент3" xfId="36" builtinId="40"/>
    <cellStyle name="Акцент4" xfId="37" builtinId="41"/>
    <cellStyle name="20% — Акцент4" xfId="38" builtinId="42"/>
    <cellStyle name="40% — Акцент4" xfId="39" builtinId="43"/>
    <cellStyle name="60% — Акцент4" xfId="40" builtinId="44"/>
    <cellStyle name="Акцент5" xfId="41" builtinId="45"/>
    <cellStyle name="20% — Акцент5" xfId="42" builtinId="46"/>
    <cellStyle name="40% — Акцент5" xfId="43" builtinId="47"/>
    <cellStyle name="60% — Акцент5" xfId="44" builtinId="48"/>
    <cellStyle name="Акцент6" xfId="45" builtinId="49"/>
    <cellStyle name="20% — Акцент6" xfId="46" builtinId="50"/>
    <cellStyle name="40% — Акцент6" xfId="47" builtinId="51"/>
    <cellStyle name="60% — Акцент6" xfId="48" builtinId="52"/>
  </cellStyles>
  <dxfs count="4">
    <dxf>
      <fill>
        <patternFill patternType="solid">
          <fgColor indexed="29"/>
          <bgColor indexed="29"/>
        </patternFill>
      </fill>
    </dxf>
    <dxf>
      <fill>
        <patternFill patternType="solid">
          <fgColor indexed="22"/>
          <bgColor indexed="22"/>
        </patternFill>
      </fill>
    </dxf>
    <dxf>
      <fill>
        <patternFill patternType="solid">
          <fgColor indexed="29"/>
          <bgColor indexed="29"/>
        </patternFill>
      </fill>
    </dxf>
    <dxf>
      <fill>
        <patternFill patternType="solid">
          <fgColor indexed="46"/>
          <bgColor indexed="4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externalLink" Target="externalLinks/externalLink1.xml"/><Relationship Id="rId23" Type="http://schemas.openxmlformats.org/officeDocument/2006/relationships/customXml" Target="../customXml/item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7</xdr:col>
      <xdr:colOff>9971</xdr:colOff>
      <xdr:row>26</xdr:row>
      <xdr:rowOff>152437</xdr:rowOff>
    </xdr:from>
    <xdr:to>
      <xdr:col>7</xdr:col>
      <xdr:colOff>628203</xdr:colOff>
      <xdr:row>26</xdr:row>
      <xdr:rowOff>152437</xdr:rowOff>
    </xdr:to>
    <xdr:sp>
      <xdr:nvSpPr>
        <xdr:cNvPr id="31225" name="Line 1"/>
        <xdr:cNvSpPr/>
      </xdr:nvSpPr>
      <xdr:spPr>
        <a:xfrm>
          <a:off x="4124960" y="4634230"/>
          <a:ext cx="513080" cy="0"/>
        </a:xfrm>
        <a:prstGeom prst="line">
          <a:avLst/>
        </a:prstGeom>
        <a:ln w="9525">
          <a:solidFill>
            <a:srgbClr val="000000"/>
          </a:solidFill>
          <a:prstDash val="soli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edform\xls_general\populatia.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opulatia"/>
    </sheetNames>
    <sheetDataSet>
      <sheetData sheetId="0">
        <row r="7">
          <cell r="D7">
            <v>1</v>
          </cell>
          <cell r="E7">
            <v>2</v>
          </cell>
          <cell r="F7">
            <v>3</v>
          </cell>
          <cell r="G7">
            <v>4</v>
          </cell>
          <cell r="H7">
            <v>5</v>
          </cell>
          <cell r="I7">
            <v>6</v>
          </cell>
          <cell r="J7">
            <v>7</v>
          </cell>
          <cell r="K7">
            <v>8</v>
          </cell>
          <cell r="L7">
            <v>9</v>
          </cell>
          <cell r="M7">
            <v>10</v>
          </cell>
          <cell r="N7">
            <v>11</v>
          </cell>
          <cell r="O7">
            <v>12</v>
          </cell>
          <cell r="P7">
            <v>13</v>
          </cell>
          <cell r="Q7">
            <v>14</v>
          </cell>
          <cell r="R7">
            <v>15</v>
          </cell>
          <cell r="S7">
            <v>16</v>
          </cell>
          <cell r="T7">
            <v>17</v>
          </cell>
          <cell r="U7">
            <v>18</v>
          </cell>
          <cell r="V7">
            <v>19</v>
          </cell>
          <cell r="W7">
            <v>20</v>
          </cell>
          <cell r="X7">
            <v>21</v>
          </cell>
          <cell r="Y7">
            <v>22</v>
          </cell>
          <cell r="Z7">
            <v>23</v>
          </cell>
          <cell r="AA7">
            <v>24</v>
          </cell>
          <cell r="AB7">
            <v>25</v>
          </cell>
          <cell r="AC7">
            <v>26</v>
          </cell>
          <cell r="AD7">
            <v>27</v>
          </cell>
          <cell r="AE7">
            <v>28</v>
          </cell>
          <cell r="AF7">
            <v>29</v>
          </cell>
          <cell r="AG7">
            <v>30</v>
          </cell>
          <cell r="AH7">
            <v>31</v>
          </cell>
          <cell r="AI7">
            <v>32</v>
          </cell>
          <cell r="AJ7">
            <v>33</v>
          </cell>
          <cell r="AK7">
            <v>34</v>
          </cell>
          <cell r="AL7">
            <v>35</v>
          </cell>
          <cell r="AM7">
            <v>36</v>
          </cell>
          <cell r="AN7">
            <v>37</v>
          </cell>
          <cell r="AO7">
            <v>38</v>
          </cell>
          <cell r="AP7">
            <v>39</v>
          </cell>
          <cell r="AQ7">
            <v>40</v>
          </cell>
          <cell r="AR7">
            <v>41</v>
          </cell>
          <cell r="AS7">
            <v>42</v>
          </cell>
          <cell r="AT7">
            <v>43</v>
          </cell>
          <cell r="AU7">
            <v>44</v>
          </cell>
          <cell r="AV7">
            <v>45</v>
          </cell>
          <cell r="AW7">
            <v>46</v>
          </cell>
          <cell r="AX7">
            <v>47</v>
          </cell>
          <cell r="AY7">
            <v>48</v>
          </cell>
          <cell r="AZ7">
            <v>49</v>
          </cell>
          <cell r="BA7">
            <v>50</v>
          </cell>
          <cell r="BB7">
            <v>51</v>
          </cell>
          <cell r="BC7">
            <v>52</v>
          </cell>
          <cell r="BD7">
            <v>53</v>
          </cell>
          <cell r="BE7">
            <v>54</v>
          </cell>
          <cell r="BF7">
            <v>55</v>
          </cell>
          <cell r="BG7">
            <v>56</v>
          </cell>
          <cell r="BH7">
            <v>57</v>
          </cell>
          <cell r="BI7">
            <v>58</v>
          </cell>
          <cell r="BJ7">
            <v>59</v>
          </cell>
          <cell r="BK7">
            <v>60</v>
          </cell>
          <cell r="BL7">
            <v>61</v>
          </cell>
          <cell r="BM7">
            <v>62</v>
          </cell>
          <cell r="BN7">
            <v>63</v>
          </cell>
          <cell r="BO7">
            <v>64</v>
          </cell>
          <cell r="BP7">
            <v>65</v>
          </cell>
          <cell r="BQ7">
            <v>66</v>
          </cell>
        </row>
        <row r="8">
          <cell r="D8">
            <v>832865</v>
          </cell>
          <cell r="E8">
            <v>756745</v>
          </cell>
          <cell r="F8">
            <v>76120</v>
          </cell>
          <cell r="G8">
            <v>829386</v>
          </cell>
          <cell r="H8">
            <v>753603</v>
          </cell>
          <cell r="I8">
            <v>75783</v>
          </cell>
          <cell r="J8">
            <v>704515</v>
          </cell>
          <cell r="K8">
            <v>644176</v>
          </cell>
          <cell r="L8">
            <v>60339</v>
          </cell>
          <cell r="M8">
            <v>700943</v>
          </cell>
          <cell r="N8">
            <v>640896</v>
          </cell>
          <cell r="O8">
            <v>60047</v>
          </cell>
          <cell r="P8">
            <v>128350</v>
          </cell>
          <cell r="Q8">
            <v>112569</v>
          </cell>
          <cell r="R8">
            <v>15781</v>
          </cell>
          <cell r="S8">
            <v>128443</v>
          </cell>
          <cell r="T8">
            <v>112707</v>
          </cell>
          <cell r="U8">
            <v>15736</v>
          </cell>
          <cell r="V8">
            <v>19524</v>
          </cell>
          <cell r="W8">
            <v>17445</v>
          </cell>
          <cell r="X8">
            <v>2079</v>
          </cell>
          <cell r="Y8">
            <v>10190</v>
          </cell>
          <cell r="Z8">
            <v>19489</v>
          </cell>
          <cell r="AA8">
            <v>17409</v>
          </cell>
          <cell r="AB8">
            <v>2080</v>
          </cell>
          <cell r="AC8">
            <v>10145</v>
          </cell>
          <cell r="AD8">
            <v>6339</v>
          </cell>
          <cell r="AE8">
            <v>5526</v>
          </cell>
          <cell r="AF8">
            <v>813</v>
          </cell>
          <cell r="AG8">
            <v>33760</v>
          </cell>
          <cell r="AH8">
            <v>29444</v>
          </cell>
          <cell r="AI8">
            <v>4316</v>
          </cell>
          <cell r="AJ8">
            <v>115304</v>
          </cell>
          <cell r="AK8">
            <v>100884</v>
          </cell>
          <cell r="AL8">
            <v>14420</v>
          </cell>
          <cell r="AM8">
            <v>115427</v>
          </cell>
          <cell r="AN8">
            <v>101080</v>
          </cell>
          <cell r="AO8">
            <v>14347</v>
          </cell>
          <cell r="AP8">
            <v>245662</v>
          </cell>
          <cell r="AQ8">
            <v>261739</v>
          </cell>
          <cell r="AR8">
            <v>375289</v>
          </cell>
          <cell r="AS8">
            <v>442565</v>
          </cell>
          <cell r="AT8">
            <v>386821</v>
          </cell>
          <cell r="AU8">
            <v>19015</v>
          </cell>
          <cell r="AV8">
            <v>660962</v>
          </cell>
          <cell r="AW8">
            <v>52292</v>
          </cell>
          <cell r="AX8">
            <v>9344</v>
          </cell>
          <cell r="AY8">
            <v>6339</v>
          </cell>
          <cell r="AZ8">
            <v>118198</v>
          </cell>
          <cell r="BA8">
            <v>256395</v>
          </cell>
          <cell r="BB8">
            <v>20386</v>
          </cell>
          <cell r="BC8">
            <v>75195</v>
          </cell>
          <cell r="BD8">
            <v>65854</v>
          </cell>
          <cell r="BE8">
            <v>9341</v>
          </cell>
          <cell r="BF8">
            <v>108957</v>
          </cell>
          <cell r="BG8">
            <v>97578</v>
          </cell>
          <cell r="BH8">
            <v>11379</v>
          </cell>
          <cell r="BI8">
            <v>213468</v>
          </cell>
          <cell r="BJ8">
            <v>195920</v>
          </cell>
          <cell r="BK8">
            <v>17548</v>
          </cell>
          <cell r="BL8">
            <v>90105</v>
          </cell>
          <cell r="BM8">
            <v>83644</v>
          </cell>
          <cell r="BN8">
            <v>6461</v>
          </cell>
          <cell r="BO8">
            <v>208817</v>
          </cell>
          <cell r="BP8">
            <v>193505</v>
          </cell>
          <cell r="BQ8">
            <v>15312</v>
          </cell>
        </row>
        <row r="9">
          <cell r="D9">
            <v>151791</v>
          </cell>
          <cell r="E9">
            <v>146850</v>
          </cell>
          <cell r="F9">
            <v>4941</v>
          </cell>
          <cell r="G9">
            <v>151649</v>
          </cell>
          <cell r="H9">
            <v>146715</v>
          </cell>
          <cell r="I9">
            <v>4934</v>
          </cell>
          <cell r="J9">
            <v>126765</v>
          </cell>
          <cell r="K9">
            <v>122837</v>
          </cell>
          <cell r="L9">
            <v>3928</v>
          </cell>
          <cell r="M9">
            <v>126568</v>
          </cell>
          <cell r="N9">
            <v>122649</v>
          </cell>
          <cell r="O9">
            <v>3919</v>
          </cell>
          <cell r="P9">
            <v>25026</v>
          </cell>
          <cell r="Q9">
            <v>24013</v>
          </cell>
          <cell r="R9">
            <v>1013</v>
          </cell>
          <cell r="S9">
            <v>25081</v>
          </cell>
          <cell r="T9">
            <v>24066</v>
          </cell>
          <cell r="U9">
            <v>1015</v>
          </cell>
          <cell r="V9">
            <v>3764</v>
          </cell>
          <cell r="W9">
            <v>3618</v>
          </cell>
          <cell r="X9">
            <v>146</v>
          </cell>
          <cell r="Y9">
            <v>1946</v>
          </cell>
          <cell r="Z9">
            <v>3780</v>
          </cell>
          <cell r="AA9">
            <v>3638</v>
          </cell>
          <cell r="AB9">
            <v>142</v>
          </cell>
          <cell r="AC9">
            <v>1936</v>
          </cell>
          <cell r="AD9">
            <v>1207</v>
          </cell>
          <cell r="AE9">
            <v>1164</v>
          </cell>
          <cell r="AF9">
            <v>43</v>
          </cell>
          <cell r="AG9">
            <v>6839</v>
          </cell>
          <cell r="AH9">
            <v>6528</v>
          </cell>
          <cell r="AI9">
            <v>311</v>
          </cell>
          <cell r="AJ9">
            <v>22499</v>
          </cell>
          <cell r="AK9">
            <v>21578</v>
          </cell>
          <cell r="AL9">
            <v>921</v>
          </cell>
          <cell r="AM9">
            <v>22523</v>
          </cell>
          <cell r="AN9">
            <v>21600</v>
          </cell>
          <cell r="AO9">
            <v>923</v>
          </cell>
          <cell r="AP9">
            <v>42120</v>
          </cell>
          <cell r="AQ9">
            <v>48807</v>
          </cell>
          <cell r="AR9">
            <v>72158</v>
          </cell>
          <cell r="AS9">
            <v>82041</v>
          </cell>
          <cell r="AT9">
            <v>69608</v>
          </cell>
          <cell r="AU9">
            <v>3780</v>
          </cell>
          <cell r="AV9">
            <v>94061</v>
          </cell>
          <cell r="AW9">
            <v>10277</v>
          </cell>
          <cell r="AX9">
            <v>1844</v>
          </cell>
          <cell r="AY9">
            <v>1308</v>
          </cell>
          <cell r="AZ9">
            <v>20347</v>
          </cell>
          <cell r="BA9">
            <v>48265</v>
          </cell>
          <cell r="BB9">
            <v>1270</v>
          </cell>
          <cell r="BC9">
            <v>14462</v>
          </cell>
          <cell r="BD9">
            <v>13901</v>
          </cell>
          <cell r="BE9">
            <v>561</v>
          </cell>
          <cell r="BF9">
            <v>21084</v>
          </cell>
          <cell r="BG9">
            <v>20368</v>
          </cell>
          <cell r="BH9">
            <v>716</v>
          </cell>
          <cell r="BI9">
            <v>35208</v>
          </cell>
          <cell r="BJ9">
            <v>34073</v>
          </cell>
          <cell r="BK9">
            <v>1135</v>
          </cell>
          <cell r="BL9">
            <v>18877</v>
          </cell>
          <cell r="BM9">
            <v>18345</v>
          </cell>
          <cell r="BN9">
            <v>532</v>
          </cell>
          <cell r="BO9">
            <v>31360</v>
          </cell>
          <cell r="BP9">
            <v>30485</v>
          </cell>
          <cell r="BQ9">
            <v>875</v>
          </cell>
        </row>
        <row r="10">
          <cell r="D10">
            <v>984656</v>
          </cell>
          <cell r="E10">
            <v>903595</v>
          </cell>
          <cell r="F10">
            <v>81061</v>
          </cell>
          <cell r="G10">
            <v>981035</v>
          </cell>
          <cell r="H10">
            <v>900318</v>
          </cell>
          <cell r="I10">
            <v>80717</v>
          </cell>
          <cell r="J10">
            <v>831280</v>
          </cell>
          <cell r="K10">
            <v>767013</v>
          </cell>
          <cell r="L10">
            <v>64267</v>
          </cell>
          <cell r="M10">
            <v>827511</v>
          </cell>
          <cell r="N10">
            <v>763545</v>
          </cell>
          <cell r="O10">
            <v>63966</v>
          </cell>
          <cell r="P10">
            <v>153376</v>
          </cell>
          <cell r="Q10">
            <v>136582</v>
          </cell>
          <cell r="R10">
            <v>16794</v>
          </cell>
          <cell r="S10">
            <v>153524</v>
          </cell>
          <cell r="T10">
            <v>136773</v>
          </cell>
          <cell r="U10">
            <v>16751</v>
          </cell>
          <cell r="V10">
            <v>23288</v>
          </cell>
          <cell r="W10">
            <v>21063</v>
          </cell>
          <cell r="X10">
            <v>2225</v>
          </cell>
          <cell r="Y10">
            <v>12136</v>
          </cell>
          <cell r="Z10">
            <v>23269</v>
          </cell>
          <cell r="AA10">
            <v>21047</v>
          </cell>
          <cell r="AB10">
            <v>2222</v>
          </cell>
          <cell r="AC10">
            <v>12081</v>
          </cell>
          <cell r="AD10">
            <v>7546</v>
          </cell>
          <cell r="AE10">
            <v>6690</v>
          </cell>
          <cell r="AF10">
            <v>856</v>
          </cell>
          <cell r="AG10">
            <v>40599</v>
          </cell>
          <cell r="AH10">
            <v>35972</v>
          </cell>
          <cell r="AI10">
            <v>4627</v>
          </cell>
          <cell r="AJ10">
            <v>137803</v>
          </cell>
          <cell r="AK10">
            <v>122462</v>
          </cell>
          <cell r="AL10">
            <v>15341</v>
          </cell>
          <cell r="AM10">
            <v>137950</v>
          </cell>
          <cell r="AN10">
            <v>122680</v>
          </cell>
          <cell r="AO10">
            <v>15270</v>
          </cell>
          <cell r="AP10">
            <v>287782</v>
          </cell>
          <cell r="AQ10">
            <v>310546</v>
          </cell>
          <cell r="AR10">
            <v>447447</v>
          </cell>
          <cell r="AS10">
            <v>524606</v>
          </cell>
          <cell r="AT10">
            <v>456429</v>
          </cell>
          <cell r="AU10">
            <v>22795</v>
          </cell>
          <cell r="AV10">
            <v>755023</v>
          </cell>
          <cell r="AW10">
            <v>62569</v>
          </cell>
          <cell r="AX10">
            <v>11188</v>
          </cell>
          <cell r="AY10">
            <v>7647</v>
          </cell>
          <cell r="AZ10">
            <v>138545</v>
          </cell>
          <cell r="BA10">
            <v>304660</v>
          </cell>
          <cell r="BB10">
            <v>21656</v>
          </cell>
          <cell r="BC10">
            <v>89657</v>
          </cell>
          <cell r="BD10">
            <v>79755</v>
          </cell>
          <cell r="BE10">
            <v>9902</v>
          </cell>
          <cell r="BF10">
            <v>130041</v>
          </cell>
          <cell r="BG10">
            <v>117946</v>
          </cell>
          <cell r="BH10">
            <v>12095</v>
          </cell>
          <cell r="BI10">
            <v>248676</v>
          </cell>
          <cell r="BJ10">
            <v>229993</v>
          </cell>
          <cell r="BK10">
            <v>18683</v>
          </cell>
          <cell r="BL10">
            <v>108982</v>
          </cell>
          <cell r="BM10">
            <v>101989</v>
          </cell>
          <cell r="BN10">
            <v>6993</v>
          </cell>
          <cell r="BO10">
            <v>240177</v>
          </cell>
          <cell r="BP10">
            <v>223990</v>
          </cell>
          <cell r="BQ10">
            <v>16187</v>
          </cell>
        </row>
        <row r="11">
          <cell r="D11">
            <v>82998</v>
          </cell>
          <cell r="E11">
            <v>8783</v>
          </cell>
          <cell r="F11">
            <v>74215</v>
          </cell>
          <cell r="G11">
            <v>83122</v>
          </cell>
          <cell r="H11">
            <v>8796</v>
          </cell>
          <cell r="I11">
            <v>74326</v>
          </cell>
          <cell r="J11">
            <v>66582</v>
          </cell>
          <cell r="K11">
            <v>7239</v>
          </cell>
          <cell r="L11">
            <v>59343</v>
          </cell>
          <cell r="M11">
            <v>66619</v>
          </cell>
          <cell r="N11">
            <v>7242</v>
          </cell>
          <cell r="O11">
            <v>59377</v>
          </cell>
          <cell r="P11">
            <v>16416</v>
          </cell>
          <cell r="Q11">
            <v>1544</v>
          </cell>
          <cell r="R11">
            <v>14872</v>
          </cell>
          <cell r="S11">
            <v>16503</v>
          </cell>
          <cell r="T11">
            <v>1554</v>
          </cell>
          <cell r="U11">
            <v>14949</v>
          </cell>
          <cell r="V11">
            <v>2749</v>
          </cell>
          <cell r="W11">
            <v>236</v>
          </cell>
          <cell r="X11">
            <v>2513</v>
          </cell>
          <cell r="Y11">
            <v>1342</v>
          </cell>
          <cell r="Z11">
            <v>2754</v>
          </cell>
          <cell r="AA11">
            <v>236</v>
          </cell>
          <cell r="AB11">
            <v>2518</v>
          </cell>
          <cell r="AC11">
            <v>1358</v>
          </cell>
          <cell r="AD11">
            <v>758</v>
          </cell>
          <cell r="AE11">
            <v>63</v>
          </cell>
          <cell r="AF11">
            <v>695</v>
          </cell>
          <cell r="AG11">
            <v>4437</v>
          </cell>
          <cell r="AH11">
            <v>425</v>
          </cell>
          <cell r="AI11">
            <v>4012</v>
          </cell>
          <cell r="AJ11">
            <v>14583</v>
          </cell>
          <cell r="AK11">
            <v>1390</v>
          </cell>
          <cell r="AL11">
            <v>13193</v>
          </cell>
          <cell r="AM11">
            <v>14656</v>
          </cell>
          <cell r="AN11">
            <v>1397</v>
          </cell>
          <cell r="AO11">
            <v>13259</v>
          </cell>
          <cell r="AP11">
            <v>20930</v>
          </cell>
          <cell r="AQ11">
            <v>23563</v>
          </cell>
          <cell r="AR11">
            <v>37302</v>
          </cell>
          <cell r="AS11">
            <v>42509</v>
          </cell>
          <cell r="AT11">
            <v>40613</v>
          </cell>
          <cell r="AU11">
            <v>2775</v>
          </cell>
          <cell r="AV11">
            <v>58076</v>
          </cell>
          <cell r="AW11">
            <v>6743</v>
          </cell>
          <cell r="AX11">
            <v>1396</v>
          </cell>
          <cell r="AY11">
            <v>931</v>
          </cell>
          <cell r="AZ11">
            <v>9978</v>
          </cell>
          <cell r="BA11">
            <v>23462</v>
          </cell>
          <cell r="BB11">
            <v>18736</v>
          </cell>
          <cell r="BC11">
            <v>9313</v>
          </cell>
          <cell r="BD11">
            <v>893</v>
          </cell>
          <cell r="BE11">
            <v>8420</v>
          </cell>
          <cell r="BF11">
            <v>13379</v>
          </cell>
          <cell r="BG11">
            <v>1302</v>
          </cell>
          <cell r="BH11">
            <v>12077</v>
          </cell>
          <cell r="BI11">
            <v>17689</v>
          </cell>
          <cell r="BJ11">
            <v>1808</v>
          </cell>
          <cell r="BK11">
            <v>15881</v>
          </cell>
          <cell r="BL11">
            <v>8976</v>
          </cell>
          <cell r="BM11">
            <v>1364</v>
          </cell>
          <cell r="BN11">
            <v>7612</v>
          </cell>
          <cell r="BO11">
            <v>14235</v>
          </cell>
          <cell r="BP11">
            <v>1380</v>
          </cell>
          <cell r="BQ11">
            <v>12855</v>
          </cell>
        </row>
        <row r="12">
          <cell r="D12">
            <v>27997</v>
          </cell>
          <cell r="E12">
            <v>12412</v>
          </cell>
          <cell r="F12">
            <v>15585</v>
          </cell>
          <cell r="G12">
            <v>28041</v>
          </cell>
          <cell r="H12">
            <v>12419</v>
          </cell>
          <cell r="I12">
            <v>15622</v>
          </cell>
          <cell r="J12">
            <v>23054</v>
          </cell>
          <cell r="K12">
            <v>10358</v>
          </cell>
          <cell r="L12">
            <v>12696</v>
          </cell>
          <cell r="M12">
            <v>23057</v>
          </cell>
          <cell r="N12">
            <v>10344</v>
          </cell>
          <cell r="O12">
            <v>12713</v>
          </cell>
          <cell r="P12">
            <v>4943</v>
          </cell>
          <cell r="Q12">
            <v>2054</v>
          </cell>
          <cell r="R12">
            <v>2889</v>
          </cell>
          <cell r="S12">
            <v>4984</v>
          </cell>
          <cell r="T12">
            <v>2075</v>
          </cell>
          <cell r="U12">
            <v>2909</v>
          </cell>
          <cell r="V12">
            <v>970</v>
          </cell>
          <cell r="W12">
            <v>407</v>
          </cell>
          <cell r="X12">
            <v>563</v>
          </cell>
          <cell r="Y12">
            <v>529</v>
          </cell>
          <cell r="Z12">
            <v>970</v>
          </cell>
          <cell r="AA12">
            <v>404</v>
          </cell>
          <cell r="AB12">
            <v>566</v>
          </cell>
          <cell r="AC12">
            <v>517</v>
          </cell>
          <cell r="AD12">
            <v>235</v>
          </cell>
          <cell r="AE12">
            <v>89</v>
          </cell>
          <cell r="AF12">
            <v>146</v>
          </cell>
          <cell r="AG12">
            <v>1222</v>
          </cell>
          <cell r="AH12">
            <v>462</v>
          </cell>
          <cell r="AI12">
            <v>760</v>
          </cell>
          <cell r="AJ12">
            <v>4293</v>
          </cell>
          <cell r="AK12">
            <v>1784</v>
          </cell>
          <cell r="AL12">
            <v>2509</v>
          </cell>
          <cell r="AM12">
            <v>4324</v>
          </cell>
          <cell r="AN12">
            <v>1805</v>
          </cell>
          <cell r="AO12">
            <v>2519</v>
          </cell>
          <cell r="AP12">
            <v>7222</v>
          </cell>
          <cell r="AQ12">
            <v>8206</v>
          </cell>
          <cell r="AR12">
            <v>12781</v>
          </cell>
          <cell r="AS12">
            <v>14480</v>
          </cell>
          <cell r="AT12">
            <v>13561</v>
          </cell>
          <cell r="AU12">
            <v>934</v>
          </cell>
          <cell r="AV12">
            <v>16294</v>
          </cell>
          <cell r="AW12">
            <v>1954</v>
          </cell>
          <cell r="AX12">
            <v>453</v>
          </cell>
          <cell r="AY12">
            <v>342</v>
          </cell>
          <cell r="AZ12">
            <v>3575</v>
          </cell>
          <cell r="BA12">
            <v>8157</v>
          </cell>
          <cell r="BB12">
            <v>4252</v>
          </cell>
          <cell r="BC12">
            <v>2792</v>
          </cell>
          <cell r="BD12">
            <v>1209</v>
          </cell>
          <cell r="BE12">
            <v>1583</v>
          </cell>
          <cell r="BF12">
            <v>4977</v>
          </cell>
          <cell r="BG12">
            <v>1922</v>
          </cell>
          <cell r="BH12">
            <v>3055</v>
          </cell>
          <cell r="BI12">
            <v>5852</v>
          </cell>
          <cell r="BJ12">
            <v>2503</v>
          </cell>
          <cell r="BK12">
            <v>3349</v>
          </cell>
          <cell r="BL12">
            <v>2973</v>
          </cell>
          <cell r="BM12">
            <v>1580</v>
          </cell>
          <cell r="BN12">
            <v>1393</v>
          </cell>
          <cell r="BO12">
            <v>4686</v>
          </cell>
          <cell r="BP12">
            <v>1989</v>
          </cell>
          <cell r="BQ12">
            <v>2697</v>
          </cell>
        </row>
        <row r="13">
          <cell r="D13">
            <v>71447</v>
          </cell>
          <cell r="E13">
            <v>15093</v>
          </cell>
          <cell r="F13">
            <v>56354</v>
          </cell>
          <cell r="G13">
            <v>71687</v>
          </cell>
          <cell r="H13">
            <v>15115</v>
          </cell>
          <cell r="I13">
            <v>56572</v>
          </cell>
          <cell r="J13">
            <v>58612</v>
          </cell>
          <cell r="K13">
            <v>12650</v>
          </cell>
          <cell r="L13">
            <v>45962</v>
          </cell>
          <cell r="M13">
            <v>58735</v>
          </cell>
          <cell r="N13">
            <v>12646</v>
          </cell>
          <cell r="O13">
            <v>46089</v>
          </cell>
          <cell r="P13">
            <v>12835</v>
          </cell>
          <cell r="Q13">
            <v>2443</v>
          </cell>
          <cell r="R13">
            <v>10392</v>
          </cell>
          <cell r="S13">
            <v>12952</v>
          </cell>
          <cell r="T13">
            <v>2469</v>
          </cell>
          <cell r="U13">
            <v>10483</v>
          </cell>
          <cell r="V13">
            <v>2251</v>
          </cell>
          <cell r="W13">
            <v>438</v>
          </cell>
          <cell r="X13">
            <v>1813</v>
          </cell>
          <cell r="Y13">
            <v>1180</v>
          </cell>
          <cell r="Z13">
            <v>2289</v>
          </cell>
          <cell r="AA13">
            <v>436</v>
          </cell>
          <cell r="AB13">
            <v>1853</v>
          </cell>
          <cell r="AC13">
            <v>1196</v>
          </cell>
          <cell r="AD13">
            <v>585</v>
          </cell>
          <cell r="AE13">
            <v>92</v>
          </cell>
          <cell r="AF13">
            <v>493</v>
          </cell>
          <cell r="AG13">
            <v>3306</v>
          </cell>
          <cell r="AH13">
            <v>633</v>
          </cell>
          <cell r="AI13">
            <v>2673</v>
          </cell>
          <cell r="AJ13">
            <v>11315</v>
          </cell>
          <cell r="AK13">
            <v>2151</v>
          </cell>
          <cell r="AL13">
            <v>9164</v>
          </cell>
          <cell r="AM13">
            <v>11395</v>
          </cell>
          <cell r="AN13">
            <v>2174</v>
          </cell>
          <cell r="AO13">
            <v>9221</v>
          </cell>
          <cell r="AP13">
            <v>16973</v>
          </cell>
          <cell r="AQ13">
            <v>22407</v>
          </cell>
          <cell r="AR13">
            <v>35911</v>
          </cell>
          <cell r="AS13">
            <v>37330</v>
          </cell>
          <cell r="AT13">
            <v>34357</v>
          </cell>
          <cell r="AU13">
            <v>2255</v>
          </cell>
          <cell r="AV13">
            <v>42158</v>
          </cell>
          <cell r="AW13">
            <v>5238</v>
          </cell>
          <cell r="AX13">
            <v>1093</v>
          </cell>
          <cell r="AY13">
            <v>808</v>
          </cell>
          <cell r="AZ13">
            <v>7742</v>
          </cell>
          <cell r="BA13">
            <v>22448</v>
          </cell>
          <cell r="BB13">
            <v>13445</v>
          </cell>
          <cell r="BC13">
            <v>7357</v>
          </cell>
          <cell r="BD13">
            <v>1401</v>
          </cell>
          <cell r="BE13">
            <v>5956</v>
          </cell>
          <cell r="BF13">
            <v>10828</v>
          </cell>
          <cell r="BG13">
            <v>2029</v>
          </cell>
          <cell r="BH13">
            <v>8799</v>
          </cell>
          <cell r="BI13">
            <v>14653</v>
          </cell>
          <cell r="BJ13">
            <v>3128</v>
          </cell>
          <cell r="BK13">
            <v>11525</v>
          </cell>
          <cell r="BL13">
            <v>11687</v>
          </cell>
          <cell r="BM13">
            <v>2334</v>
          </cell>
          <cell r="BN13">
            <v>9353</v>
          </cell>
          <cell r="BO13">
            <v>10369</v>
          </cell>
          <cell r="BP13">
            <v>2539</v>
          </cell>
          <cell r="BQ13">
            <v>7830</v>
          </cell>
        </row>
        <row r="14">
          <cell r="D14">
            <v>124091</v>
          </cell>
          <cell r="E14">
            <v>39431</v>
          </cell>
          <cell r="F14">
            <v>84660</v>
          </cell>
          <cell r="G14">
            <v>124235</v>
          </cell>
          <cell r="H14">
            <v>39468</v>
          </cell>
          <cell r="I14">
            <v>84767</v>
          </cell>
          <cell r="J14">
            <v>99926</v>
          </cell>
          <cell r="K14">
            <v>33224</v>
          </cell>
          <cell r="L14">
            <v>66702</v>
          </cell>
          <cell r="M14">
            <v>99872</v>
          </cell>
          <cell r="N14">
            <v>33203</v>
          </cell>
          <cell r="O14">
            <v>66669</v>
          </cell>
          <cell r="P14">
            <v>24165</v>
          </cell>
          <cell r="Q14">
            <v>6207</v>
          </cell>
          <cell r="R14">
            <v>17958</v>
          </cell>
          <cell r="S14">
            <v>24363</v>
          </cell>
          <cell r="T14">
            <v>6265</v>
          </cell>
          <cell r="U14">
            <v>18098</v>
          </cell>
          <cell r="V14">
            <v>4299</v>
          </cell>
          <cell r="W14">
            <v>1151</v>
          </cell>
          <cell r="X14">
            <v>3148</v>
          </cell>
          <cell r="Y14">
            <v>2162</v>
          </cell>
          <cell r="Z14">
            <v>4319</v>
          </cell>
          <cell r="AA14">
            <v>1151</v>
          </cell>
          <cell r="AB14">
            <v>3168</v>
          </cell>
          <cell r="AC14">
            <v>2160</v>
          </cell>
          <cell r="AD14">
            <v>1094</v>
          </cell>
          <cell r="AE14">
            <v>258</v>
          </cell>
          <cell r="AF14">
            <v>836</v>
          </cell>
          <cell r="AG14">
            <v>6457</v>
          </cell>
          <cell r="AH14">
            <v>1597</v>
          </cell>
          <cell r="AI14">
            <v>4860</v>
          </cell>
          <cell r="AJ14">
            <v>21299</v>
          </cell>
          <cell r="AK14">
            <v>5435</v>
          </cell>
          <cell r="AL14">
            <v>15864</v>
          </cell>
          <cell r="AM14">
            <v>21480</v>
          </cell>
          <cell r="AN14">
            <v>5503</v>
          </cell>
          <cell r="AO14">
            <v>15977</v>
          </cell>
          <cell r="AP14">
            <v>33331</v>
          </cell>
          <cell r="AQ14">
            <v>34584</v>
          </cell>
          <cell r="AR14">
            <v>53526</v>
          </cell>
          <cell r="AS14">
            <v>64243</v>
          </cell>
          <cell r="AT14">
            <v>59992</v>
          </cell>
          <cell r="AU14">
            <v>4332</v>
          </cell>
          <cell r="AV14">
            <v>74173</v>
          </cell>
          <cell r="AW14">
            <v>9713</v>
          </cell>
          <cell r="AX14">
            <v>2159</v>
          </cell>
          <cell r="AY14">
            <v>1492</v>
          </cell>
          <cell r="AZ14">
            <v>16583</v>
          </cell>
          <cell r="BA14">
            <v>34296</v>
          </cell>
          <cell r="BB14">
            <v>22129</v>
          </cell>
          <cell r="BC14">
            <v>13588</v>
          </cell>
          <cell r="BD14">
            <v>3517</v>
          </cell>
          <cell r="BE14">
            <v>10071</v>
          </cell>
          <cell r="BF14">
            <v>20691</v>
          </cell>
          <cell r="BG14">
            <v>5829</v>
          </cell>
          <cell r="BH14">
            <v>14862</v>
          </cell>
          <cell r="BI14">
            <v>26365</v>
          </cell>
          <cell r="BJ14">
            <v>8760</v>
          </cell>
          <cell r="BK14">
            <v>17605</v>
          </cell>
          <cell r="BL14">
            <v>13332</v>
          </cell>
          <cell r="BM14">
            <v>4552</v>
          </cell>
          <cell r="BN14">
            <v>8780</v>
          </cell>
          <cell r="BO14">
            <v>22975</v>
          </cell>
          <cell r="BP14">
            <v>8645</v>
          </cell>
          <cell r="BQ14">
            <v>14330</v>
          </cell>
        </row>
        <row r="15">
          <cell r="D15">
            <v>61317</v>
          </cell>
          <cell r="E15">
            <v>5746</v>
          </cell>
          <cell r="F15">
            <v>55571</v>
          </cell>
          <cell r="G15">
            <v>61443</v>
          </cell>
          <cell r="H15">
            <v>5751</v>
          </cell>
          <cell r="I15">
            <v>55692</v>
          </cell>
          <cell r="J15">
            <v>47977</v>
          </cell>
          <cell r="K15">
            <v>4947</v>
          </cell>
          <cell r="L15">
            <v>43030</v>
          </cell>
          <cell r="M15">
            <v>47960</v>
          </cell>
          <cell r="N15">
            <v>4937</v>
          </cell>
          <cell r="O15">
            <v>43023</v>
          </cell>
          <cell r="P15">
            <v>13340</v>
          </cell>
          <cell r="Q15">
            <v>799</v>
          </cell>
          <cell r="R15">
            <v>12541</v>
          </cell>
          <cell r="S15">
            <v>13483</v>
          </cell>
          <cell r="T15">
            <v>814</v>
          </cell>
          <cell r="U15">
            <v>12669</v>
          </cell>
          <cell r="V15">
            <v>2324</v>
          </cell>
          <cell r="W15">
            <v>159</v>
          </cell>
          <cell r="X15">
            <v>2165</v>
          </cell>
          <cell r="Y15">
            <v>1203</v>
          </cell>
          <cell r="Z15">
            <v>2380</v>
          </cell>
          <cell r="AA15">
            <v>163</v>
          </cell>
          <cell r="AB15">
            <v>2217</v>
          </cell>
          <cell r="AC15">
            <v>1235</v>
          </cell>
          <cell r="AD15">
            <v>573</v>
          </cell>
          <cell r="AE15">
            <v>24</v>
          </cell>
          <cell r="AF15">
            <v>549</v>
          </cell>
          <cell r="AG15">
            <v>3540</v>
          </cell>
          <cell r="AH15">
            <v>198</v>
          </cell>
          <cell r="AI15">
            <v>3342</v>
          </cell>
          <cell r="AJ15">
            <v>11758</v>
          </cell>
          <cell r="AK15">
            <v>686</v>
          </cell>
          <cell r="AL15">
            <v>11072</v>
          </cell>
          <cell r="AM15">
            <v>11862</v>
          </cell>
          <cell r="AN15">
            <v>704</v>
          </cell>
          <cell r="AO15">
            <v>11158</v>
          </cell>
          <cell r="AP15">
            <v>15703</v>
          </cell>
          <cell r="AQ15">
            <v>15389</v>
          </cell>
          <cell r="AR15">
            <v>24806</v>
          </cell>
          <cell r="AS15">
            <v>30775</v>
          </cell>
          <cell r="AT15">
            <v>30668</v>
          </cell>
          <cell r="AU15">
            <v>2353</v>
          </cell>
          <cell r="AV15">
            <v>31880</v>
          </cell>
          <cell r="AW15">
            <v>5413</v>
          </cell>
          <cell r="AX15">
            <v>1145</v>
          </cell>
          <cell r="AY15">
            <v>856</v>
          </cell>
          <cell r="AZ15">
            <v>8032</v>
          </cell>
          <cell r="BA15">
            <v>15329</v>
          </cell>
          <cell r="BB15">
            <v>14190</v>
          </cell>
          <cell r="BC15">
            <v>7562</v>
          </cell>
          <cell r="BD15">
            <v>452</v>
          </cell>
          <cell r="BE15">
            <v>7110</v>
          </cell>
          <cell r="BF15">
            <v>11364</v>
          </cell>
          <cell r="BG15">
            <v>892</v>
          </cell>
          <cell r="BH15">
            <v>10472</v>
          </cell>
          <cell r="BI15">
            <v>11786</v>
          </cell>
          <cell r="BJ15">
            <v>1254</v>
          </cell>
          <cell r="BK15">
            <v>10532</v>
          </cell>
          <cell r="BL15">
            <v>5906</v>
          </cell>
          <cell r="BM15">
            <v>495</v>
          </cell>
          <cell r="BN15">
            <v>5411</v>
          </cell>
          <cell r="BO15">
            <v>10110</v>
          </cell>
          <cell r="BP15">
            <v>1110</v>
          </cell>
          <cell r="BQ15">
            <v>9000</v>
          </cell>
        </row>
        <row r="16">
          <cell r="D16">
            <v>76551</v>
          </cell>
          <cell r="E16">
            <v>16065</v>
          </cell>
          <cell r="F16">
            <v>60486</v>
          </cell>
          <cell r="G16">
            <v>76797</v>
          </cell>
          <cell r="H16">
            <v>16106</v>
          </cell>
          <cell r="I16">
            <v>60691</v>
          </cell>
          <cell r="J16">
            <v>61171</v>
          </cell>
          <cell r="K16">
            <v>13468</v>
          </cell>
          <cell r="L16">
            <v>47703</v>
          </cell>
          <cell r="M16">
            <v>61361</v>
          </cell>
          <cell r="N16">
            <v>13486</v>
          </cell>
          <cell r="O16">
            <v>47875</v>
          </cell>
          <cell r="P16">
            <v>15380</v>
          </cell>
          <cell r="Q16">
            <v>2597</v>
          </cell>
          <cell r="R16">
            <v>12783</v>
          </cell>
          <cell r="S16">
            <v>15436</v>
          </cell>
          <cell r="T16">
            <v>2620</v>
          </cell>
          <cell r="U16">
            <v>12816</v>
          </cell>
          <cell r="V16">
            <v>2513</v>
          </cell>
          <cell r="W16">
            <v>469</v>
          </cell>
          <cell r="X16">
            <v>2044</v>
          </cell>
          <cell r="Y16">
            <v>1309</v>
          </cell>
          <cell r="Z16">
            <v>2543</v>
          </cell>
          <cell r="AA16">
            <v>472</v>
          </cell>
          <cell r="AB16">
            <v>2071</v>
          </cell>
          <cell r="AC16">
            <v>1321</v>
          </cell>
          <cell r="AD16">
            <v>759</v>
          </cell>
          <cell r="AE16">
            <v>113</v>
          </cell>
          <cell r="AF16">
            <v>646</v>
          </cell>
          <cell r="AG16">
            <v>4279</v>
          </cell>
          <cell r="AH16">
            <v>751</v>
          </cell>
          <cell r="AI16">
            <v>3528</v>
          </cell>
          <cell r="AJ16">
            <v>13669</v>
          </cell>
          <cell r="AK16">
            <v>2282</v>
          </cell>
          <cell r="AL16">
            <v>11387</v>
          </cell>
          <cell r="AM16">
            <v>13714</v>
          </cell>
          <cell r="AN16">
            <v>2301</v>
          </cell>
          <cell r="AO16">
            <v>11413</v>
          </cell>
          <cell r="AP16">
            <v>19176</v>
          </cell>
          <cell r="AQ16">
            <v>21207</v>
          </cell>
          <cell r="AR16">
            <v>34085</v>
          </cell>
          <cell r="AS16">
            <v>39010</v>
          </cell>
          <cell r="AT16">
            <v>37787</v>
          </cell>
          <cell r="AU16">
            <v>2470</v>
          </cell>
          <cell r="AV16">
            <v>41897</v>
          </cell>
          <cell r="AW16">
            <v>6166</v>
          </cell>
          <cell r="AX16">
            <v>1222</v>
          </cell>
          <cell r="AY16">
            <v>884</v>
          </cell>
          <cell r="AZ16">
            <v>9543</v>
          </cell>
          <cell r="BA16">
            <v>21195</v>
          </cell>
          <cell r="BB16">
            <v>14970</v>
          </cell>
          <cell r="BC16">
            <v>8615</v>
          </cell>
          <cell r="BD16">
            <v>1397</v>
          </cell>
          <cell r="BE16">
            <v>7218</v>
          </cell>
          <cell r="BF16">
            <v>13592</v>
          </cell>
          <cell r="BG16">
            <v>2926</v>
          </cell>
          <cell r="BH16">
            <v>10666</v>
          </cell>
          <cell r="BI16">
            <v>15244</v>
          </cell>
          <cell r="BJ16">
            <v>3179</v>
          </cell>
          <cell r="BK16">
            <v>12065</v>
          </cell>
          <cell r="BL16">
            <v>9310</v>
          </cell>
          <cell r="BM16">
            <v>1873</v>
          </cell>
          <cell r="BN16">
            <v>7437</v>
          </cell>
          <cell r="BO16">
            <v>11957</v>
          </cell>
          <cell r="BP16">
            <v>2845</v>
          </cell>
          <cell r="BQ16">
            <v>9112</v>
          </cell>
        </row>
        <row r="17">
          <cell r="D17">
            <v>89356</v>
          </cell>
          <cell r="E17">
            <v>24500</v>
          </cell>
          <cell r="F17">
            <v>64856</v>
          </cell>
          <cell r="G17">
            <v>89597</v>
          </cell>
          <cell r="H17">
            <v>24521</v>
          </cell>
          <cell r="I17">
            <v>65076</v>
          </cell>
          <cell r="J17">
            <v>71106</v>
          </cell>
          <cell r="K17">
            <v>20086</v>
          </cell>
          <cell r="L17">
            <v>51020</v>
          </cell>
          <cell r="M17">
            <v>71178</v>
          </cell>
          <cell r="N17">
            <v>20063</v>
          </cell>
          <cell r="O17">
            <v>51115</v>
          </cell>
          <cell r="P17">
            <v>18250</v>
          </cell>
          <cell r="Q17">
            <v>4414</v>
          </cell>
          <cell r="R17">
            <v>13836</v>
          </cell>
          <cell r="S17">
            <v>18419</v>
          </cell>
          <cell r="T17">
            <v>4458</v>
          </cell>
          <cell r="U17">
            <v>13961</v>
          </cell>
          <cell r="V17">
            <v>3206</v>
          </cell>
          <cell r="W17">
            <v>712</v>
          </cell>
          <cell r="X17">
            <v>2494</v>
          </cell>
          <cell r="Y17">
            <v>1680</v>
          </cell>
          <cell r="Z17">
            <v>3246</v>
          </cell>
          <cell r="AA17">
            <v>748</v>
          </cell>
          <cell r="AB17">
            <v>2498</v>
          </cell>
          <cell r="AC17">
            <v>1707</v>
          </cell>
          <cell r="AD17">
            <v>824</v>
          </cell>
          <cell r="AE17">
            <v>224</v>
          </cell>
          <cell r="AF17">
            <v>600</v>
          </cell>
          <cell r="AG17">
            <v>4688</v>
          </cell>
          <cell r="AH17">
            <v>1224</v>
          </cell>
          <cell r="AI17">
            <v>3464</v>
          </cell>
          <cell r="AJ17">
            <v>16117</v>
          </cell>
          <cell r="AK17">
            <v>3934</v>
          </cell>
          <cell r="AL17">
            <v>12183</v>
          </cell>
          <cell r="AM17">
            <v>16231</v>
          </cell>
          <cell r="AN17">
            <v>3940</v>
          </cell>
          <cell r="AO17">
            <v>12291</v>
          </cell>
          <cell r="AP17">
            <v>22120</v>
          </cell>
          <cell r="AQ17">
            <v>24812</v>
          </cell>
          <cell r="AR17">
            <v>39608</v>
          </cell>
          <cell r="AS17">
            <v>45404</v>
          </cell>
          <cell r="AT17">
            <v>44193</v>
          </cell>
          <cell r="AU17">
            <v>3112</v>
          </cell>
          <cell r="AV17">
            <v>48679</v>
          </cell>
          <cell r="AW17">
            <v>7317</v>
          </cell>
          <cell r="AX17">
            <v>1539</v>
          </cell>
          <cell r="AY17">
            <v>1043</v>
          </cell>
          <cell r="AZ17">
            <v>10740</v>
          </cell>
          <cell r="BA17">
            <v>24766</v>
          </cell>
          <cell r="BB17">
            <v>15990</v>
          </cell>
          <cell r="BC17">
            <v>10485</v>
          </cell>
          <cell r="BD17">
            <v>2485</v>
          </cell>
          <cell r="BE17">
            <v>8000</v>
          </cell>
          <cell r="BF17">
            <v>15472</v>
          </cell>
          <cell r="BG17">
            <v>4286</v>
          </cell>
          <cell r="BH17">
            <v>11186</v>
          </cell>
          <cell r="BI17">
            <v>17845</v>
          </cell>
          <cell r="BJ17">
            <v>4674</v>
          </cell>
          <cell r="BK17">
            <v>13171</v>
          </cell>
          <cell r="BL17">
            <v>10152</v>
          </cell>
          <cell r="BM17">
            <v>2824</v>
          </cell>
          <cell r="BN17">
            <v>7328</v>
          </cell>
          <cell r="BO17">
            <v>14030</v>
          </cell>
          <cell r="BP17">
            <v>3902</v>
          </cell>
          <cell r="BQ17">
            <v>10128</v>
          </cell>
        </row>
        <row r="18">
          <cell r="D18">
            <v>58604</v>
          </cell>
          <cell r="E18">
            <v>14197</v>
          </cell>
          <cell r="F18">
            <v>44407</v>
          </cell>
          <cell r="G18">
            <v>58881</v>
          </cell>
          <cell r="H18">
            <v>14231</v>
          </cell>
          <cell r="I18">
            <v>44650</v>
          </cell>
          <cell r="J18">
            <v>48079</v>
          </cell>
          <cell r="K18">
            <v>11899</v>
          </cell>
          <cell r="L18">
            <v>36180</v>
          </cell>
          <cell r="M18">
            <v>48238</v>
          </cell>
          <cell r="N18">
            <v>11927</v>
          </cell>
          <cell r="O18">
            <v>36311</v>
          </cell>
          <cell r="P18">
            <v>10525</v>
          </cell>
          <cell r="Q18">
            <v>2298</v>
          </cell>
          <cell r="R18">
            <v>8227</v>
          </cell>
          <cell r="S18">
            <v>10643</v>
          </cell>
          <cell r="T18">
            <v>2304</v>
          </cell>
          <cell r="U18">
            <v>8339</v>
          </cell>
          <cell r="V18">
            <v>2023</v>
          </cell>
          <cell r="W18">
            <v>420</v>
          </cell>
          <cell r="X18">
            <v>1603</v>
          </cell>
          <cell r="Y18">
            <v>1008</v>
          </cell>
          <cell r="Z18">
            <v>2089</v>
          </cell>
          <cell r="AA18">
            <v>423</v>
          </cell>
          <cell r="AB18">
            <v>1666</v>
          </cell>
          <cell r="AC18">
            <v>1043</v>
          </cell>
          <cell r="AD18">
            <v>529</v>
          </cell>
          <cell r="AE18">
            <v>132</v>
          </cell>
          <cell r="AF18">
            <v>397</v>
          </cell>
          <cell r="AG18">
            <v>2785</v>
          </cell>
          <cell r="AH18">
            <v>633</v>
          </cell>
          <cell r="AI18">
            <v>2152</v>
          </cell>
          <cell r="AJ18">
            <v>9132</v>
          </cell>
          <cell r="AK18">
            <v>2017</v>
          </cell>
          <cell r="AL18">
            <v>7115</v>
          </cell>
          <cell r="AM18">
            <v>9206</v>
          </cell>
          <cell r="AN18">
            <v>2019</v>
          </cell>
          <cell r="AO18">
            <v>7187</v>
          </cell>
          <cell r="AP18">
            <v>15276</v>
          </cell>
          <cell r="AQ18">
            <v>16081</v>
          </cell>
          <cell r="AR18">
            <v>26003</v>
          </cell>
          <cell r="AS18">
            <v>29932</v>
          </cell>
          <cell r="AT18">
            <v>28949</v>
          </cell>
          <cell r="AU18">
            <v>2159</v>
          </cell>
          <cell r="AV18">
            <v>30209</v>
          </cell>
          <cell r="AW18">
            <v>4107</v>
          </cell>
          <cell r="AX18">
            <v>1046</v>
          </cell>
          <cell r="AY18">
            <v>800</v>
          </cell>
          <cell r="AZ18">
            <v>7897</v>
          </cell>
          <cell r="BA18">
            <v>16081</v>
          </cell>
          <cell r="BB18">
            <v>11610</v>
          </cell>
          <cell r="BC18">
            <v>5769</v>
          </cell>
          <cell r="BD18">
            <v>1249</v>
          </cell>
          <cell r="BE18">
            <v>4520</v>
          </cell>
          <cell r="BF18">
            <v>11255</v>
          </cell>
          <cell r="BG18">
            <v>2620</v>
          </cell>
          <cell r="BH18">
            <v>8635</v>
          </cell>
          <cell r="BI18">
            <v>11178</v>
          </cell>
          <cell r="BJ18">
            <v>2638</v>
          </cell>
          <cell r="BK18">
            <v>8540</v>
          </cell>
          <cell r="BL18">
            <v>7034</v>
          </cell>
          <cell r="BM18">
            <v>1875</v>
          </cell>
          <cell r="BN18">
            <v>5159</v>
          </cell>
          <cell r="BO18">
            <v>9318</v>
          </cell>
          <cell r="BP18">
            <v>2319</v>
          </cell>
          <cell r="BQ18">
            <v>6999</v>
          </cell>
        </row>
        <row r="19">
          <cell r="D19">
            <v>73371</v>
          </cell>
          <cell r="E19">
            <v>8483</v>
          </cell>
          <cell r="F19">
            <v>64888</v>
          </cell>
          <cell r="G19">
            <v>73437</v>
          </cell>
          <cell r="H19">
            <v>8493</v>
          </cell>
          <cell r="I19">
            <v>64944</v>
          </cell>
          <cell r="J19">
            <v>57009</v>
          </cell>
          <cell r="K19">
            <v>7153</v>
          </cell>
          <cell r="L19">
            <v>49856</v>
          </cell>
          <cell r="M19">
            <v>57104</v>
          </cell>
          <cell r="N19">
            <v>7158</v>
          </cell>
          <cell r="O19">
            <v>49946</v>
          </cell>
          <cell r="P19">
            <v>16362</v>
          </cell>
          <cell r="Q19">
            <v>1330</v>
          </cell>
          <cell r="R19">
            <v>15032</v>
          </cell>
          <cell r="S19">
            <v>16333</v>
          </cell>
          <cell r="T19">
            <v>1335</v>
          </cell>
          <cell r="U19">
            <v>14998</v>
          </cell>
          <cell r="V19">
            <v>2520</v>
          </cell>
          <cell r="W19">
            <v>251</v>
          </cell>
          <cell r="X19">
            <v>2269</v>
          </cell>
          <cell r="Y19">
            <v>1286</v>
          </cell>
          <cell r="Z19">
            <v>2486</v>
          </cell>
          <cell r="AA19">
            <v>243</v>
          </cell>
          <cell r="AB19">
            <v>2243</v>
          </cell>
          <cell r="AC19">
            <v>1267</v>
          </cell>
          <cell r="AD19">
            <v>840</v>
          </cell>
          <cell r="AE19">
            <v>61</v>
          </cell>
          <cell r="AF19">
            <v>779</v>
          </cell>
          <cell r="AG19">
            <v>4613</v>
          </cell>
          <cell r="AH19">
            <v>350</v>
          </cell>
          <cell r="AI19">
            <v>4263</v>
          </cell>
          <cell r="AJ19">
            <v>14691</v>
          </cell>
          <cell r="AK19">
            <v>1167</v>
          </cell>
          <cell r="AL19">
            <v>13524</v>
          </cell>
          <cell r="AM19">
            <v>14699</v>
          </cell>
          <cell r="AN19">
            <v>1184</v>
          </cell>
          <cell r="AO19">
            <v>13515</v>
          </cell>
          <cell r="AP19">
            <v>18854</v>
          </cell>
          <cell r="AQ19">
            <v>19516</v>
          </cell>
          <cell r="AR19">
            <v>30655</v>
          </cell>
          <cell r="AS19">
            <v>37475</v>
          </cell>
          <cell r="AT19">
            <v>35962</v>
          </cell>
          <cell r="AU19">
            <v>2445</v>
          </cell>
          <cell r="AV19">
            <v>44979</v>
          </cell>
          <cell r="AW19">
            <v>6725</v>
          </cell>
          <cell r="AX19">
            <v>1219</v>
          </cell>
          <cell r="AY19">
            <v>824</v>
          </cell>
          <cell r="AZ19">
            <v>9263</v>
          </cell>
          <cell r="BA19">
            <v>19444</v>
          </cell>
          <cell r="BB19">
            <v>16636</v>
          </cell>
          <cell r="BC19">
            <v>9235</v>
          </cell>
          <cell r="BD19">
            <v>742</v>
          </cell>
          <cell r="BE19">
            <v>8493</v>
          </cell>
          <cell r="BF19">
            <v>12643</v>
          </cell>
          <cell r="BG19">
            <v>1356</v>
          </cell>
          <cell r="BH19">
            <v>11287</v>
          </cell>
          <cell r="BI19">
            <v>15150</v>
          </cell>
          <cell r="BJ19">
            <v>1689</v>
          </cell>
          <cell r="BK19">
            <v>13461</v>
          </cell>
          <cell r="BL19">
            <v>6997</v>
          </cell>
          <cell r="BM19">
            <v>1017</v>
          </cell>
          <cell r="BN19">
            <v>5980</v>
          </cell>
          <cell r="BO19">
            <v>12281</v>
          </cell>
          <cell r="BP19">
            <v>1714</v>
          </cell>
          <cell r="BQ19">
            <v>10567</v>
          </cell>
        </row>
        <row r="20">
          <cell r="D20">
            <v>41719</v>
          </cell>
          <cell r="E20">
            <v>10098</v>
          </cell>
          <cell r="F20">
            <v>31621</v>
          </cell>
          <cell r="G20">
            <v>41909</v>
          </cell>
          <cell r="H20">
            <v>10163</v>
          </cell>
          <cell r="I20">
            <v>31746</v>
          </cell>
          <cell r="J20">
            <v>34231</v>
          </cell>
          <cell r="K20">
            <v>8495</v>
          </cell>
          <cell r="L20">
            <v>25736</v>
          </cell>
          <cell r="M20">
            <v>34411</v>
          </cell>
          <cell r="N20">
            <v>8557</v>
          </cell>
          <cell r="O20">
            <v>25854</v>
          </cell>
          <cell r="P20">
            <v>7488</v>
          </cell>
          <cell r="Q20">
            <v>1603</v>
          </cell>
          <cell r="R20">
            <v>5885</v>
          </cell>
          <cell r="S20">
            <v>7498</v>
          </cell>
          <cell r="T20">
            <v>1606</v>
          </cell>
          <cell r="U20">
            <v>5892</v>
          </cell>
          <cell r="V20">
            <v>1265</v>
          </cell>
          <cell r="W20">
            <v>286</v>
          </cell>
          <cell r="X20">
            <v>979</v>
          </cell>
          <cell r="Y20">
            <v>647</v>
          </cell>
          <cell r="Z20">
            <v>1265</v>
          </cell>
          <cell r="AA20">
            <v>266</v>
          </cell>
          <cell r="AB20">
            <v>999</v>
          </cell>
          <cell r="AC20">
            <v>649</v>
          </cell>
          <cell r="AD20">
            <v>424</v>
          </cell>
          <cell r="AE20">
            <v>74</v>
          </cell>
          <cell r="AF20">
            <v>350</v>
          </cell>
          <cell r="AG20">
            <v>2123</v>
          </cell>
          <cell r="AH20">
            <v>424</v>
          </cell>
          <cell r="AI20">
            <v>1699</v>
          </cell>
          <cell r="AJ20">
            <v>6659</v>
          </cell>
          <cell r="AK20">
            <v>1433</v>
          </cell>
          <cell r="AL20">
            <v>5226</v>
          </cell>
          <cell r="AM20">
            <v>6666</v>
          </cell>
          <cell r="AN20">
            <v>1444</v>
          </cell>
          <cell r="AO20">
            <v>5222</v>
          </cell>
          <cell r="AP20">
            <v>9548</v>
          </cell>
          <cell r="AQ20">
            <v>13757</v>
          </cell>
          <cell r="AR20">
            <v>21745</v>
          </cell>
          <cell r="AS20">
            <v>22200</v>
          </cell>
          <cell r="AT20">
            <v>19709</v>
          </cell>
          <cell r="AU20">
            <v>1277</v>
          </cell>
          <cell r="AV20">
            <v>25478</v>
          </cell>
          <cell r="AW20">
            <v>3030</v>
          </cell>
          <cell r="AX20">
            <v>616</v>
          </cell>
          <cell r="AY20">
            <v>461</v>
          </cell>
          <cell r="AZ20">
            <v>4279</v>
          </cell>
          <cell r="BA20">
            <v>13814</v>
          </cell>
          <cell r="BB20">
            <v>7199</v>
          </cell>
          <cell r="BC20">
            <v>4109</v>
          </cell>
          <cell r="BD20">
            <v>915</v>
          </cell>
          <cell r="BE20">
            <v>3194</v>
          </cell>
          <cell r="BF20">
            <v>6437</v>
          </cell>
          <cell r="BG20">
            <v>1335</v>
          </cell>
          <cell r="BH20">
            <v>5102</v>
          </cell>
          <cell r="BI20">
            <v>8167</v>
          </cell>
          <cell r="BJ20">
            <v>2072</v>
          </cell>
          <cell r="BK20">
            <v>6095</v>
          </cell>
          <cell r="BL20">
            <v>7723</v>
          </cell>
          <cell r="BM20">
            <v>1684</v>
          </cell>
          <cell r="BN20">
            <v>6039</v>
          </cell>
          <cell r="BO20">
            <v>5232</v>
          </cell>
          <cell r="BP20">
            <v>1446</v>
          </cell>
          <cell r="BQ20">
            <v>3786</v>
          </cell>
        </row>
        <row r="21">
          <cell r="D21">
            <v>85558</v>
          </cell>
          <cell r="E21">
            <v>20295</v>
          </cell>
          <cell r="F21">
            <v>65263</v>
          </cell>
          <cell r="G21">
            <v>85860</v>
          </cell>
          <cell r="H21">
            <v>20326</v>
          </cell>
          <cell r="I21">
            <v>65534</v>
          </cell>
          <cell r="J21">
            <v>69757</v>
          </cell>
          <cell r="K21">
            <v>16898</v>
          </cell>
          <cell r="L21">
            <v>52859</v>
          </cell>
          <cell r="M21">
            <v>69992</v>
          </cell>
          <cell r="N21">
            <v>16909</v>
          </cell>
          <cell r="O21">
            <v>53083</v>
          </cell>
          <cell r="P21">
            <v>15801</v>
          </cell>
          <cell r="Q21">
            <v>3397</v>
          </cell>
          <cell r="R21">
            <v>12404</v>
          </cell>
          <cell r="S21">
            <v>15868</v>
          </cell>
          <cell r="T21">
            <v>3417</v>
          </cell>
          <cell r="U21">
            <v>12451</v>
          </cell>
          <cell r="V21">
            <v>2613</v>
          </cell>
          <cell r="W21">
            <v>579</v>
          </cell>
          <cell r="X21">
            <v>2034</v>
          </cell>
          <cell r="Y21">
            <v>1355</v>
          </cell>
          <cell r="Z21">
            <v>2636</v>
          </cell>
          <cell r="AA21">
            <v>581</v>
          </cell>
          <cell r="AB21">
            <v>2055</v>
          </cell>
          <cell r="AC21">
            <v>1377</v>
          </cell>
          <cell r="AD21">
            <v>825</v>
          </cell>
          <cell r="AE21">
            <v>163</v>
          </cell>
          <cell r="AF21">
            <v>662</v>
          </cell>
          <cell r="AG21">
            <v>4398</v>
          </cell>
          <cell r="AH21">
            <v>920</v>
          </cell>
          <cell r="AI21">
            <v>3478</v>
          </cell>
          <cell r="AJ21">
            <v>14097</v>
          </cell>
          <cell r="AK21">
            <v>3016</v>
          </cell>
          <cell r="AL21">
            <v>11081</v>
          </cell>
          <cell r="AM21">
            <v>14113</v>
          </cell>
          <cell r="AN21">
            <v>3030</v>
          </cell>
          <cell r="AO21">
            <v>11083</v>
          </cell>
          <cell r="AP21">
            <v>19263</v>
          </cell>
          <cell r="AQ21">
            <v>27587</v>
          </cell>
          <cell r="AR21">
            <v>44215</v>
          </cell>
          <cell r="AS21">
            <v>44944</v>
          </cell>
          <cell r="AT21">
            <v>40916</v>
          </cell>
          <cell r="AU21">
            <v>2626</v>
          </cell>
          <cell r="AV21">
            <v>52142</v>
          </cell>
          <cell r="AW21">
            <v>6505</v>
          </cell>
          <cell r="AX21">
            <v>1259</v>
          </cell>
          <cell r="AY21">
            <v>912</v>
          </cell>
          <cell r="AZ21">
            <v>8603</v>
          </cell>
          <cell r="BA21">
            <v>27664</v>
          </cell>
          <cell r="BB21">
            <v>14640</v>
          </cell>
          <cell r="BC21">
            <v>8833</v>
          </cell>
          <cell r="BD21">
            <v>1916</v>
          </cell>
          <cell r="BE21">
            <v>6917</v>
          </cell>
          <cell r="BF21">
            <v>12933</v>
          </cell>
          <cell r="BG21">
            <v>2873</v>
          </cell>
          <cell r="BH21">
            <v>10060</v>
          </cell>
          <cell r="BI21">
            <v>16604</v>
          </cell>
          <cell r="BJ21">
            <v>4025</v>
          </cell>
          <cell r="BK21">
            <v>12579</v>
          </cell>
          <cell r="BL21">
            <v>15014</v>
          </cell>
          <cell r="BM21">
            <v>3441</v>
          </cell>
          <cell r="BN21">
            <v>11573</v>
          </cell>
          <cell r="BO21">
            <v>10902</v>
          </cell>
          <cell r="BP21">
            <v>2839</v>
          </cell>
          <cell r="BQ21">
            <v>8063</v>
          </cell>
        </row>
        <row r="22">
          <cell r="D22">
            <v>34969</v>
          </cell>
          <cell r="E22">
            <v>0</v>
          </cell>
          <cell r="F22">
            <v>34969</v>
          </cell>
          <cell r="G22">
            <v>35084</v>
          </cell>
          <cell r="H22">
            <v>0</v>
          </cell>
          <cell r="I22">
            <v>35084</v>
          </cell>
          <cell r="J22">
            <v>28044</v>
          </cell>
          <cell r="K22">
            <v>0</v>
          </cell>
          <cell r="L22">
            <v>28044</v>
          </cell>
          <cell r="M22">
            <v>28120</v>
          </cell>
          <cell r="N22">
            <v>0</v>
          </cell>
          <cell r="O22">
            <v>28120</v>
          </cell>
          <cell r="P22">
            <v>6925</v>
          </cell>
          <cell r="Q22">
            <v>0</v>
          </cell>
          <cell r="R22">
            <v>6925</v>
          </cell>
          <cell r="S22">
            <v>6964</v>
          </cell>
          <cell r="T22">
            <v>0</v>
          </cell>
          <cell r="U22">
            <v>6964</v>
          </cell>
          <cell r="V22">
            <v>1109</v>
          </cell>
          <cell r="W22">
            <v>0</v>
          </cell>
          <cell r="X22">
            <v>1109</v>
          </cell>
          <cell r="Y22">
            <v>611</v>
          </cell>
          <cell r="Z22">
            <v>1124</v>
          </cell>
          <cell r="AA22">
            <v>0</v>
          </cell>
          <cell r="AB22">
            <v>1124</v>
          </cell>
          <cell r="AC22">
            <v>603</v>
          </cell>
          <cell r="AD22">
            <v>322</v>
          </cell>
          <cell r="AE22">
            <v>0</v>
          </cell>
          <cell r="AF22">
            <v>322</v>
          </cell>
          <cell r="AG22">
            <v>2033</v>
          </cell>
          <cell r="AH22">
            <v>0</v>
          </cell>
          <cell r="AI22">
            <v>2033</v>
          </cell>
          <cell r="AJ22">
            <v>6189</v>
          </cell>
          <cell r="AK22">
            <v>0</v>
          </cell>
          <cell r="AL22">
            <v>6189</v>
          </cell>
          <cell r="AM22">
            <v>6203</v>
          </cell>
          <cell r="AN22">
            <v>0</v>
          </cell>
          <cell r="AO22">
            <v>6203</v>
          </cell>
          <cell r="AP22">
            <v>8684</v>
          </cell>
          <cell r="AQ22">
            <v>10151</v>
          </cell>
          <cell r="AR22">
            <v>15934</v>
          </cell>
          <cell r="AS22">
            <v>17927</v>
          </cell>
          <cell r="AT22">
            <v>17157</v>
          </cell>
          <cell r="AU22">
            <v>1100</v>
          </cell>
          <cell r="AV22">
            <v>21423</v>
          </cell>
          <cell r="AW22">
            <v>2878</v>
          </cell>
          <cell r="AX22">
            <v>521</v>
          </cell>
          <cell r="AY22">
            <v>418</v>
          </cell>
          <cell r="AZ22">
            <v>3988</v>
          </cell>
          <cell r="BA22">
            <v>10122</v>
          </cell>
          <cell r="BB22">
            <v>8684</v>
          </cell>
          <cell r="BC22">
            <v>3807</v>
          </cell>
          <cell r="BD22">
            <v>0</v>
          </cell>
          <cell r="BE22">
            <v>3807</v>
          </cell>
          <cell r="BF22">
            <v>5655</v>
          </cell>
          <cell r="BG22">
            <v>0</v>
          </cell>
          <cell r="BH22">
            <v>5655</v>
          </cell>
          <cell r="BI22">
            <v>7375</v>
          </cell>
          <cell r="BJ22">
            <v>0</v>
          </cell>
          <cell r="BK22">
            <v>7375</v>
          </cell>
          <cell r="BL22">
            <v>4027</v>
          </cell>
          <cell r="BM22">
            <v>0</v>
          </cell>
          <cell r="BN22">
            <v>4027</v>
          </cell>
          <cell r="BO22">
            <v>5778</v>
          </cell>
          <cell r="BP22">
            <v>0</v>
          </cell>
          <cell r="BQ22">
            <v>5778</v>
          </cell>
        </row>
        <row r="23">
          <cell r="D23">
            <v>79160</v>
          </cell>
          <cell r="E23">
            <v>25774</v>
          </cell>
          <cell r="F23">
            <v>53386</v>
          </cell>
          <cell r="G23">
            <v>79440</v>
          </cell>
          <cell r="H23">
            <v>25807</v>
          </cell>
          <cell r="I23">
            <v>53633</v>
          </cell>
          <cell r="J23">
            <v>64570</v>
          </cell>
          <cell r="K23">
            <v>21381</v>
          </cell>
          <cell r="L23">
            <v>43189</v>
          </cell>
          <cell r="M23">
            <v>64740</v>
          </cell>
          <cell r="N23">
            <v>21401</v>
          </cell>
          <cell r="O23">
            <v>43339</v>
          </cell>
          <cell r="P23">
            <v>14590</v>
          </cell>
          <cell r="Q23">
            <v>4393</v>
          </cell>
          <cell r="R23">
            <v>10197</v>
          </cell>
          <cell r="S23">
            <v>14700</v>
          </cell>
          <cell r="T23">
            <v>4406</v>
          </cell>
          <cell r="U23">
            <v>10294</v>
          </cell>
          <cell r="V23">
            <v>2440</v>
          </cell>
          <cell r="W23">
            <v>689</v>
          </cell>
          <cell r="X23">
            <v>1751</v>
          </cell>
          <cell r="Y23">
            <v>1241</v>
          </cell>
          <cell r="Z23">
            <v>2505</v>
          </cell>
          <cell r="AA23">
            <v>692</v>
          </cell>
          <cell r="AB23">
            <v>1813</v>
          </cell>
          <cell r="AC23">
            <v>1283</v>
          </cell>
          <cell r="AD23">
            <v>681</v>
          </cell>
          <cell r="AE23">
            <v>210</v>
          </cell>
          <cell r="AF23">
            <v>471</v>
          </cell>
          <cell r="AG23">
            <v>3973</v>
          </cell>
          <cell r="AH23">
            <v>1210</v>
          </cell>
          <cell r="AI23">
            <v>2763</v>
          </cell>
          <cell r="AJ23">
            <v>12915</v>
          </cell>
          <cell r="AK23">
            <v>3935</v>
          </cell>
          <cell r="AL23">
            <v>8980</v>
          </cell>
          <cell r="AM23">
            <v>13010</v>
          </cell>
          <cell r="AN23">
            <v>3954</v>
          </cell>
          <cell r="AO23">
            <v>9056</v>
          </cell>
          <cell r="AP23">
            <v>18376</v>
          </cell>
          <cell r="AQ23">
            <v>25283</v>
          </cell>
          <cell r="AR23">
            <v>40365</v>
          </cell>
          <cell r="AS23">
            <v>41686</v>
          </cell>
          <cell r="AT23">
            <v>37754</v>
          </cell>
          <cell r="AU23">
            <v>2488</v>
          </cell>
          <cell r="AV23">
            <v>49456</v>
          </cell>
          <cell r="AW23">
            <v>5886</v>
          </cell>
          <cell r="AX23">
            <v>1222</v>
          </cell>
          <cell r="AY23">
            <v>883</v>
          </cell>
          <cell r="AZ23">
            <v>8382</v>
          </cell>
          <cell r="BA23">
            <v>25314</v>
          </cell>
          <cell r="BB23">
            <v>12258</v>
          </cell>
          <cell r="BC23">
            <v>8222</v>
          </cell>
          <cell r="BD23">
            <v>2504</v>
          </cell>
          <cell r="BE23">
            <v>5718</v>
          </cell>
          <cell r="BF23">
            <v>11660</v>
          </cell>
          <cell r="BG23">
            <v>3521</v>
          </cell>
          <cell r="BH23">
            <v>8139</v>
          </cell>
          <cell r="BI23">
            <v>15787</v>
          </cell>
          <cell r="BJ23">
            <v>5294</v>
          </cell>
          <cell r="BK23">
            <v>10493</v>
          </cell>
          <cell r="BL23">
            <v>13318</v>
          </cell>
          <cell r="BM23">
            <v>4324</v>
          </cell>
          <cell r="BN23">
            <v>8994</v>
          </cell>
          <cell r="BO23">
            <v>10889</v>
          </cell>
          <cell r="BP23">
            <v>4053</v>
          </cell>
          <cell r="BQ23">
            <v>6836</v>
          </cell>
        </row>
        <row r="24">
          <cell r="D24">
            <v>90275</v>
          </cell>
          <cell r="E24">
            <v>16824</v>
          </cell>
          <cell r="F24">
            <v>73451</v>
          </cell>
          <cell r="G24">
            <v>90568</v>
          </cell>
          <cell r="H24">
            <v>16858</v>
          </cell>
          <cell r="I24">
            <v>73710</v>
          </cell>
          <cell r="J24">
            <v>71076</v>
          </cell>
          <cell r="K24">
            <v>13522</v>
          </cell>
          <cell r="L24">
            <v>57554</v>
          </cell>
          <cell r="M24">
            <v>71293</v>
          </cell>
          <cell r="N24">
            <v>13559</v>
          </cell>
          <cell r="O24">
            <v>57734</v>
          </cell>
          <cell r="P24">
            <v>19199</v>
          </cell>
          <cell r="Q24">
            <v>3302</v>
          </cell>
          <cell r="R24">
            <v>15897</v>
          </cell>
          <cell r="S24">
            <v>19275</v>
          </cell>
          <cell r="T24">
            <v>3299</v>
          </cell>
          <cell r="U24">
            <v>15976</v>
          </cell>
          <cell r="V24">
            <v>3084</v>
          </cell>
          <cell r="W24">
            <v>473</v>
          </cell>
          <cell r="X24">
            <v>2611</v>
          </cell>
          <cell r="Y24">
            <v>1538</v>
          </cell>
          <cell r="Z24">
            <v>3093</v>
          </cell>
          <cell r="AA24">
            <v>489</v>
          </cell>
          <cell r="AB24">
            <v>2604</v>
          </cell>
          <cell r="AC24">
            <v>1535</v>
          </cell>
          <cell r="AD24">
            <v>923</v>
          </cell>
          <cell r="AE24">
            <v>168</v>
          </cell>
          <cell r="AF24">
            <v>755</v>
          </cell>
          <cell r="AG24">
            <v>5458</v>
          </cell>
          <cell r="AH24">
            <v>1023</v>
          </cell>
          <cell r="AI24">
            <v>4435</v>
          </cell>
          <cell r="AJ24">
            <v>17169</v>
          </cell>
          <cell r="AK24">
            <v>2958</v>
          </cell>
          <cell r="AL24">
            <v>14211</v>
          </cell>
          <cell r="AM24">
            <v>17204</v>
          </cell>
          <cell r="AN24">
            <v>2951</v>
          </cell>
          <cell r="AO24">
            <v>14253</v>
          </cell>
          <cell r="AP24">
            <v>21917</v>
          </cell>
          <cell r="AQ24">
            <v>25586</v>
          </cell>
          <cell r="AR24">
            <v>41489</v>
          </cell>
          <cell r="AS24">
            <v>46470</v>
          </cell>
          <cell r="AT24">
            <v>44098</v>
          </cell>
          <cell r="AU24">
            <v>3219</v>
          </cell>
          <cell r="AV24">
            <v>52870</v>
          </cell>
          <cell r="AW24">
            <v>7905</v>
          </cell>
          <cell r="AX24">
            <v>1558</v>
          </cell>
          <cell r="AY24">
            <v>1141</v>
          </cell>
          <cell r="AZ24">
            <v>10258</v>
          </cell>
          <cell r="BA24">
            <v>25606</v>
          </cell>
          <cell r="BB24">
            <v>17940</v>
          </cell>
          <cell r="BC24">
            <v>10724</v>
          </cell>
          <cell r="BD24">
            <v>1787</v>
          </cell>
          <cell r="BE24">
            <v>8937</v>
          </cell>
          <cell r="BF24">
            <v>15093</v>
          </cell>
          <cell r="BG24">
            <v>2716</v>
          </cell>
          <cell r="BH24">
            <v>12377</v>
          </cell>
          <cell r="BI24">
            <v>17942</v>
          </cell>
          <cell r="BJ24">
            <v>3081</v>
          </cell>
          <cell r="BK24">
            <v>14861</v>
          </cell>
          <cell r="BL24">
            <v>11833</v>
          </cell>
          <cell r="BM24">
            <v>2109</v>
          </cell>
          <cell r="BN24">
            <v>9724</v>
          </cell>
          <cell r="BO24">
            <v>12423</v>
          </cell>
          <cell r="BP24">
            <v>2362</v>
          </cell>
          <cell r="BQ24">
            <v>10061</v>
          </cell>
        </row>
        <row r="25">
          <cell r="D25">
            <v>85643</v>
          </cell>
          <cell r="E25">
            <v>19596</v>
          </cell>
          <cell r="F25">
            <v>66047</v>
          </cell>
          <cell r="G25">
            <v>85972</v>
          </cell>
          <cell r="H25">
            <v>19632</v>
          </cell>
          <cell r="I25">
            <v>66340</v>
          </cell>
          <cell r="J25">
            <v>68777</v>
          </cell>
          <cell r="K25">
            <v>16191</v>
          </cell>
          <cell r="L25">
            <v>52586</v>
          </cell>
          <cell r="M25">
            <v>69035</v>
          </cell>
          <cell r="N25">
            <v>16224</v>
          </cell>
          <cell r="O25">
            <v>52811</v>
          </cell>
          <cell r="P25">
            <v>16866</v>
          </cell>
          <cell r="Q25">
            <v>3405</v>
          </cell>
          <cell r="R25">
            <v>13461</v>
          </cell>
          <cell r="S25">
            <v>16937</v>
          </cell>
          <cell r="T25">
            <v>3408</v>
          </cell>
          <cell r="U25">
            <v>13529</v>
          </cell>
          <cell r="V25">
            <v>2616</v>
          </cell>
          <cell r="W25">
            <v>421</v>
          </cell>
          <cell r="X25">
            <v>2195</v>
          </cell>
          <cell r="Y25">
            <v>1351</v>
          </cell>
          <cell r="Z25">
            <v>2642</v>
          </cell>
          <cell r="AA25">
            <v>438</v>
          </cell>
          <cell r="AB25">
            <v>2204</v>
          </cell>
          <cell r="AC25">
            <v>1366</v>
          </cell>
          <cell r="AD25">
            <v>813</v>
          </cell>
          <cell r="AE25">
            <v>166</v>
          </cell>
          <cell r="AF25">
            <v>647</v>
          </cell>
          <cell r="AG25">
            <v>4710</v>
          </cell>
          <cell r="AH25">
            <v>1015</v>
          </cell>
          <cell r="AI25">
            <v>3695</v>
          </cell>
          <cell r="AJ25">
            <v>15146</v>
          </cell>
          <cell r="AK25">
            <v>3117</v>
          </cell>
          <cell r="AL25">
            <v>12029</v>
          </cell>
          <cell r="AM25">
            <v>15186</v>
          </cell>
          <cell r="AN25">
            <v>3108</v>
          </cell>
          <cell r="AO25">
            <v>12078</v>
          </cell>
          <cell r="AP25">
            <v>20407</v>
          </cell>
          <cell r="AQ25">
            <v>25699</v>
          </cell>
          <cell r="AR25">
            <v>41135</v>
          </cell>
          <cell r="AS25">
            <v>44578</v>
          </cell>
          <cell r="AT25">
            <v>41394</v>
          </cell>
          <cell r="AU25">
            <v>2689</v>
          </cell>
          <cell r="AV25">
            <v>53021</v>
          </cell>
          <cell r="AW25">
            <v>7052</v>
          </cell>
          <cell r="AX25">
            <v>1276</v>
          </cell>
          <cell r="AY25">
            <v>952</v>
          </cell>
          <cell r="AZ25">
            <v>9557</v>
          </cell>
          <cell r="BA25">
            <v>25741</v>
          </cell>
          <cell r="BB25">
            <v>15376</v>
          </cell>
          <cell r="BC25">
            <v>9585</v>
          </cell>
          <cell r="BD25">
            <v>1955</v>
          </cell>
          <cell r="BE25">
            <v>7630</v>
          </cell>
          <cell r="BF25">
            <v>14186</v>
          </cell>
          <cell r="BG25">
            <v>3306</v>
          </cell>
          <cell r="BH25">
            <v>10880</v>
          </cell>
          <cell r="BI25">
            <v>17012</v>
          </cell>
          <cell r="BJ25">
            <v>4079</v>
          </cell>
          <cell r="BK25">
            <v>12933</v>
          </cell>
          <cell r="BL25">
            <v>12121</v>
          </cell>
          <cell r="BM25">
            <v>2410</v>
          </cell>
          <cell r="BN25">
            <v>9711</v>
          </cell>
          <cell r="BO25">
            <v>11701</v>
          </cell>
          <cell r="BP25">
            <v>3314</v>
          </cell>
          <cell r="BQ25">
            <v>8387</v>
          </cell>
        </row>
        <row r="26">
          <cell r="D26">
            <v>58691</v>
          </cell>
          <cell r="E26">
            <v>11223</v>
          </cell>
          <cell r="F26">
            <v>47468</v>
          </cell>
          <cell r="G26">
            <v>58852</v>
          </cell>
          <cell r="H26">
            <v>11234</v>
          </cell>
          <cell r="I26">
            <v>47618</v>
          </cell>
          <cell r="J26">
            <v>46980</v>
          </cell>
          <cell r="K26">
            <v>9214</v>
          </cell>
          <cell r="L26">
            <v>37766</v>
          </cell>
          <cell r="M26">
            <v>47063</v>
          </cell>
          <cell r="N26">
            <v>9210</v>
          </cell>
          <cell r="O26">
            <v>37853</v>
          </cell>
          <cell r="P26">
            <v>11711</v>
          </cell>
          <cell r="Q26">
            <v>2009</v>
          </cell>
          <cell r="R26">
            <v>9702</v>
          </cell>
          <cell r="S26">
            <v>11789</v>
          </cell>
          <cell r="T26">
            <v>2024</v>
          </cell>
          <cell r="U26">
            <v>9765</v>
          </cell>
          <cell r="V26">
            <v>1944</v>
          </cell>
          <cell r="W26">
            <v>331</v>
          </cell>
          <cell r="X26">
            <v>1613</v>
          </cell>
          <cell r="Y26">
            <v>970</v>
          </cell>
          <cell r="Z26">
            <v>1996</v>
          </cell>
          <cell r="AA26">
            <v>321</v>
          </cell>
          <cell r="AB26">
            <v>1675</v>
          </cell>
          <cell r="AC26">
            <v>1006</v>
          </cell>
          <cell r="AD26">
            <v>579</v>
          </cell>
          <cell r="AE26">
            <v>90</v>
          </cell>
          <cell r="AF26">
            <v>489</v>
          </cell>
          <cell r="AG26">
            <v>3323</v>
          </cell>
          <cell r="AH26">
            <v>572</v>
          </cell>
          <cell r="AI26">
            <v>2751</v>
          </cell>
          <cell r="AJ26">
            <v>10392</v>
          </cell>
          <cell r="AK26">
            <v>1812</v>
          </cell>
          <cell r="AL26">
            <v>8580</v>
          </cell>
          <cell r="AM26">
            <v>10423</v>
          </cell>
          <cell r="AN26">
            <v>1819</v>
          </cell>
          <cell r="AO26">
            <v>8604</v>
          </cell>
          <cell r="AP26">
            <v>13951</v>
          </cell>
          <cell r="AQ26">
            <v>17655</v>
          </cell>
          <cell r="AR26">
            <v>28398</v>
          </cell>
          <cell r="AS26">
            <v>30492</v>
          </cell>
          <cell r="AT26">
            <v>28360</v>
          </cell>
          <cell r="AU26">
            <v>2052</v>
          </cell>
          <cell r="AV26">
            <v>34921</v>
          </cell>
          <cell r="AW26">
            <v>4741</v>
          </cell>
          <cell r="AX26">
            <v>990</v>
          </cell>
          <cell r="AY26">
            <v>743</v>
          </cell>
          <cell r="AZ26">
            <v>6358</v>
          </cell>
          <cell r="BA26">
            <v>17660</v>
          </cell>
          <cell r="BB26">
            <v>11465</v>
          </cell>
          <cell r="BC26">
            <v>6470</v>
          </cell>
          <cell r="BD26">
            <v>1129</v>
          </cell>
          <cell r="BE26">
            <v>5341</v>
          </cell>
          <cell r="BF26">
            <v>9428</v>
          </cell>
          <cell r="BG26">
            <v>1606</v>
          </cell>
          <cell r="BH26">
            <v>7822</v>
          </cell>
          <cell r="BI26">
            <v>11740</v>
          </cell>
          <cell r="BJ26">
            <v>2158</v>
          </cell>
          <cell r="BK26">
            <v>9582</v>
          </cell>
          <cell r="BL26">
            <v>8614</v>
          </cell>
          <cell r="BM26">
            <v>1773</v>
          </cell>
          <cell r="BN26">
            <v>6841</v>
          </cell>
          <cell r="BO26">
            <v>7734</v>
          </cell>
          <cell r="BP26">
            <v>1399</v>
          </cell>
          <cell r="BQ26">
            <v>6335</v>
          </cell>
        </row>
        <row r="27">
          <cell r="D27">
            <v>118619</v>
          </cell>
          <cell r="E27">
            <v>17258</v>
          </cell>
          <cell r="F27">
            <v>101361</v>
          </cell>
          <cell r="G27">
            <v>118922</v>
          </cell>
          <cell r="H27">
            <v>17267</v>
          </cell>
          <cell r="I27">
            <v>101655</v>
          </cell>
          <cell r="J27">
            <v>94296</v>
          </cell>
          <cell r="K27">
            <v>14347</v>
          </cell>
          <cell r="L27">
            <v>79949</v>
          </cell>
          <cell r="M27">
            <v>94390</v>
          </cell>
          <cell r="N27">
            <v>14332</v>
          </cell>
          <cell r="O27">
            <v>80058</v>
          </cell>
          <cell r="P27">
            <v>24323</v>
          </cell>
          <cell r="Q27">
            <v>2911</v>
          </cell>
          <cell r="R27">
            <v>21412</v>
          </cell>
          <cell r="S27">
            <v>24532</v>
          </cell>
          <cell r="T27">
            <v>2935</v>
          </cell>
          <cell r="U27">
            <v>21597</v>
          </cell>
          <cell r="V27">
            <v>4405</v>
          </cell>
          <cell r="W27">
            <v>479</v>
          </cell>
          <cell r="X27">
            <v>3926</v>
          </cell>
          <cell r="Y27">
            <v>2264</v>
          </cell>
          <cell r="Z27">
            <v>4458</v>
          </cell>
          <cell r="AA27">
            <v>480</v>
          </cell>
          <cell r="AB27">
            <v>3978</v>
          </cell>
          <cell r="AC27">
            <v>2287</v>
          </cell>
          <cell r="AD27">
            <v>1123</v>
          </cell>
          <cell r="AE27">
            <v>115</v>
          </cell>
          <cell r="AF27">
            <v>1008</v>
          </cell>
          <cell r="AG27">
            <v>6309</v>
          </cell>
          <cell r="AH27">
            <v>745</v>
          </cell>
          <cell r="AI27">
            <v>5564</v>
          </cell>
          <cell r="AJ27">
            <v>21350</v>
          </cell>
          <cell r="AK27">
            <v>2595</v>
          </cell>
          <cell r="AL27">
            <v>18755</v>
          </cell>
          <cell r="AM27">
            <v>21516</v>
          </cell>
          <cell r="AN27">
            <v>2614</v>
          </cell>
          <cell r="AO27">
            <v>18902</v>
          </cell>
          <cell r="AP27">
            <v>31201</v>
          </cell>
          <cell r="AQ27">
            <v>31289</v>
          </cell>
          <cell r="AR27">
            <v>49340</v>
          </cell>
          <cell r="AS27">
            <v>60205</v>
          </cell>
          <cell r="AT27">
            <v>58717</v>
          </cell>
          <cell r="AU27">
            <v>4397</v>
          </cell>
          <cell r="AV27">
            <v>63264</v>
          </cell>
          <cell r="AW27">
            <v>9565</v>
          </cell>
          <cell r="AX27">
            <v>2171</v>
          </cell>
          <cell r="AY27">
            <v>1516</v>
          </cell>
          <cell r="AZ27">
            <v>15790</v>
          </cell>
          <cell r="BA27">
            <v>31164</v>
          </cell>
          <cell r="BB27">
            <v>26447</v>
          </cell>
          <cell r="BC27">
            <v>13766</v>
          </cell>
          <cell r="BD27">
            <v>1710</v>
          </cell>
          <cell r="BE27">
            <v>12056</v>
          </cell>
          <cell r="BF27">
            <v>21419</v>
          </cell>
          <cell r="BG27">
            <v>2988</v>
          </cell>
          <cell r="BH27">
            <v>18431</v>
          </cell>
          <cell r="BI27">
            <v>24013</v>
          </cell>
          <cell r="BJ27">
            <v>3489</v>
          </cell>
          <cell r="BK27">
            <v>20524</v>
          </cell>
          <cell r="BL27">
            <v>12560</v>
          </cell>
          <cell r="BM27">
            <v>1960</v>
          </cell>
          <cell r="BN27">
            <v>10600</v>
          </cell>
          <cell r="BO27">
            <v>20782</v>
          </cell>
          <cell r="BP27">
            <v>3360</v>
          </cell>
          <cell r="BQ27">
            <v>17422</v>
          </cell>
        </row>
        <row r="28">
          <cell r="D28">
            <v>101797</v>
          </cell>
          <cell r="E28">
            <v>16790</v>
          </cell>
          <cell r="F28">
            <v>85007</v>
          </cell>
          <cell r="G28">
            <v>101716</v>
          </cell>
          <cell r="H28">
            <v>16709</v>
          </cell>
          <cell r="I28">
            <v>85007</v>
          </cell>
          <cell r="J28">
            <v>79870</v>
          </cell>
          <cell r="K28">
            <v>13767</v>
          </cell>
          <cell r="L28">
            <v>66103</v>
          </cell>
          <cell r="M28">
            <v>79712</v>
          </cell>
          <cell r="N28">
            <v>13684</v>
          </cell>
          <cell r="O28">
            <v>66028</v>
          </cell>
          <cell r="P28">
            <v>21927</v>
          </cell>
          <cell r="Q28">
            <v>3023</v>
          </cell>
          <cell r="R28">
            <v>18904</v>
          </cell>
          <cell r="S28">
            <v>22004</v>
          </cell>
          <cell r="T28">
            <v>3025</v>
          </cell>
          <cell r="U28">
            <v>18979</v>
          </cell>
          <cell r="V28">
            <v>3380</v>
          </cell>
          <cell r="W28">
            <v>516</v>
          </cell>
          <cell r="X28">
            <v>2864</v>
          </cell>
          <cell r="Y28">
            <v>1742</v>
          </cell>
          <cell r="Z28">
            <v>3426</v>
          </cell>
          <cell r="AA28">
            <v>512</v>
          </cell>
          <cell r="AB28">
            <v>2914</v>
          </cell>
          <cell r="AC28">
            <v>1760</v>
          </cell>
          <cell r="AD28">
            <v>1012</v>
          </cell>
          <cell r="AE28">
            <v>149</v>
          </cell>
          <cell r="AF28">
            <v>863</v>
          </cell>
          <cell r="AG28">
            <v>5822</v>
          </cell>
          <cell r="AH28">
            <v>718</v>
          </cell>
          <cell r="AI28">
            <v>5104</v>
          </cell>
          <cell r="AJ28">
            <v>19615</v>
          </cell>
          <cell r="AK28">
            <v>2669</v>
          </cell>
          <cell r="AL28">
            <v>16946</v>
          </cell>
          <cell r="AM28">
            <v>19696</v>
          </cell>
          <cell r="AN28">
            <v>2680</v>
          </cell>
          <cell r="AO28">
            <v>17016</v>
          </cell>
          <cell r="AP28">
            <v>27236</v>
          </cell>
          <cell r="AQ28">
            <v>26749</v>
          </cell>
          <cell r="AR28">
            <v>41056</v>
          </cell>
          <cell r="AS28">
            <v>51752</v>
          </cell>
          <cell r="AT28">
            <v>49964</v>
          </cell>
          <cell r="AU28">
            <v>3364</v>
          </cell>
          <cell r="AV28">
            <v>62704</v>
          </cell>
          <cell r="AW28">
            <v>8987</v>
          </cell>
          <cell r="AX28">
            <v>1666</v>
          </cell>
          <cell r="AY28">
            <v>1168</v>
          </cell>
          <cell r="AZ28">
            <v>13462</v>
          </cell>
          <cell r="BA28">
            <v>26469</v>
          </cell>
          <cell r="BB28">
            <v>22520</v>
          </cell>
          <cell r="BC28">
            <v>12756</v>
          </cell>
          <cell r="BD28">
            <v>1795</v>
          </cell>
          <cell r="BE28">
            <v>10961</v>
          </cell>
          <cell r="BF28">
            <v>16557</v>
          </cell>
          <cell r="BG28">
            <v>2438</v>
          </cell>
          <cell r="BH28">
            <v>14119</v>
          </cell>
          <cell r="BI28">
            <v>22482</v>
          </cell>
          <cell r="BJ28">
            <v>4313</v>
          </cell>
          <cell r="BK28">
            <v>18169</v>
          </cell>
          <cell r="BL28">
            <v>8888</v>
          </cell>
          <cell r="BM28">
            <v>1390</v>
          </cell>
          <cell r="BN28">
            <v>7498</v>
          </cell>
          <cell r="BO28">
            <v>20125</v>
          </cell>
          <cell r="BP28">
            <v>3670</v>
          </cell>
          <cell r="BQ28">
            <v>16455</v>
          </cell>
        </row>
        <row r="29">
          <cell r="D29">
            <v>51990</v>
          </cell>
          <cell r="E29">
            <v>15367</v>
          </cell>
          <cell r="F29">
            <v>36623</v>
          </cell>
          <cell r="G29">
            <v>52117</v>
          </cell>
          <cell r="H29">
            <v>15385</v>
          </cell>
          <cell r="I29">
            <v>36732</v>
          </cell>
          <cell r="J29">
            <v>41175</v>
          </cell>
          <cell r="K29">
            <v>12813</v>
          </cell>
          <cell r="L29">
            <v>28362</v>
          </cell>
          <cell r="M29">
            <v>41241</v>
          </cell>
          <cell r="N29">
            <v>12829</v>
          </cell>
          <cell r="O29">
            <v>28412</v>
          </cell>
          <cell r="P29">
            <v>10815</v>
          </cell>
          <cell r="Q29">
            <v>2554</v>
          </cell>
          <cell r="R29">
            <v>8261</v>
          </cell>
          <cell r="S29">
            <v>10876</v>
          </cell>
          <cell r="T29">
            <v>2556</v>
          </cell>
          <cell r="U29">
            <v>8320</v>
          </cell>
          <cell r="V29">
            <v>1723</v>
          </cell>
          <cell r="W29">
            <v>356</v>
          </cell>
          <cell r="X29">
            <v>1367</v>
          </cell>
          <cell r="Y29">
            <v>902</v>
          </cell>
          <cell r="Z29">
            <v>1766</v>
          </cell>
          <cell r="AA29">
            <v>359</v>
          </cell>
          <cell r="AB29">
            <v>1407</v>
          </cell>
          <cell r="AC29">
            <v>921</v>
          </cell>
          <cell r="AD29">
            <v>523</v>
          </cell>
          <cell r="AE29">
            <v>120</v>
          </cell>
          <cell r="AF29">
            <v>403</v>
          </cell>
          <cell r="AG29">
            <v>3044</v>
          </cell>
          <cell r="AH29">
            <v>757</v>
          </cell>
          <cell r="AI29">
            <v>2287</v>
          </cell>
          <cell r="AJ29">
            <v>9641</v>
          </cell>
          <cell r="AK29">
            <v>2315</v>
          </cell>
          <cell r="AL29">
            <v>7326</v>
          </cell>
          <cell r="AM29">
            <v>9682</v>
          </cell>
          <cell r="AN29">
            <v>2318</v>
          </cell>
          <cell r="AO29">
            <v>7364</v>
          </cell>
          <cell r="AP29">
            <v>13109</v>
          </cell>
          <cell r="AQ29">
            <v>13782</v>
          </cell>
          <cell r="AR29">
            <v>22081</v>
          </cell>
          <cell r="AS29">
            <v>26103</v>
          </cell>
          <cell r="AT29">
            <v>26014</v>
          </cell>
          <cell r="AU29">
            <v>1769</v>
          </cell>
          <cell r="AV29">
            <v>27215</v>
          </cell>
          <cell r="AW29">
            <v>4316</v>
          </cell>
          <cell r="AX29">
            <v>845</v>
          </cell>
          <cell r="AY29">
            <v>664</v>
          </cell>
          <cell r="AZ29">
            <v>6538</v>
          </cell>
          <cell r="BA29">
            <v>13739</v>
          </cell>
          <cell r="BB29">
            <v>9342</v>
          </cell>
          <cell r="BC29">
            <v>6066</v>
          </cell>
          <cell r="BD29">
            <v>1440</v>
          </cell>
          <cell r="BE29">
            <v>4626</v>
          </cell>
          <cell r="BF29">
            <v>9098</v>
          </cell>
          <cell r="BG29">
            <v>2580</v>
          </cell>
          <cell r="BH29">
            <v>6518</v>
          </cell>
          <cell r="BI29">
            <v>10657</v>
          </cell>
          <cell r="BJ29">
            <v>3110</v>
          </cell>
          <cell r="BK29">
            <v>7547</v>
          </cell>
          <cell r="BL29">
            <v>5086</v>
          </cell>
          <cell r="BM29">
            <v>1821</v>
          </cell>
          <cell r="BN29">
            <v>3265</v>
          </cell>
          <cell r="BO29">
            <v>8868</v>
          </cell>
          <cell r="BP29">
            <v>2795</v>
          </cell>
          <cell r="BQ29">
            <v>6073</v>
          </cell>
        </row>
        <row r="30">
          <cell r="D30">
            <v>64797</v>
          </cell>
          <cell r="E30">
            <v>14319</v>
          </cell>
          <cell r="F30">
            <v>50478</v>
          </cell>
          <cell r="G30">
            <v>64992</v>
          </cell>
          <cell r="H30">
            <v>14334</v>
          </cell>
          <cell r="I30">
            <v>50658</v>
          </cell>
          <cell r="J30">
            <v>51170</v>
          </cell>
          <cell r="K30">
            <v>12117</v>
          </cell>
          <cell r="L30">
            <v>39053</v>
          </cell>
          <cell r="M30">
            <v>51215</v>
          </cell>
          <cell r="N30">
            <v>12101</v>
          </cell>
          <cell r="O30">
            <v>39114</v>
          </cell>
          <cell r="P30">
            <v>13627</v>
          </cell>
          <cell r="Q30">
            <v>2202</v>
          </cell>
          <cell r="R30">
            <v>11425</v>
          </cell>
          <cell r="S30">
            <v>13777</v>
          </cell>
          <cell r="T30">
            <v>2233</v>
          </cell>
          <cell r="U30">
            <v>11544</v>
          </cell>
          <cell r="V30">
            <v>2625</v>
          </cell>
          <cell r="W30">
            <v>476</v>
          </cell>
          <cell r="X30">
            <v>2149</v>
          </cell>
          <cell r="Y30">
            <v>1322</v>
          </cell>
          <cell r="Z30">
            <v>2639</v>
          </cell>
          <cell r="AA30">
            <v>475</v>
          </cell>
          <cell r="AB30">
            <v>2164</v>
          </cell>
          <cell r="AC30">
            <v>1339</v>
          </cell>
          <cell r="AD30">
            <v>586</v>
          </cell>
          <cell r="AE30">
            <v>87</v>
          </cell>
          <cell r="AF30">
            <v>499</v>
          </cell>
          <cell r="AG30">
            <v>3544</v>
          </cell>
          <cell r="AH30">
            <v>558</v>
          </cell>
          <cell r="AI30">
            <v>2986</v>
          </cell>
          <cell r="AJ30">
            <v>11857</v>
          </cell>
          <cell r="AK30">
            <v>1878</v>
          </cell>
          <cell r="AL30">
            <v>9979</v>
          </cell>
          <cell r="AM30">
            <v>12014</v>
          </cell>
          <cell r="AN30">
            <v>1915</v>
          </cell>
          <cell r="AO30">
            <v>10099</v>
          </cell>
          <cell r="AP30">
            <v>17031</v>
          </cell>
          <cell r="AQ30">
            <v>17145</v>
          </cell>
          <cell r="AR30">
            <v>27230</v>
          </cell>
          <cell r="AS30">
            <v>33051</v>
          </cell>
          <cell r="AT30">
            <v>31941</v>
          </cell>
          <cell r="AU30">
            <v>2598</v>
          </cell>
          <cell r="AV30">
            <v>32493</v>
          </cell>
          <cell r="AW30">
            <v>5426</v>
          </cell>
          <cell r="AX30">
            <v>1300</v>
          </cell>
          <cell r="AY30">
            <v>882</v>
          </cell>
          <cell r="AZ30">
            <v>8333</v>
          </cell>
          <cell r="BA30">
            <v>17109</v>
          </cell>
          <cell r="BB30">
            <v>13370</v>
          </cell>
          <cell r="BC30">
            <v>7593</v>
          </cell>
          <cell r="BD30">
            <v>1200</v>
          </cell>
          <cell r="BE30">
            <v>6393</v>
          </cell>
          <cell r="BF30">
            <v>11796</v>
          </cell>
          <cell r="BG30">
            <v>2563</v>
          </cell>
          <cell r="BH30">
            <v>9233</v>
          </cell>
          <cell r="BI30">
            <v>13234</v>
          </cell>
          <cell r="BJ30">
            <v>2813</v>
          </cell>
          <cell r="BK30">
            <v>10421</v>
          </cell>
          <cell r="BL30">
            <v>6717</v>
          </cell>
          <cell r="BM30">
            <v>1830</v>
          </cell>
          <cell r="BN30">
            <v>4887</v>
          </cell>
          <cell r="BO30">
            <v>10536</v>
          </cell>
          <cell r="BP30">
            <v>2384</v>
          </cell>
          <cell r="BQ30">
            <v>8152</v>
          </cell>
        </row>
        <row r="31">
          <cell r="D31">
            <v>52948</v>
          </cell>
          <cell r="E31">
            <v>19089</v>
          </cell>
          <cell r="F31">
            <v>33859</v>
          </cell>
          <cell r="G31">
            <v>53099</v>
          </cell>
          <cell r="H31">
            <v>19077</v>
          </cell>
          <cell r="I31">
            <v>34022</v>
          </cell>
          <cell r="J31">
            <v>44472</v>
          </cell>
          <cell r="K31">
            <v>16338</v>
          </cell>
          <cell r="L31">
            <v>28134</v>
          </cell>
          <cell r="M31">
            <v>44553</v>
          </cell>
          <cell r="N31">
            <v>16288</v>
          </cell>
          <cell r="O31">
            <v>28265</v>
          </cell>
          <cell r="P31">
            <v>8476</v>
          </cell>
          <cell r="Q31">
            <v>2751</v>
          </cell>
          <cell r="R31">
            <v>5725</v>
          </cell>
          <cell r="S31">
            <v>8546</v>
          </cell>
          <cell r="T31">
            <v>2789</v>
          </cell>
          <cell r="U31">
            <v>5757</v>
          </cell>
          <cell r="V31">
            <v>1425</v>
          </cell>
          <cell r="W31">
            <v>469</v>
          </cell>
          <cell r="X31">
            <v>956</v>
          </cell>
          <cell r="Y31">
            <v>750</v>
          </cell>
          <cell r="Z31">
            <v>1462</v>
          </cell>
          <cell r="AA31">
            <v>491</v>
          </cell>
          <cell r="AB31">
            <v>971</v>
          </cell>
          <cell r="AC31">
            <v>768</v>
          </cell>
          <cell r="AD31">
            <v>394</v>
          </cell>
          <cell r="AE31">
            <v>110</v>
          </cell>
          <cell r="AF31">
            <v>284</v>
          </cell>
          <cell r="AG31">
            <v>2193</v>
          </cell>
          <cell r="AH31">
            <v>649</v>
          </cell>
          <cell r="AI31">
            <v>1544</v>
          </cell>
          <cell r="AJ31">
            <v>7508</v>
          </cell>
          <cell r="AK31">
            <v>2424</v>
          </cell>
          <cell r="AL31">
            <v>5084</v>
          </cell>
          <cell r="AM31">
            <v>7553</v>
          </cell>
          <cell r="AN31">
            <v>2455</v>
          </cell>
          <cell r="AO31">
            <v>5098</v>
          </cell>
          <cell r="AP31">
            <v>12826</v>
          </cell>
          <cell r="AQ31">
            <v>17793</v>
          </cell>
          <cell r="AR31">
            <v>28057</v>
          </cell>
          <cell r="AS31">
            <v>27712</v>
          </cell>
          <cell r="AT31">
            <v>25387</v>
          </cell>
          <cell r="AU31">
            <v>1443</v>
          </cell>
          <cell r="AV31">
            <v>30899</v>
          </cell>
          <cell r="AW31">
            <v>3347</v>
          </cell>
          <cell r="AX31">
            <v>694</v>
          </cell>
          <cell r="AY31">
            <v>529</v>
          </cell>
          <cell r="AZ31">
            <v>5381</v>
          </cell>
          <cell r="BA31">
            <v>17761</v>
          </cell>
          <cell r="BB31">
            <v>7885</v>
          </cell>
          <cell r="BC31">
            <v>4892</v>
          </cell>
          <cell r="BD31">
            <v>1649</v>
          </cell>
          <cell r="BE31">
            <v>3243</v>
          </cell>
          <cell r="BF31">
            <v>7323</v>
          </cell>
          <cell r="BG31">
            <v>2654</v>
          </cell>
          <cell r="BH31">
            <v>4669</v>
          </cell>
          <cell r="BI31">
            <v>12357</v>
          </cell>
          <cell r="BJ31">
            <v>4743</v>
          </cell>
          <cell r="BK31">
            <v>7614</v>
          </cell>
          <cell r="BL31">
            <v>8410</v>
          </cell>
          <cell r="BM31">
            <v>2433</v>
          </cell>
          <cell r="BN31">
            <v>5977</v>
          </cell>
          <cell r="BO31">
            <v>8202</v>
          </cell>
          <cell r="BP31">
            <v>3513</v>
          </cell>
          <cell r="BQ31">
            <v>4689</v>
          </cell>
        </row>
        <row r="32">
          <cell r="D32">
            <v>124007</v>
          </cell>
          <cell r="E32">
            <v>34149</v>
          </cell>
          <cell r="F32">
            <v>89858</v>
          </cell>
          <cell r="G32">
            <v>124214</v>
          </cell>
          <cell r="H32">
            <v>34084</v>
          </cell>
          <cell r="I32">
            <v>90130</v>
          </cell>
          <cell r="J32">
            <v>98716</v>
          </cell>
          <cell r="K32">
            <v>28557</v>
          </cell>
          <cell r="L32">
            <v>70159</v>
          </cell>
          <cell r="M32">
            <v>98821</v>
          </cell>
          <cell r="N32">
            <v>28486</v>
          </cell>
          <cell r="O32">
            <v>70335</v>
          </cell>
          <cell r="P32">
            <v>25291</v>
          </cell>
          <cell r="Q32">
            <v>5592</v>
          </cell>
          <cell r="R32">
            <v>19699</v>
          </cell>
          <cell r="S32">
            <v>25393</v>
          </cell>
          <cell r="T32">
            <v>5598</v>
          </cell>
          <cell r="U32">
            <v>19795</v>
          </cell>
          <cell r="V32">
            <v>3975</v>
          </cell>
          <cell r="W32">
            <v>841</v>
          </cell>
          <cell r="X32">
            <v>3134</v>
          </cell>
          <cell r="Y32">
            <v>2063</v>
          </cell>
          <cell r="Z32">
            <v>4003</v>
          </cell>
          <cell r="AA32">
            <v>848</v>
          </cell>
          <cell r="AB32">
            <v>3155</v>
          </cell>
          <cell r="AC32">
            <v>2071</v>
          </cell>
          <cell r="AD32">
            <v>1186</v>
          </cell>
          <cell r="AE32">
            <v>302</v>
          </cell>
          <cell r="AF32">
            <v>884</v>
          </cell>
          <cell r="AG32">
            <v>7068</v>
          </cell>
          <cell r="AH32">
            <v>1585</v>
          </cell>
          <cell r="AI32">
            <v>5483</v>
          </cell>
          <cell r="AJ32">
            <v>22639</v>
          </cell>
          <cell r="AK32">
            <v>5050</v>
          </cell>
          <cell r="AL32">
            <v>17589</v>
          </cell>
          <cell r="AM32">
            <v>22702</v>
          </cell>
          <cell r="AN32">
            <v>5030</v>
          </cell>
          <cell r="AO32">
            <v>17672</v>
          </cell>
          <cell r="AP32">
            <v>32021</v>
          </cell>
          <cell r="AQ32">
            <v>35269</v>
          </cell>
          <cell r="AR32">
            <v>54670</v>
          </cell>
          <cell r="AS32">
            <v>64673</v>
          </cell>
          <cell r="AT32">
            <v>59541</v>
          </cell>
          <cell r="AU32">
            <v>4019</v>
          </cell>
          <cell r="AV32">
            <v>71569</v>
          </cell>
          <cell r="AW32">
            <v>10382</v>
          </cell>
          <cell r="AX32">
            <v>1932</v>
          </cell>
          <cell r="AY32">
            <v>1452</v>
          </cell>
          <cell r="AZ32">
            <v>15738</v>
          </cell>
          <cell r="BA32">
            <v>35168</v>
          </cell>
          <cell r="BB32">
            <v>22682</v>
          </cell>
          <cell r="BC32">
            <v>14323</v>
          </cell>
          <cell r="BD32">
            <v>3165</v>
          </cell>
          <cell r="BE32">
            <v>11158</v>
          </cell>
          <cell r="BF32">
            <v>20663</v>
          </cell>
          <cell r="BG32">
            <v>5400</v>
          </cell>
          <cell r="BH32">
            <v>15263</v>
          </cell>
          <cell r="BI32">
            <v>25694</v>
          </cell>
          <cell r="BJ32">
            <v>6955</v>
          </cell>
          <cell r="BK32">
            <v>18739</v>
          </cell>
          <cell r="BL32">
            <v>13459</v>
          </cell>
          <cell r="BM32">
            <v>4119</v>
          </cell>
          <cell r="BN32">
            <v>9340</v>
          </cell>
          <cell r="BO32">
            <v>20780</v>
          </cell>
          <cell r="BP32">
            <v>6435</v>
          </cell>
          <cell r="BQ32">
            <v>14345</v>
          </cell>
        </row>
        <row r="33">
          <cell r="D33">
            <v>49891</v>
          </cell>
          <cell r="E33">
            <v>12873</v>
          </cell>
          <cell r="F33">
            <v>37018</v>
          </cell>
          <cell r="G33">
            <v>50049</v>
          </cell>
          <cell r="H33">
            <v>12874</v>
          </cell>
          <cell r="I33">
            <v>37175</v>
          </cell>
          <cell r="J33">
            <v>39657</v>
          </cell>
          <cell r="K33">
            <v>10771</v>
          </cell>
          <cell r="L33">
            <v>28886</v>
          </cell>
          <cell r="M33">
            <v>39768</v>
          </cell>
          <cell r="N33">
            <v>10773</v>
          </cell>
          <cell r="O33">
            <v>28995</v>
          </cell>
          <cell r="P33">
            <v>10234</v>
          </cell>
          <cell r="Q33">
            <v>2102</v>
          </cell>
          <cell r="R33">
            <v>8132</v>
          </cell>
          <cell r="S33">
            <v>10281</v>
          </cell>
          <cell r="T33">
            <v>2101</v>
          </cell>
          <cell r="U33">
            <v>8180</v>
          </cell>
          <cell r="V33">
            <v>1758</v>
          </cell>
          <cell r="W33">
            <v>304</v>
          </cell>
          <cell r="X33">
            <v>1454</v>
          </cell>
          <cell r="Y33">
            <v>891</v>
          </cell>
          <cell r="Z33">
            <v>1753</v>
          </cell>
          <cell r="AA33">
            <v>305</v>
          </cell>
          <cell r="AB33">
            <v>1448</v>
          </cell>
          <cell r="AC33">
            <v>887</v>
          </cell>
          <cell r="AD33">
            <v>489</v>
          </cell>
          <cell r="AE33">
            <v>101</v>
          </cell>
          <cell r="AF33">
            <v>388</v>
          </cell>
          <cell r="AG33">
            <v>2808</v>
          </cell>
          <cell r="AH33">
            <v>640</v>
          </cell>
          <cell r="AI33">
            <v>2168</v>
          </cell>
          <cell r="AJ33">
            <v>9069</v>
          </cell>
          <cell r="AK33">
            <v>1896</v>
          </cell>
          <cell r="AL33">
            <v>7173</v>
          </cell>
          <cell r="AM33">
            <v>9100</v>
          </cell>
          <cell r="AN33">
            <v>1892</v>
          </cell>
          <cell r="AO33">
            <v>7208</v>
          </cell>
          <cell r="AP33">
            <v>11994</v>
          </cell>
          <cell r="AQ33">
            <v>14025</v>
          </cell>
          <cell r="AR33">
            <v>22970</v>
          </cell>
          <cell r="AS33">
            <v>25235</v>
          </cell>
          <cell r="AT33">
            <v>24814</v>
          </cell>
          <cell r="AU33">
            <v>1698</v>
          </cell>
          <cell r="AV33">
            <v>27652</v>
          </cell>
          <cell r="AW33">
            <v>4190</v>
          </cell>
          <cell r="AX33">
            <v>866</v>
          </cell>
          <cell r="AY33">
            <v>549</v>
          </cell>
          <cell r="AZ33">
            <v>5618</v>
          </cell>
          <cell r="BA33">
            <v>14011</v>
          </cell>
          <cell r="BB33">
            <v>8914</v>
          </cell>
          <cell r="BC33">
            <v>5720</v>
          </cell>
          <cell r="BD33">
            <v>1156</v>
          </cell>
          <cell r="BE33">
            <v>4564</v>
          </cell>
          <cell r="BF33">
            <v>8301</v>
          </cell>
          <cell r="BG33">
            <v>1853</v>
          </cell>
          <cell r="BH33">
            <v>6448</v>
          </cell>
          <cell r="BI33">
            <v>10224</v>
          </cell>
          <cell r="BJ33">
            <v>2839</v>
          </cell>
          <cell r="BK33">
            <v>7385</v>
          </cell>
          <cell r="BL33">
            <v>5887</v>
          </cell>
          <cell r="BM33">
            <v>1441</v>
          </cell>
          <cell r="BN33">
            <v>4446</v>
          </cell>
          <cell r="BO33">
            <v>7377</v>
          </cell>
          <cell r="BP33">
            <v>2288</v>
          </cell>
          <cell r="BQ33">
            <v>5089</v>
          </cell>
        </row>
        <row r="34">
          <cell r="D34">
            <v>66498</v>
          </cell>
          <cell r="E34">
            <v>15111</v>
          </cell>
          <cell r="F34">
            <v>51387</v>
          </cell>
          <cell r="G34">
            <v>66744</v>
          </cell>
          <cell r="H34">
            <v>15184</v>
          </cell>
          <cell r="I34">
            <v>51560</v>
          </cell>
          <cell r="J34">
            <v>53930</v>
          </cell>
          <cell r="K34">
            <v>12156</v>
          </cell>
          <cell r="L34">
            <v>41774</v>
          </cell>
          <cell r="M34">
            <v>54087</v>
          </cell>
          <cell r="N34">
            <v>12216</v>
          </cell>
          <cell r="O34">
            <v>41871</v>
          </cell>
          <cell r="P34">
            <v>12568</v>
          </cell>
          <cell r="Q34">
            <v>2955</v>
          </cell>
          <cell r="R34">
            <v>9613</v>
          </cell>
          <cell r="S34">
            <v>12657</v>
          </cell>
          <cell r="T34">
            <v>2968</v>
          </cell>
          <cell r="U34">
            <v>9689</v>
          </cell>
          <cell r="V34">
            <v>2249</v>
          </cell>
          <cell r="W34">
            <v>526</v>
          </cell>
          <cell r="X34">
            <v>1723</v>
          </cell>
          <cell r="Y34">
            <v>1186</v>
          </cell>
          <cell r="Z34">
            <v>2275</v>
          </cell>
          <cell r="AA34">
            <v>522</v>
          </cell>
          <cell r="AB34">
            <v>1753</v>
          </cell>
          <cell r="AC34">
            <v>1199</v>
          </cell>
          <cell r="AD34">
            <v>609</v>
          </cell>
          <cell r="AE34">
            <v>145</v>
          </cell>
          <cell r="AF34">
            <v>464</v>
          </cell>
          <cell r="AG34">
            <v>3357</v>
          </cell>
          <cell r="AH34">
            <v>769</v>
          </cell>
          <cell r="AI34">
            <v>2588</v>
          </cell>
          <cell r="AJ34">
            <v>11049</v>
          </cell>
          <cell r="AK34">
            <v>2606</v>
          </cell>
          <cell r="AL34">
            <v>8443</v>
          </cell>
          <cell r="AM34">
            <v>11137</v>
          </cell>
          <cell r="AN34">
            <v>2624</v>
          </cell>
          <cell r="AO34">
            <v>8513</v>
          </cell>
          <cell r="AP34">
            <v>15526</v>
          </cell>
          <cell r="AQ34">
            <v>20685</v>
          </cell>
          <cell r="AR34">
            <v>33169</v>
          </cell>
          <cell r="AS34">
            <v>34751</v>
          </cell>
          <cell r="AT34">
            <v>31993</v>
          </cell>
          <cell r="AU34">
            <v>2163</v>
          </cell>
          <cell r="AV34">
            <v>40159</v>
          </cell>
          <cell r="AW34">
            <v>5065</v>
          </cell>
          <cell r="AX34">
            <v>1076</v>
          </cell>
          <cell r="AY34">
            <v>733</v>
          </cell>
          <cell r="AZ34">
            <v>7143</v>
          </cell>
          <cell r="BA34">
            <v>20733</v>
          </cell>
          <cell r="BB34">
            <v>12071</v>
          </cell>
          <cell r="BC34">
            <v>7025</v>
          </cell>
          <cell r="BD34">
            <v>1677</v>
          </cell>
          <cell r="BE34">
            <v>5348</v>
          </cell>
          <cell r="BF34">
            <v>10299</v>
          </cell>
          <cell r="BG34">
            <v>2163</v>
          </cell>
          <cell r="BH34">
            <v>8136</v>
          </cell>
          <cell r="BI34">
            <v>13204</v>
          </cell>
          <cell r="BJ34">
            <v>2795</v>
          </cell>
          <cell r="BK34">
            <v>10409</v>
          </cell>
          <cell r="BL34">
            <v>10758</v>
          </cell>
          <cell r="BM34">
            <v>2398</v>
          </cell>
          <cell r="BN34">
            <v>8360</v>
          </cell>
          <cell r="BO34">
            <v>9106</v>
          </cell>
          <cell r="BP34">
            <v>2308</v>
          </cell>
          <cell r="BQ34">
            <v>6798</v>
          </cell>
        </row>
        <row r="35">
          <cell r="D35">
            <v>91412</v>
          </cell>
          <cell r="E35">
            <v>18646</v>
          </cell>
          <cell r="F35">
            <v>72766</v>
          </cell>
          <cell r="G35">
            <v>91616</v>
          </cell>
          <cell r="H35">
            <v>18678</v>
          </cell>
          <cell r="I35">
            <v>72938</v>
          </cell>
          <cell r="J35">
            <v>71451</v>
          </cell>
          <cell r="K35">
            <v>15329</v>
          </cell>
          <cell r="L35">
            <v>56122</v>
          </cell>
          <cell r="M35">
            <v>71513</v>
          </cell>
          <cell r="N35">
            <v>15334</v>
          </cell>
          <cell r="O35">
            <v>56179</v>
          </cell>
          <cell r="P35">
            <v>19961</v>
          </cell>
          <cell r="Q35">
            <v>3317</v>
          </cell>
          <cell r="R35">
            <v>16644</v>
          </cell>
          <cell r="S35">
            <v>20103</v>
          </cell>
          <cell r="T35">
            <v>3344</v>
          </cell>
          <cell r="U35">
            <v>16759</v>
          </cell>
          <cell r="V35">
            <v>3393</v>
          </cell>
          <cell r="W35">
            <v>509</v>
          </cell>
          <cell r="X35">
            <v>2884</v>
          </cell>
          <cell r="Y35">
            <v>1722</v>
          </cell>
          <cell r="Z35">
            <v>3453</v>
          </cell>
          <cell r="AA35">
            <v>534</v>
          </cell>
          <cell r="AB35">
            <v>2919</v>
          </cell>
          <cell r="AC35">
            <v>1767</v>
          </cell>
          <cell r="AD35">
            <v>961</v>
          </cell>
          <cell r="AE35">
            <v>164</v>
          </cell>
          <cell r="AF35">
            <v>797</v>
          </cell>
          <cell r="AG35">
            <v>5633</v>
          </cell>
          <cell r="AH35">
            <v>956</v>
          </cell>
          <cell r="AI35">
            <v>4677</v>
          </cell>
          <cell r="AJ35">
            <v>17681</v>
          </cell>
          <cell r="AK35">
            <v>2976</v>
          </cell>
          <cell r="AL35">
            <v>14705</v>
          </cell>
          <cell r="AM35">
            <v>17755</v>
          </cell>
          <cell r="AN35">
            <v>2977</v>
          </cell>
          <cell r="AO35">
            <v>14778</v>
          </cell>
          <cell r="AP35">
            <v>22371</v>
          </cell>
          <cell r="AQ35">
            <v>24861</v>
          </cell>
          <cell r="AR35">
            <v>40137</v>
          </cell>
          <cell r="AS35">
            <v>46650</v>
          </cell>
          <cell r="AT35">
            <v>44966</v>
          </cell>
          <cell r="AU35">
            <v>3457</v>
          </cell>
          <cell r="AV35">
            <v>52047</v>
          </cell>
          <cell r="AW35">
            <v>7966</v>
          </cell>
          <cell r="AX35">
            <v>1686</v>
          </cell>
          <cell r="AY35">
            <v>1235</v>
          </cell>
          <cell r="AZ35">
            <v>10939</v>
          </cell>
          <cell r="BA35">
            <v>24824</v>
          </cell>
          <cell r="BB35">
            <v>17738</v>
          </cell>
          <cell r="BC35">
            <v>11018</v>
          </cell>
          <cell r="BD35">
            <v>1856</v>
          </cell>
          <cell r="BE35">
            <v>9162</v>
          </cell>
          <cell r="BF35">
            <v>16274</v>
          </cell>
          <cell r="BG35">
            <v>3187</v>
          </cell>
          <cell r="BH35">
            <v>13087</v>
          </cell>
          <cell r="BI35">
            <v>17270</v>
          </cell>
          <cell r="BJ35">
            <v>3557</v>
          </cell>
          <cell r="BK35">
            <v>13713</v>
          </cell>
          <cell r="BL35">
            <v>10872</v>
          </cell>
          <cell r="BM35">
            <v>2212</v>
          </cell>
          <cell r="BN35">
            <v>8660</v>
          </cell>
          <cell r="BO35">
            <v>12726</v>
          </cell>
          <cell r="BP35">
            <v>2933</v>
          </cell>
          <cell r="BQ35">
            <v>9793</v>
          </cell>
        </row>
        <row r="36">
          <cell r="D36">
            <v>99416</v>
          </cell>
          <cell r="E36">
            <v>37910</v>
          </cell>
          <cell r="F36">
            <v>61506</v>
          </cell>
          <cell r="G36">
            <v>99727</v>
          </cell>
          <cell r="H36">
            <v>37920</v>
          </cell>
          <cell r="I36">
            <v>61807</v>
          </cell>
          <cell r="J36">
            <v>81559</v>
          </cell>
          <cell r="K36">
            <v>31608</v>
          </cell>
          <cell r="L36">
            <v>49951</v>
          </cell>
          <cell r="M36">
            <v>81707</v>
          </cell>
          <cell r="N36">
            <v>31522</v>
          </cell>
          <cell r="O36">
            <v>50185</v>
          </cell>
          <cell r="P36">
            <v>17857</v>
          </cell>
          <cell r="Q36">
            <v>6302</v>
          </cell>
          <cell r="R36">
            <v>11555</v>
          </cell>
          <cell r="S36">
            <v>18020</v>
          </cell>
          <cell r="T36">
            <v>6398</v>
          </cell>
          <cell r="U36">
            <v>11622</v>
          </cell>
          <cell r="V36">
            <v>3260</v>
          </cell>
          <cell r="W36">
            <v>1379</v>
          </cell>
          <cell r="X36">
            <v>1881</v>
          </cell>
          <cell r="Y36">
            <v>1715</v>
          </cell>
          <cell r="Z36">
            <v>3325</v>
          </cell>
          <cell r="AA36">
            <v>1396</v>
          </cell>
          <cell r="AB36">
            <v>1929</v>
          </cell>
          <cell r="AC36">
            <v>1732</v>
          </cell>
          <cell r="AD36">
            <v>834</v>
          </cell>
          <cell r="AE36">
            <v>267</v>
          </cell>
          <cell r="AF36">
            <v>567</v>
          </cell>
          <cell r="AG36">
            <v>4891</v>
          </cell>
          <cell r="AH36">
            <v>1545</v>
          </cell>
          <cell r="AI36">
            <v>3346</v>
          </cell>
          <cell r="AJ36">
            <v>15621</v>
          </cell>
          <cell r="AK36">
            <v>5352</v>
          </cell>
          <cell r="AL36">
            <v>10269</v>
          </cell>
          <cell r="AM36">
            <v>15759</v>
          </cell>
          <cell r="AN36">
            <v>5443</v>
          </cell>
          <cell r="AO36">
            <v>10316</v>
          </cell>
          <cell r="AP36">
            <v>24731</v>
          </cell>
          <cell r="AQ36">
            <v>29367</v>
          </cell>
          <cell r="AR36">
            <v>47645</v>
          </cell>
          <cell r="AS36">
            <v>51272</v>
          </cell>
          <cell r="AT36">
            <v>48455</v>
          </cell>
          <cell r="AU36">
            <v>3300</v>
          </cell>
          <cell r="AV36">
            <v>57143</v>
          </cell>
          <cell r="AW36">
            <v>7129</v>
          </cell>
          <cell r="AX36">
            <v>1593</v>
          </cell>
          <cell r="AY36">
            <v>1219</v>
          </cell>
          <cell r="AZ36">
            <v>11997</v>
          </cell>
          <cell r="BA36">
            <v>29334</v>
          </cell>
          <cell r="BB36">
            <v>15209</v>
          </cell>
          <cell r="BC36">
            <v>9804</v>
          </cell>
          <cell r="BD36">
            <v>3458</v>
          </cell>
          <cell r="BE36">
            <v>6346</v>
          </cell>
          <cell r="BF36">
            <v>16616</v>
          </cell>
          <cell r="BG36">
            <v>6412</v>
          </cell>
          <cell r="BH36">
            <v>10204</v>
          </cell>
          <cell r="BI36">
            <v>20277</v>
          </cell>
          <cell r="BJ36">
            <v>7608</v>
          </cell>
          <cell r="BK36">
            <v>12669</v>
          </cell>
          <cell r="BL36">
            <v>13454</v>
          </cell>
          <cell r="BM36">
            <v>4788</v>
          </cell>
          <cell r="BN36">
            <v>8666</v>
          </cell>
          <cell r="BO36">
            <v>15174</v>
          </cell>
          <cell r="BP36">
            <v>6072</v>
          </cell>
          <cell r="BQ36">
            <v>9102</v>
          </cell>
        </row>
        <row r="37">
          <cell r="D37">
            <v>92052</v>
          </cell>
          <cell r="E37">
            <v>22175</v>
          </cell>
          <cell r="F37">
            <v>69877</v>
          </cell>
          <cell r="G37">
            <v>92162</v>
          </cell>
          <cell r="H37">
            <v>22169</v>
          </cell>
          <cell r="I37">
            <v>69993</v>
          </cell>
          <cell r="J37">
            <v>72242</v>
          </cell>
          <cell r="K37">
            <v>18115</v>
          </cell>
          <cell r="L37">
            <v>54127</v>
          </cell>
          <cell r="M37">
            <v>72294</v>
          </cell>
          <cell r="N37">
            <v>18098</v>
          </cell>
          <cell r="O37">
            <v>54196</v>
          </cell>
          <cell r="P37">
            <v>19810</v>
          </cell>
          <cell r="Q37">
            <v>4060</v>
          </cell>
          <cell r="R37">
            <v>15750</v>
          </cell>
          <cell r="S37">
            <v>19868</v>
          </cell>
          <cell r="T37">
            <v>4071</v>
          </cell>
          <cell r="U37">
            <v>15797</v>
          </cell>
          <cell r="V37">
            <v>3092</v>
          </cell>
          <cell r="W37">
            <v>643</v>
          </cell>
          <cell r="X37">
            <v>2449</v>
          </cell>
          <cell r="Y37">
            <v>1601</v>
          </cell>
          <cell r="Z37">
            <v>3088</v>
          </cell>
          <cell r="AA37">
            <v>640</v>
          </cell>
          <cell r="AB37">
            <v>2448</v>
          </cell>
          <cell r="AC37">
            <v>1609</v>
          </cell>
          <cell r="AD37">
            <v>908</v>
          </cell>
          <cell r="AE37">
            <v>188</v>
          </cell>
          <cell r="AF37">
            <v>720</v>
          </cell>
          <cell r="AG37">
            <v>5349</v>
          </cell>
          <cell r="AH37">
            <v>1075</v>
          </cell>
          <cell r="AI37">
            <v>4274</v>
          </cell>
          <cell r="AJ37">
            <v>17748</v>
          </cell>
          <cell r="AK37">
            <v>3635</v>
          </cell>
          <cell r="AL37">
            <v>14113</v>
          </cell>
          <cell r="AM37">
            <v>17814</v>
          </cell>
          <cell r="AN37">
            <v>3643</v>
          </cell>
          <cell r="AO37">
            <v>14171</v>
          </cell>
          <cell r="AP37">
            <v>23503</v>
          </cell>
          <cell r="AQ37">
            <v>24968</v>
          </cell>
          <cell r="AR37">
            <v>39133</v>
          </cell>
          <cell r="AS37">
            <v>47082</v>
          </cell>
          <cell r="AT37">
            <v>45080</v>
          </cell>
          <cell r="AU37">
            <v>3013</v>
          </cell>
          <cell r="AV37">
            <v>54508</v>
          </cell>
          <cell r="AW37">
            <v>8245</v>
          </cell>
          <cell r="AX37">
            <v>1479</v>
          </cell>
          <cell r="AY37">
            <v>1034</v>
          </cell>
          <cell r="AZ37">
            <v>11531</v>
          </cell>
          <cell r="BA37">
            <v>24793</v>
          </cell>
          <cell r="BB37">
            <v>17557</v>
          </cell>
          <cell r="BC37">
            <v>11430</v>
          </cell>
          <cell r="BD37">
            <v>2356</v>
          </cell>
          <cell r="BE37">
            <v>9074</v>
          </cell>
          <cell r="BF37">
            <v>14887</v>
          </cell>
          <cell r="BG37">
            <v>3791</v>
          </cell>
          <cell r="BH37">
            <v>11096</v>
          </cell>
          <cell r="BI37">
            <v>19123</v>
          </cell>
          <cell r="BJ37">
            <v>4858</v>
          </cell>
          <cell r="BK37">
            <v>14265</v>
          </cell>
          <cell r="BL37">
            <v>9429</v>
          </cell>
          <cell r="BM37">
            <v>2211</v>
          </cell>
          <cell r="BN37">
            <v>7218</v>
          </cell>
          <cell r="BO37">
            <v>16422</v>
          </cell>
          <cell r="BP37">
            <v>4300</v>
          </cell>
          <cell r="BQ37">
            <v>12122</v>
          </cell>
        </row>
        <row r="38">
          <cell r="D38">
            <v>40942</v>
          </cell>
          <cell r="E38">
            <v>7440</v>
          </cell>
          <cell r="F38">
            <v>33502</v>
          </cell>
          <cell r="G38">
            <v>41095</v>
          </cell>
          <cell r="H38">
            <v>7474</v>
          </cell>
          <cell r="I38">
            <v>33621</v>
          </cell>
          <cell r="J38">
            <v>31800</v>
          </cell>
          <cell r="K38">
            <v>5940</v>
          </cell>
          <cell r="L38">
            <v>25860</v>
          </cell>
          <cell r="M38">
            <v>31889</v>
          </cell>
          <cell r="N38">
            <v>5957</v>
          </cell>
          <cell r="O38">
            <v>25932</v>
          </cell>
          <cell r="P38">
            <v>9142</v>
          </cell>
          <cell r="Q38">
            <v>1500</v>
          </cell>
          <cell r="R38">
            <v>7642</v>
          </cell>
          <cell r="S38">
            <v>9206</v>
          </cell>
          <cell r="T38">
            <v>1517</v>
          </cell>
          <cell r="U38">
            <v>7689</v>
          </cell>
          <cell r="V38">
            <v>1596</v>
          </cell>
          <cell r="W38">
            <v>269</v>
          </cell>
          <cell r="X38">
            <v>1327</v>
          </cell>
          <cell r="Y38">
            <v>829</v>
          </cell>
          <cell r="Z38">
            <v>1632</v>
          </cell>
          <cell r="AA38">
            <v>274</v>
          </cell>
          <cell r="AB38">
            <v>1358</v>
          </cell>
          <cell r="AC38">
            <v>855</v>
          </cell>
          <cell r="AD38">
            <v>464</v>
          </cell>
          <cell r="AE38">
            <v>66</v>
          </cell>
          <cell r="AF38">
            <v>398</v>
          </cell>
          <cell r="AG38">
            <v>2561</v>
          </cell>
          <cell r="AH38">
            <v>412</v>
          </cell>
          <cell r="AI38">
            <v>2149</v>
          </cell>
          <cell r="AJ38">
            <v>8056</v>
          </cell>
          <cell r="AK38">
            <v>1320</v>
          </cell>
          <cell r="AL38">
            <v>6736</v>
          </cell>
          <cell r="AM38">
            <v>8088</v>
          </cell>
          <cell r="AN38">
            <v>1329</v>
          </cell>
          <cell r="AO38">
            <v>6759</v>
          </cell>
          <cell r="AP38">
            <v>9812</v>
          </cell>
          <cell r="AQ38">
            <v>11292</v>
          </cell>
          <cell r="AR38">
            <v>18653</v>
          </cell>
          <cell r="AS38">
            <v>20900</v>
          </cell>
          <cell r="AT38">
            <v>20195</v>
          </cell>
          <cell r="AU38">
            <v>1581</v>
          </cell>
          <cell r="AV38">
            <v>24433</v>
          </cell>
          <cell r="AW38">
            <v>3678</v>
          </cell>
          <cell r="AX38">
            <v>777</v>
          </cell>
          <cell r="AY38">
            <v>554</v>
          </cell>
          <cell r="AZ38">
            <v>4547</v>
          </cell>
          <cell r="BA38">
            <v>11344</v>
          </cell>
          <cell r="BB38">
            <v>7999</v>
          </cell>
          <cell r="BC38">
            <v>5013</v>
          </cell>
          <cell r="BD38">
            <v>831</v>
          </cell>
          <cell r="BE38">
            <v>4182</v>
          </cell>
          <cell r="BF38">
            <v>6977</v>
          </cell>
          <cell r="BG38">
            <v>1266</v>
          </cell>
          <cell r="BH38">
            <v>5711</v>
          </cell>
          <cell r="BI38">
            <v>7907</v>
          </cell>
          <cell r="BJ38">
            <v>1341</v>
          </cell>
          <cell r="BK38">
            <v>6566</v>
          </cell>
          <cell r="BL38">
            <v>5020</v>
          </cell>
          <cell r="BM38">
            <v>775</v>
          </cell>
          <cell r="BN38">
            <v>4245</v>
          </cell>
          <cell r="BO38">
            <v>5065</v>
          </cell>
          <cell r="BP38">
            <v>1093</v>
          </cell>
          <cell r="BQ38">
            <v>3972</v>
          </cell>
        </row>
        <row r="39">
          <cell r="D39">
            <v>69394</v>
          </cell>
          <cell r="E39">
            <v>8463</v>
          </cell>
          <cell r="F39">
            <v>60931</v>
          </cell>
          <cell r="G39">
            <v>69578</v>
          </cell>
          <cell r="H39">
            <v>8466</v>
          </cell>
          <cell r="I39">
            <v>61112</v>
          </cell>
          <cell r="J39">
            <v>54294</v>
          </cell>
          <cell r="K39">
            <v>6900</v>
          </cell>
          <cell r="L39">
            <v>47394</v>
          </cell>
          <cell r="M39">
            <v>54403</v>
          </cell>
          <cell r="N39">
            <v>6898</v>
          </cell>
          <cell r="O39">
            <v>47505</v>
          </cell>
          <cell r="P39">
            <v>15100</v>
          </cell>
          <cell r="Q39">
            <v>1563</v>
          </cell>
          <cell r="R39">
            <v>13537</v>
          </cell>
          <cell r="S39">
            <v>15175</v>
          </cell>
          <cell r="T39">
            <v>1568</v>
          </cell>
          <cell r="U39">
            <v>13607</v>
          </cell>
          <cell r="V39">
            <v>2580</v>
          </cell>
          <cell r="W39">
            <v>268</v>
          </cell>
          <cell r="X39">
            <v>2312</v>
          </cell>
          <cell r="Y39">
            <v>1334</v>
          </cell>
          <cell r="Z39">
            <v>2581</v>
          </cell>
          <cell r="AA39">
            <v>270</v>
          </cell>
          <cell r="AB39">
            <v>2311</v>
          </cell>
          <cell r="AC39">
            <v>1322</v>
          </cell>
          <cell r="AD39">
            <v>704</v>
          </cell>
          <cell r="AE39">
            <v>71</v>
          </cell>
          <cell r="AF39">
            <v>633</v>
          </cell>
          <cell r="AG39">
            <v>4167</v>
          </cell>
          <cell r="AH39">
            <v>427</v>
          </cell>
          <cell r="AI39">
            <v>3740</v>
          </cell>
          <cell r="AJ39">
            <v>13375</v>
          </cell>
          <cell r="AK39">
            <v>1375</v>
          </cell>
          <cell r="AL39">
            <v>12000</v>
          </cell>
          <cell r="AM39">
            <v>13449</v>
          </cell>
          <cell r="AN39">
            <v>1382</v>
          </cell>
          <cell r="AO39">
            <v>12067</v>
          </cell>
          <cell r="AP39">
            <v>16710</v>
          </cell>
          <cell r="AQ39">
            <v>18402</v>
          </cell>
          <cell r="AR39">
            <v>30126</v>
          </cell>
          <cell r="AS39">
            <v>35047</v>
          </cell>
          <cell r="AT39">
            <v>34531</v>
          </cell>
          <cell r="AU39">
            <v>2520</v>
          </cell>
          <cell r="AV39">
            <v>39860</v>
          </cell>
          <cell r="AW39">
            <v>6151</v>
          </cell>
          <cell r="AX39">
            <v>1259</v>
          </cell>
          <cell r="AY39">
            <v>852</v>
          </cell>
          <cell r="AZ39">
            <v>8399</v>
          </cell>
          <cell r="BA39">
            <v>18386</v>
          </cell>
          <cell r="BB39">
            <v>14663</v>
          </cell>
          <cell r="BC39">
            <v>8427</v>
          </cell>
          <cell r="BD39">
            <v>871</v>
          </cell>
          <cell r="BE39">
            <v>7556</v>
          </cell>
          <cell r="BF39">
            <v>12530</v>
          </cell>
          <cell r="BG39">
            <v>1562</v>
          </cell>
          <cell r="BH39">
            <v>10968</v>
          </cell>
          <cell r="BI39">
            <v>12813</v>
          </cell>
          <cell r="BJ39">
            <v>1472</v>
          </cell>
          <cell r="BK39">
            <v>11341</v>
          </cell>
          <cell r="BL39">
            <v>7906</v>
          </cell>
          <cell r="BM39">
            <v>963</v>
          </cell>
          <cell r="BN39">
            <v>6943</v>
          </cell>
          <cell r="BO39">
            <v>10033</v>
          </cell>
          <cell r="BP39">
            <v>1209</v>
          </cell>
          <cell r="BQ39">
            <v>8824</v>
          </cell>
        </row>
        <row r="40">
          <cell r="D40">
            <v>43179</v>
          </cell>
          <cell r="E40">
            <v>20726</v>
          </cell>
          <cell r="F40">
            <v>22453</v>
          </cell>
          <cell r="G40">
            <v>43247</v>
          </cell>
          <cell r="H40">
            <v>20729</v>
          </cell>
          <cell r="I40">
            <v>22518</v>
          </cell>
          <cell r="J40">
            <v>35241</v>
          </cell>
          <cell r="K40">
            <v>16926</v>
          </cell>
          <cell r="L40">
            <v>18315</v>
          </cell>
          <cell r="M40">
            <v>35249</v>
          </cell>
          <cell r="N40">
            <v>16932</v>
          </cell>
          <cell r="O40">
            <v>18317</v>
          </cell>
          <cell r="P40">
            <v>7938</v>
          </cell>
          <cell r="Q40">
            <v>3800</v>
          </cell>
          <cell r="R40">
            <v>4138</v>
          </cell>
          <cell r="S40">
            <v>7998</v>
          </cell>
          <cell r="T40">
            <v>3797</v>
          </cell>
          <cell r="U40">
            <v>4201</v>
          </cell>
          <cell r="V40">
            <v>1293</v>
          </cell>
          <cell r="W40">
            <v>570</v>
          </cell>
          <cell r="X40">
            <v>723</v>
          </cell>
          <cell r="Y40">
            <v>672</v>
          </cell>
          <cell r="Z40">
            <v>1340</v>
          </cell>
          <cell r="AA40">
            <v>575</v>
          </cell>
          <cell r="AB40">
            <v>765</v>
          </cell>
          <cell r="AC40">
            <v>695</v>
          </cell>
          <cell r="AD40">
            <v>369</v>
          </cell>
          <cell r="AE40">
            <v>188</v>
          </cell>
          <cell r="AF40">
            <v>181</v>
          </cell>
          <cell r="AG40">
            <v>2099</v>
          </cell>
          <cell r="AH40">
            <v>1038</v>
          </cell>
          <cell r="AI40">
            <v>1061</v>
          </cell>
          <cell r="AJ40">
            <v>7040</v>
          </cell>
          <cell r="AK40">
            <v>3401</v>
          </cell>
          <cell r="AL40">
            <v>3639</v>
          </cell>
          <cell r="AM40">
            <v>7069</v>
          </cell>
          <cell r="AN40">
            <v>3401</v>
          </cell>
          <cell r="AO40">
            <v>3668</v>
          </cell>
          <cell r="AP40">
            <v>10633</v>
          </cell>
          <cell r="AQ40">
            <v>12698</v>
          </cell>
          <cell r="AR40">
            <v>20310</v>
          </cell>
          <cell r="AS40">
            <v>22104</v>
          </cell>
          <cell r="AT40">
            <v>21143</v>
          </cell>
          <cell r="AU40">
            <v>1380</v>
          </cell>
          <cell r="AV40">
            <v>27052</v>
          </cell>
          <cell r="AW40">
            <v>3237</v>
          </cell>
          <cell r="AX40">
            <v>645</v>
          </cell>
          <cell r="AY40">
            <v>534</v>
          </cell>
          <cell r="AZ40">
            <v>5017</v>
          </cell>
          <cell r="BA40">
            <v>12671</v>
          </cell>
          <cell r="BB40">
            <v>5291</v>
          </cell>
          <cell r="BC40">
            <v>4559</v>
          </cell>
          <cell r="BD40">
            <v>2184</v>
          </cell>
          <cell r="BE40">
            <v>2375</v>
          </cell>
          <cell r="BF40">
            <v>6957</v>
          </cell>
          <cell r="BG40">
            <v>3248</v>
          </cell>
          <cell r="BH40">
            <v>3709</v>
          </cell>
          <cell r="BI40">
            <v>9377</v>
          </cell>
          <cell r="BJ40">
            <v>4810</v>
          </cell>
          <cell r="BK40">
            <v>4567</v>
          </cell>
          <cell r="BL40">
            <v>5541</v>
          </cell>
          <cell r="BM40">
            <v>2415</v>
          </cell>
          <cell r="BN40">
            <v>3126</v>
          </cell>
          <cell r="BO40">
            <v>7013</v>
          </cell>
          <cell r="BP40">
            <v>3515</v>
          </cell>
          <cell r="BQ40">
            <v>3498</v>
          </cell>
        </row>
        <row r="41">
          <cell r="D41">
            <v>70982</v>
          </cell>
          <cell r="E41">
            <v>8063</v>
          </cell>
          <cell r="F41">
            <v>62919</v>
          </cell>
          <cell r="G41">
            <v>71231</v>
          </cell>
          <cell r="H41">
            <v>8078</v>
          </cell>
          <cell r="I41">
            <v>63153</v>
          </cell>
          <cell r="J41">
            <v>55650</v>
          </cell>
          <cell r="K41">
            <v>6761</v>
          </cell>
          <cell r="L41">
            <v>48889</v>
          </cell>
          <cell r="M41">
            <v>55773</v>
          </cell>
          <cell r="N41">
            <v>6758</v>
          </cell>
          <cell r="O41">
            <v>49015</v>
          </cell>
          <cell r="P41">
            <v>15332</v>
          </cell>
          <cell r="Q41">
            <v>1302</v>
          </cell>
          <cell r="R41">
            <v>14030</v>
          </cell>
          <cell r="S41">
            <v>15458</v>
          </cell>
          <cell r="T41">
            <v>1320</v>
          </cell>
          <cell r="U41">
            <v>14138</v>
          </cell>
          <cell r="V41">
            <v>2708</v>
          </cell>
          <cell r="W41">
            <v>258</v>
          </cell>
          <cell r="X41">
            <v>2450</v>
          </cell>
          <cell r="Y41">
            <v>1401</v>
          </cell>
          <cell r="Z41">
            <v>2750</v>
          </cell>
          <cell r="AA41">
            <v>267</v>
          </cell>
          <cell r="AB41">
            <v>2483</v>
          </cell>
          <cell r="AC41">
            <v>1423</v>
          </cell>
          <cell r="AD41">
            <v>718</v>
          </cell>
          <cell r="AE41">
            <v>55</v>
          </cell>
          <cell r="AF41">
            <v>663</v>
          </cell>
          <cell r="AG41">
            <v>4160</v>
          </cell>
          <cell r="AH41">
            <v>351</v>
          </cell>
          <cell r="AI41">
            <v>3809</v>
          </cell>
          <cell r="AJ41">
            <v>13500</v>
          </cell>
          <cell r="AK41">
            <v>1115</v>
          </cell>
          <cell r="AL41">
            <v>12385</v>
          </cell>
          <cell r="AM41">
            <v>13603</v>
          </cell>
          <cell r="AN41">
            <v>1134</v>
          </cell>
          <cell r="AO41">
            <v>12469</v>
          </cell>
          <cell r="AP41">
            <v>17481</v>
          </cell>
          <cell r="AQ41">
            <v>18494</v>
          </cell>
          <cell r="AR41">
            <v>30121</v>
          </cell>
          <cell r="AS41">
            <v>35844</v>
          </cell>
          <cell r="AT41">
            <v>35387</v>
          </cell>
          <cell r="AU41">
            <v>2731</v>
          </cell>
          <cell r="AV41">
            <v>36979</v>
          </cell>
          <cell r="AW41">
            <v>6205</v>
          </cell>
          <cell r="AX41">
            <v>1327</v>
          </cell>
          <cell r="AY41">
            <v>986</v>
          </cell>
          <cell r="AZ41">
            <v>8847</v>
          </cell>
          <cell r="BA41">
            <v>18480</v>
          </cell>
          <cell r="BB41">
            <v>15349</v>
          </cell>
          <cell r="BC41">
            <v>8547</v>
          </cell>
          <cell r="BD41">
            <v>701</v>
          </cell>
          <cell r="BE41">
            <v>7846</v>
          </cell>
          <cell r="BF41">
            <v>13662</v>
          </cell>
          <cell r="BG41">
            <v>1541</v>
          </cell>
          <cell r="BH41">
            <v>12121</v>
          </cell>
          <cell r="BI41">
            <v>13078</v>
          </cell>
          <cell r="BJ41">
            <v>1433</v>
          </cell>
          <cell r="BK41">
            <v>11645</v>
          </cell>
          <cell r="BL41">
            <v>7519</v>
          </cell>
          <cell r="BM41">
            <v>942</v>
          </cell>
          <cell r="BN41">
            <v>6577</v>
          </cell>
          <cell r="BO41">
            <v>10001</v>
          </cell>
          <cell r="BP41">
            <v>1440</v>
          </cell>
          <cell r="BQ41">
            <v>8561</v>
          </cell>
        </row>
        <row r="42">
          <cell r="D42">
            <v>116705</v>
          </cell>
          <cell r="E42">
            <v>41047</v>
          </cell>
          <cell r="F42">
            <v>75658</v>
          </cell>
          <cell r="G42">
            <v>116894</v>
          </cell>
          <cell r="H42">
            <v>41088</v>
          </cell>
          <cell r="I42">
            <v>75806</v>
          </cell>
          <cell r="J42">
            <v>90907</v>
          </cell>
          <cell r="K42">
            <v>33782</v>
          </cell>
          <cell r="L42">
            <v>57125</v>
          </cell>
          <cell r="M42">
            <v>91080</v>
          </cell>
          <cell r="N42">
            <v>33799</v>
          </cell>
          <cell r="O42">
            <v>57281</v>
          </cell>
          <cell r="P42">
            <v>25798</v>
          </cell>
          <cell r="Q42">
            <v>7265</v>
          </cell>
          <cell r="R42">
            <v>18533</v>
          </cell>
          <cell r="S42">
            <v>25814</v>
          </cell>
          <cell r="T42">
            <v>7289</v>
          </cell>
          <cell r="U42">
            <v>18525</v>
          </cell>
          <cell r="V42">
            <v>4017</v>
          </cell>
          <cell r="W42">
            <v>1222</v>
          </cell>
          <cell r="X42">
            <v>2795</v>
          </cell>
          <cell r="Y42">
            <v>2041</v>
          </cell>
          <cell r="Z42">
            <v>4010</v>
          </cell>
          <cell r="AA42">
            <v>1208</v>
          </cell>
          <cell r="AB42">
            <v>2802</v>
          </cell>
          <cell r="AC42">
            <v>2049</v>
          </cell>
          <cell r="AD42">
            <v>1337</v>
          </cell>
          <cell r="AE42">
            <v>343</v>
          </cell>
          <cell r="AF42">
            <v>994</v>
          </cell>
          <cell r="AG42">
            <v>7344</v>
          </cell>
          <cell r="AH42">
            <v>1939</v>
          </cell>
          <cell r="AI42">
            <v>5405</v>
          </cell>
          <cell r="AJ42">
            <v>23149</v>
          </cell>
          <cell r="AK42">
            <v>6458</v>
          </cell>
          <cell r="AL42">
            <v>16691</v>
          </cell>
          <cell r="AM42">
            <v>23139</v>
          </cell>
          <cell r="AN42">
            <v>6488</v>
          </cell>
          <cell r="AO42">
            <v>16651</v>
          </cell>
          <cell r="AP42">
            <v>29890</v>
          </cell>
          <cell r="AQ42">
            <v>32339</v>
          </cell>
          <cell r="AR42">
            <v>49783</v>
          </cell>
          <cell r="AS42">
            <v>60781</v>
          </cell>
          <cell r="AT42">
            <v>56113</v>
          </cell>
          <cell r="AU42">
            <v>4061</v>
          </cell>
          <cell r="AV42">
            <v>68690</v>
          </cell>
          <cell r="AW42">
            <v>10672</v>
          </cell>
          <cell r="AX42">
            <v>1961</v>
          </cell>
          <cell r="AY42">
            <v>1417</v>
          </cell>
          <cell r="AZ42">
            <v>14459</v>
          </cell>
          <cell r="BA42">
            <v>32273</v>
          </cell>
          <cell r="BB42">
            <v>18750</v>
          </cell>
          <cell r="BC42">
            <v>14459</v>
          </cell>
          <cell r="BD42">
            <v>4142</v>
          </cell>
          <cell r="BE42">
            <v>10317</v>
          </cell>
          <cell r="BF42">
            <v>20030</v>
          </cell>
          <cell r="BG42">
            <v>6884</v>
          </cell>
          <cell r="BH42">
            <v>13146</v>
          </cell>
          <cell r="BI42">
            <v>23696</v>
          </cell>
          <cell r="BJ42">
            <v>8844</v>
          </cell>
          <cell r="BK42">
            <v>14852</v>
          </cell>
          <cell r="BL42">
            <v>12443</v>
          </cell>
          <cell r="BM42">
            <v>4015</v>
          </cell>
          <cell r="BN42">
            <v>8428</v>
          </cell>
          <cell r="BO42">
            <v>18565</v>
          </cell>
          <cell r="BP42">
            <v>7179</v>
          </cell>
          <cell r="BQ42">
            <v>11386</v>
          </cell>
        </row>
        <row r="43">
          <cell r="D43">
            <v>161676</v>
          </cell>
          <cell r="E43">
            <v>65942</v>
          </cell>
          <cell r="F43">
            <v>95734</v>
          </cell>
          <cell r="G43">
            <v>161761</v>
          </cell>
          <cell r="H43">
            <v>65935</v>
          </cell>
          <cell r="I43">
            <v>95826</v>
          </cell>
          <cell r="J43">
            <v>128496</v>
          </cell>
          <cell r="K43">
            <v>53172</v>
          </cell>
          <cell r="L43">
            <v>75324</v>
          </cell>
          <cell r="M43">
            <v>128378</v>
          </cell>
          <cell r="N43">
            <v>53138</v>
          </cell>
          <cell r="O43">
            <v>75240</v>
          </cell>
          <cell r="P43">
            <v>33180</v>
          </cell>
          <cell r="Q43">
            <v>12770</v>
          </cell>
          <cell r="R43">
            <v>20410</v>
          </cell>
          <cell r="S43">
            <v>33383</v>
          </cell>
          <cell r="T43">
            <v>12797</v>
          </cell>
          <cell r="U43">
            <v>20586</v>
          </cell>
          <cell r="V43">
            <v>5012</v>
          </cell>
          <cell r="W43">
            <v>1869</v>
          </cell>
          <cell r="X43">
            <v>3143</v>
          </cell>
          <cell r="Y43">
            <v>2563</v>
          </cell>
          <cell r="Z43">
            <v>5091</v>
          </cell>
          <cell r="AA43">
            <v>1881</v>
          </cell>
          <cell r="AB43">
            <v>3210</v>
          </cell>
          <cell r="AC43">
            <v>2617</v>
          </cell>
          <cell r="AD43">
            <v>1516</v>
          </cell>
          <cell r="AE43">
            <v>631</v>
          </cell>
          <cell r="AF43">
            <v>885</v>
          </cell>
          <cell r="AG43">
            <v>8824</v>
          </cell>
          <cell r="AH43">
            <v>3492</v>
          </cell>
          <cell r="AI43">
            <v>5332</v>
          </cell>
          <cell r="AJ43">
            <v>29910</v>
          </cell>
          <cell r="AK43">
            <v>11559</v>
          </cell>
          <cell r="AL43">
            <v>18351</v>
          </cell>
          <cell r="AM43">
            <v>29986</v>
          </cell>
          <cell r="AN43">
            <v>11550</v>
          </cell>
          <cell r="AO43">
            <v>18436</v>
          </cell>
          <cell r="AP43">
            <v>40920</v>
          </cell>
          <cell r="AQ43">
            <v>46305</v>
          </cell>
          <cell r="AR43">
            <v>70468</v>
          </cell>
          <cell r="AS43">
            <v>84010</v>
          </cell>
          <cell r="AT43">
            <v>77751</v>
          </cell>
          <cell r="AU43">
            <v>5103</v>
          </cell>
          <cell r="AV43">
            <v>99019</v>
          </cell>
          <cell r="AW43">
            <v>13939</v>
          </cell>
          <cell r="AX43">
            <v>2474</v>
          </cell>
          <cell r="AY43">
            <v>1752</v>
          </cell>
          <cell r="AZ43">
            <v>19886</v>
          </cell>
          <cell r="BA43">
            <v>45959</v>
          </cell>
          <cell r="BB43">
            <v>24665</v>
          </cell>
          <cell r="BC43">
            <v>19468</v>
          </cell>
          <cell r="BD43">
            <v>7424</v>
          </cell>
          <cell r="BE43">
            <v>12044</v>
          </cell>
          <cell r="BF43">
            <v>25997</v>
          </cell>
          <cell r="BG43">
            <v>9759</v>
          </cell>
          <cell r="BH43">
            <v>16238</v>
          </cell>
          <cell r="BI43">
            <v>32849</v>
          </cell>
          <cell r="BJ43">
            <v>13519</v>
          </cell>
          <cell r="BK43">
            <v>19330</v>
          </cell>
          <cell r="BL43">
            <v>17665</v>
          </cell>
          <cell r="BM43">
            <v>8686</v>
          </cell>
          <cell r="BN43">
            <v>8979</v>
          </cell>
          <cell r="BO43">
            <v>28555</v>
          </cell>
          <cell r="BP43">
            <v>11527</v>
          </cell>
          <cell r="BQ43">
            <v>17028</v>
          </cell>
        </row>
        <row r="44">
          <cell r="D44">
            <v>2558052</v>
          </cell>
          <cell r="E44">
            <v>623888</v>
          </cell>
          <cell r="F44">
            <v>1934164</v>
          </cell>
          <cell r="G44">
            <v>2564089</v>
          </cell>
          <cell r="H44">
            <v>624371</v>
          </cell>
          <cell r="I44">
            <v>1939718</v>
          </cell>
          <cell r="J44">
            <v>2041877</v>
          </cell>
          <cell r="K44">
            <v>516124</v>
          </cell>
          <cell r="L44">
            <v>1525753</v>
          </cell>
          <cell r="M44">
            <v>2044851</v>
          </cell>
          <cell r="N44">
            <v>516011</v>
          </cell>
          <cell r="O44">
            <v>1528840</v>
          </cell>
          <cell r="P44">
            <v>516175</v>
          </cell>
          <cell r="Q44">
            <v>107764</v>
          </cell>
          <cell r="R44">
            <v>408411</v>
          </cell>
          <cell r="S44">
            <v>519238</v>
          </cell>
          <cell r="T44">
            <v>108360</v>
          </cell>
          <cell r="U44">
            <v>410878</v>
          </cell>
          <cell r="V44">
            <v>86417</v>
          </cell>
          <cell r="W44">
            <v>17976</v>
          </cell>
          <cell r="X44">
            <v>68441</v>
          </cell>
          <cell r="Y44">
            <v>44410</v>
          </cell>
          <cell r="Z44">
            <v>87389</v>
          </cell>
          <cell r="AA44">
            <v>18100</v>
          </cell>
          <cell r="AB44">
            <v>69289</v>
          </cell>
          <cell r="AC44">
            <v>44924</v>
          </cell>
          <cell r="AD44">
            <v>24497</v>
          </cell>
          <cell r="AE44">
            <v>5029</v>
          </cell>
          <cell r="AF44">
            <v>19468</v>
          </cell>
          <cell r="AG44">
            <v>140518</v>
          </cell>
          <cell r="AH44">
            <v>29093</v>
          </cell>
          <cell r="AI44">
            <v>111425</v>
          </cell>
          <cell r="AJ44">
            <v>458232</v>
          </cell>
          <cell r="AK44">
            <v>95741</v>
          </cell>
          <cell r="AL44">
            <v>362491</v>
          </cell>
          <cell r="AM44">
            <v>460434</v>
          </cell>
          <cell r="AN44">
            <v>96208</v>
          </cell>
          <cell r="AO44">
            <v>364226</v>
          </cell>
          <cell r="AP44">
            <v>638726</v>
          </cell>
          <cell r="AQ44">
            <v>726946</v>
          </cell>
          <cell r="AR44">
            <v>1152907</v>
          </cell>
          <cell r="AS44">
            <v>1316627</v>
          </cell>
          <cell r="AT44">
            <v>1247462</v>
          </cell>
          <cell r="AU44">
            <v>86883</v>
          </cell>
          <cell r="AV44">
            <v>1493342</v>
          </cell>
          <cell r="AW44">
            <v>209873</v>
          </cell>
          <cell r="AX44">
            <v>42465</v>
          </cell>
          <cell r="AY44">
            <v>30566</v>
          </cell>
          <cell r="AZ44">
            <v>308403</v>
          </cell>
          <cell r="BA44">
            <v>725317</v>
          </cell>
          <cell r="BB44">
            <v>479972</v>
          </cell>
          <cell r="BC44">
            <v>291332</v>
          </cell>
          <cell r="BD44">
            <v>61166</v>
          </cell>
          <cell r="BE44">
            <v>230166</v>
          </cell>
          <cell r="BF44">
            <v>428979</v>
          </cell>
          <cell r="BG44">
            <v>98808</v>
          </cell>
          <cell r="BH44">
            <v>330171</v>
          </cell>
          <cell r="BI44">
            <v>518644</v>
          </cell>
          <cell r="BJ44">
            <v>128841</v>
          </cell>
          <cell r="BK44">
            <v>389803</v>
          </cell>
          <cell r="BL44">
            <v>310631</v>
          </cell>
          <cell r="BM44">
            <v>78054</v>
          </cell>
          <cell r="BN44">
            <v>232577</v>
          </cell>
          <cell r="BO44">
            <v>403950</v>
          </cell>
          <cell r="BP44">
            <v>107877</v>
          </cell>
          <cell r="BQ44">
            <v>296073</v>
          </cell>
        </row>
        <row r="46">
          <cell r="D46">
            <v>3542708</v>
          </cell>
          <cell r="E46">
            <v>1527483</v>
          </cell>
          <cell r="F46">
            <v>2015225</v>
          </cell>
          <cell r="G46">
            <v>3545124</v>
          </cell>
          <cell r="H46">
            <v>1524689</v>
          </cell>
          <cell r="I46">
            <v>2020435</v>
          </cell>
          <cell r="J46">
            <v>2873157</v>
          </cell>
          <cell r="K46">
            <v>1283137</v>
          </cell>
          <cell r="L46">
            <v>1590020</v>
          </cell>
          <cell r="M46">
            <v>2872362</v>
          </cell>
          <cell r="N46">
            <v>1279556</v>
          </cell>
          <cell r="O46">
            <v>1592806</v>
          </cell>
          <cell r="P46">
            <v>669551</v>
          </cell>
          <cell r="Q46">
            <v>244346</v>
          </cell>
          <cell r="R46">
            <v>425205</v>
          </cell>
          <cell r="S46">
            <v>672762</v>
          </cell>
          <cell r="T46">
            <v>245133</v>
          </cell>
          <cell r="U46">
            <v>427629</v>
          </cell>
          <cell r="V46">
            <v>109705</v>
          </cell>
          <cell r="W46">
            <v>39039</v>
          </cell>
          <cell r="X46">
            <v>70666</v>
          </cell>
          <cell r="Y46">
            <v>56546</v>
          </cell>
          <cell r="Z46">
            <v>110658</v>
          </cell>
          <cell r="AA46">
            <v>39147</v>
          </cell>
          <cell r="AB46">
            <v>71511</v>
          </cell>
          <cell r="AC46">
            <v>57005</v>
          </cell>
          <cell r="AD46">
            <v>32043</v>
          </cell>
          <cell r="AE46">
            <v>11719</v>
          </cell>
          <cell r="AF46">
            <v>20324</v>
          </cell>
          <cell r="AG46">
            <v>181117</v>
          </cell>
          <cell r="AH46">
            <v>65065</v>
          </cell>
          <cell r="AI46">
            <v>116052</v>
          </cell>
          <cell r="AJ46">
            <v>596035</v>
          </cell>
          <cell r="AK46">
            <v>218203</v>
          </cell>
          <cell r="AL46">
            <v>377832</v>
          </cell>
          <cell r="AM46">
            <v>598384</v>
          </cell>
          <cell r="AN46">
            <v>218888</v>
          </cell>
          <cell r="AO46">
            <v>379496</v>
          </cell>
          <cell r="AP46">
            <v>926508</v>
          </cell>
          <cell r="AQ46">
            <v>1037492</v>
          </cell>
          <cell r="AR46">
            <v>1600354</v>
          </cell>
          <cell r="AS46">
            <v>1841233</v>
          </cell>
          <cell r="AT46">
            <v>1703891</v>
          </cell>
          <cell r="AU46">
            <v>109678</v>
          </cell>
          <cell r="AV46">
            <v>2248365</v>
          </cell>
          <cell r="AW46">
            <v>272442</v>
          </cell>
          <cell r="AX46">
            <v>53653</v>
          </cell>
          <cell r="AY46">
            <v>38213</v>
          </cell>
          <cell r="AZ46">
            <v>446948</v>
          </cell>
          <cell r="BA46">
            <v>1029977</v>
          </cell>
          <cell r="BB46">
            <v>501628</v>
          </cell>
          <cell r="BC46">
            <v>380989</v>
          </cell>
          <cell r="BD46">
            <v>140921</v>
          </cell>
          <cell r="BE46">
            <v>240068</v>
          </cell>
          <cell r="BF46">
            <v>559020</v>
          </cell>
          <cell r="BG46">
            <v>216754</v>
          </cell>
          <cell r="BH46">
            <v>342266</v>
          </cell>
          <cell r="BI46">
            <v>767320</v>
          </cell>
          <cell r="BJ46">
            <v>358834</v>
          </cell>
          <cell r="BK46">
            <v>408486</v>
          </cell>
          <cell r="BL46">
            <v>419613</v>
          </cell>
          <cell r="BM46">
            <v>180043</v>
          </cell>
          <cell r="BN46">
            <v>239570</v>
          </cell>
          <cell r="BO46">
            <v>644127</v>
          </cell>
          <cell r="BP46">
            <v>331867</v>
          </cell>
          <cell r="BQ46">
            <v>312260</v>
          </cell>
        </row>
        <row r="48">
          <cell r="D48">
            <v>3542708</v>
          </cell>
          <cell r="E48">
            <v>1527483</v>
          </cell>
          <cell r="F48">
            <v>2015225</v>
          </cell>
          <cell r="G48">
            <v>3545124</v>
          </cell>
          <cell r="H48">
            <v>1524689</v>
          </cell>
          <cell r="I48">
            <v>2020435</v>
          </cell>
          <cell r="J48">
            <v>2873157</v>
          </cell>
          <cell r="K48">
            <v>1283137</v>
          </cell>
          <cell r="L48">
            <v>1590020</v>
          </cell>
          <cell r="M48">
            <v>2872362</v>
          </cell>
          <cell r="N48">
            <v>1279556</v>
          </cell>
          <cell r="O48">
            <v>1592806</v>
          </cell>
          <cell r="P48">
            <v>669551</v>
          </cell>
          <cell r="Q48">
            <v>244346</v>
          </cell>
          <cell r="R48">
            <v>425205</v>
          </cell>
          <cell r="S48">
            <v>672762</v>
          </cell>
          <cell r="T48">
            <v>245133</v>
          </cell>
          <cell r="U48">
            <v>427629</v>
          </cell>
          <cell r="V48">
            <v>109705</v>
          </cell>
          <cell r="W48">
            <v>39039</v>
          </cell>
          <cell r="X48">
            <v>70666</v>
          </cell>
          <cell r="Y48">
            <v>56546</v>
          </cell>
          <cell r="Z48">
            <v>110658</v>
          </cell>
          <cell r="AA48">
            <v>39147</v>
          </cell>
          <cell r="AB48">
            <v>71511</v>
          </cell>
          <cell r="AC48">
            <v>57005</v>
          </cell>
          <cell r="AD48">
            <v>32043</v>
          </cell>
          <cell r="AE48">
            <v>11719</v>
          </cell>
          <cell r="AF48">
            <v>20324</v>
          </cell>
          <cell r="AG48">
            <v>181117</v>
          </cell>
          <cell r="AH48">
            <v>65065</v>
          </cell>
          <cell r="AI48">
            <v>116052</v>
          </cell>
          <cell r="AJ48">
            <v>596035</v>
          </cell>
          <cell r="AK48">
            <v>218203</v>
          </cell>
          <cell r="AL48">
            <v>377832</v>
          </cell>
          <cell r="AM48">
            <v>598384</v>
          </cell>
          <cell r="AN48">
            <v>218888</v>
          </cell>
          <cell r="AO48">
            <v>379496</v>
          </cell>
          <cell r="AP48">
            <v>926508</v>
          </cell>
          <cell r="AQ48">
            <v>1037492</v>
          </cell>
          <cell r="AR48">
            <v>1600354</v>
          </cell>
          <cell r="AS48">
            <v>1841233</v>
          </cell>
          <cell r="AT48">
            <v>1703891</v>
          </cell>
          <cell r="AU48">
            <v>109678</v>
          </cell>
          <cell r="AV48">
            <v>2248365</v>
          </cell>
          <cell r="AW48">
            <v>272442</v>
          </cell>
          <cell r="AX48">
            <v>53653</v>
          </cell>
          <cell r="AY48">
            <v>38213</v>
          </cell>
          <cell r="AZ48">
            <v>446948</v>
          </cell>
          <cell r="BA48">
            <v>1029977</v>
          </cell>
          <cell r="BB48">
            <v>501628</v>
          </cell>
          <cell r="BC48">
            <v>380989</v>
          </cell>
          <cell r="BD48">
            <v>140921</v>
          </cell>
          <cell r="BE48">
            <v>240068</v>
          </cell>
          <cell r="BF48">
            <v>559020</v>
          </cell>
          <cell r="BG48">
            <v>216754</v>
          </cell>
          <cell r="BH48">
            <v>342266</v>
          </cell>
          <cell r="BI48">
            <v>767320</v>
          </cell>
          <cell r="BJ48">
            <v>358834</v>
          </cell>
          <cell r="BK48">
            <v>408486</v>
          </cell>
          <cell r="BL48">
            <v>419613</v>
          </cell>
          <cell r="BM48">
            <v>180043</v>
          </cell>
          <cell r="BN48">
            <v>239570</v>
          </cell>
          <cell r="BO48">
            <v>644127</v>
          </cell>
          <cell r="BP48">
            <v>331867</v>
          </cell>
          <cell r="BQ48">
            <v>312260</v>
          </cell>
        </row>
        <row r="49">
          <cell r="D49">
            <v>110336</v>
          </cell>
          <cell r="E49">
            <v>15903</v>
          </cell>
          <cell r="F49">
            <v>94433</v>
          </cell>
          <cell r="G49">
            <v>110673</v>
          </cell>
          <cell r="H49">
            <v>15940</v>
          </cell>
          <cell r="I49">
            <v>94733</v>
          </cell>
          <cell r="J49">
            <v>86094</v>
          </cell>
          <cell r="K49">
            <v>12840</v>
          </cell>
          <cell r="L49">
            <v>73254</v>
          </cell>
          <cell r="M49">
            <v>86292</v>
          </cell>
          <cell r="N49">
            <v>12855</v>
          </cell>
          <cell r="O49">
            <v>73437</v>
          </cell>
          <cell r="P49">
            <v>24242</v>
          </cell>
          <cell r="Q49">
            <v>3063</v>
          </cell>
          <cell r="R49">
            <v>21179</v>
          </cell>
          <cell r="S49">
            <v>24381</v>
          </cell>
          <cell r="T49">
            <v>3085</v>
          </cell>
          <cell r="U49">
            <v>21296</v>
          </cell>
          <cell r="V49">
            <v>4176</v>
          </cell>
          <cell r="W49">
            <v>537</v>
          </cell>
          <cell r="X49">
            <v>3639</v>
          </cell>
          <cell r="Y49">
            <v>2163</v>
          </cell>
          <cell r="Z49">
            <v>4213</v>
          </cell>
          <cell r="AA49">
            <v>544</v>
          </cell>
          <cell r="AB49">
            <v>3669</v>
          </cell>
          <cell r="AC49">
            <v>2177</v>
          </cell>
          <cell r="AD49">
            <v>1168</v>
          </cell>
          <cell r="AE49">
            <v>137</v>
          </cell>
          <cell r="AF49">
            <v>1031</v>
          </cell>
          <cell r="AG49">
            <v>6728</v>
          </cell>
          <cell r="AH49">
            <v>839</v>
          </cell>
          <cell r="AI49">
            <v>5889</v>
          </cell>
          <cell r="AJ49">
            <v>21431</v>
          </cell>
          <cell r="AK49">
            <v>2695</v>
          </cell>
          <cell r="AL49">
            <v>18736</v>
          </cell>
          <cell r="AM49">
            <v>21537</v>
          </cell>
          <cell r="AN49">
            <v>2711</v>
          </cell>
          <cell r="AO49">
            <v>18826</v>
          </cell>
          <cell r="AP49">
            <v>26522</v>
          </cell>
          <cell r="AQ49">
            <v>29694</v>
          </cell>
          <cell r="AR49">
            <v>48779</v>
          </cell>
          <cell r="AS49">
            <v>55947</v>
          </cell>
          <cell r="AT49">
            <v>54726</v>
          </cell>
          <cell r="AU49">
            <v>4101</v>
          </cell>
          <cell r="AV49">
            <v>64293</v>
          </cell>
          <cell r="AW49">
            <v>9829</v>
          </cell>
          <cell r="AX49">
            <v>2036</v>
          </cell>
          <cell r="AY49">
            <v>1406</v>
          </cell>
          <cell r="AZ49">
            <v>12946</v>
          </cell>
          <cell r="BA49">
            <v>29730</v>
          </cell>
          <cell r="BB49">
            <v>22662</v>
          </cell>
          <cell r="BC49">
            <v>13440</v>
          </cell>
          <cell r="BD49">
            <v>1702</v>
          </cell>
          <cell r="BE49">
            <v>11738</v>
          </cell>
          <cell r="BF49">
            <v>19507</v>
          </cell>
          <cell r="BG49">
            <v>2828</v>
          </cell>
          <cell r="BH49">
            <v>16679</v>
          </cell>
          <cell r="BI49">
            <v>20720</v>
          </cell>
          <cell r="BJ49">
            <v>2813</v>
          </cell>
          <cell r="BK49">
            <v>17907</v>
          </cell>
          <cell r="BL49">
            <v>12926</v>
          </cell>
          <cell r="BM49">
            <v>1738</v>
          </cell>
          <cell r="BN49">
            <v>11188</v>
          </cell>
          <cell r="BO49">
            <v>15098</v>
          </cell>
          <cell r="BP49">
            <v>2302</v>
          </cell>
          <cell r="BQ49">
            <v>12796</v>
          </cell>
        </row>
        <row r="51">
          <cell r="D51">
            <v>71249</v>
          </cell>
          <cell r="E51">
            <v>27075</v>
          </cell>
          <cell r="F51">
            <v>44174</v>
          </cell>
          <cell r="G51">
            <v>68782</v>
          </cell>
          <cell r="H51">
            <v>27172</v>
          </cell>
          <cell r="I51">
            <v>41610</v>
          </cell>
          <cell r="J51">
            <v>56616</v>
          </cell>
          <cell r="K51">
            <v>21605</v>
          </cell>
          <cell r="L51">
            <v>35011</v>
          </cell>
          <cell r="M51">
            <v>54324</v>
          </cell>
          <cell r="N51">
            <v>21769</v>
          </cell>
          <cell r="O51">
            <v>32555</v>
          </cell>
          <cell r="P51">
            <v>14633</v>
          </cell>
          <cell r="Q51">
            <v>5470</v>
          </cell>
          <cell r="R51">
            <v>9163</v>
          </cell>
          <cell r="S51">
            <v>14458</v>
          </cell>
          <cell r="T51">
            <v>5403</v>
          </cell>
          <cell r="U51">
            <v>9055</v>
          </cell>
          <cell r="V51">
            <v>2173</v>
          </cell>
          <cell r="W51">
            <v>800</v>
          </cell>
          <cell r="X51">
            <v>1373</v>
          </cell>
          <cell r="Y51">
            <v>1127</v>
          </cell>
          <cell r="Z51">
            <v>2175</v>
          </cell>
          <cell r="AA51">
            <v>784</v>
          </cell>
          <cell r="AB51">
            <v>1391</v>
          </cell>
          <cell r="AC51">
            <v>1147</v>
          </cell>
          <cell r="AD51">
            <v>724</v>
          </cell>
          <cell r="AE51">
            <v>308</v>
          </cell>
          <cell r="AF51">
            <v>416</v>
          </cell>
          <cell r="AG51">
            <v>3910</v>
          </cell>
          <cell r="AH51">
            <v>1524</v>
          </cell>
          <cell r="AI51">
            <v>2386</v>
          </cell>
          <cell r="AJ51">
            <v>13221</v>
          </cell>
          <cell r="AK51">
            <v>4869</v>
          </cell>
          <cell r="AL51">
            <v>8352</v>
          </cell>
          <cell r="AM51">
            <v>12995</v>
          </cell>
          <cell r="AN51">
            <v>4826</v>
          </cell>
          <cell r="AO51">
            <v>8169</v>
          </cell>
          <cell r="AP51">
            <v>17328</v>
          </cell>
          <cell r="AQ51">
            <v>19479</v>
          </cell>
          <cell r="AR51">
            <v>31031</v>
          </cell>
          <cell r="AS51">
            <v>35804</v>
          </cell>
          <cell r="AT51">
            <v>32978</v>
          </cell>
          <cell r="AU51">
            <v>2259</v>
          </cell>
          <cell r="AV51">
            <v>44651</v>
          </cell>
          <cell r="AW51">
            <v>6269</v>
          </cell>
          <cell r="AX51">
            <v>1028</v>
          </cell>
          <cell r="AY51">
            <v>755</v>
          </cell>
          <cell r="AZ51">
            <v>8600</v>
          </cell>
          <cell r="BA51">
            <v>20477</v>
          </cell>
          <cell r="BB51">
            <v>10419</v>
          </cell>
          <cell r="BC51">
            <v>8397</v>
          </cell>
          <cell r="BD51">
            <v>3214</v>
          </cell>
          <cell r="BE51">
            <v>5183</v>
          </cell>
          <cell r="BF51">
            <v>11344</v>
          </cell>
          <cell r="BG51">
            <v>4253</v>
          </cell>
          <cell r="BH51">
            <v>7091</v>
          </cell>
          <cell r="BI51">
            <v>14795</v>
          </cell>
          <cell r="BJ51">
            <v>5651</v>
          </cell>
          <cell r="BK51">
            <v>9144</v>
          </cell>
          <cell r="BL51">
            <v>7495</v>
          </cell>
          <cell r="BM51">
            <v>3302</v>
          </cell>
          <cell r="BN51">
            <v>4193</v>
          </cell>
          <cell r="BO51">
            <v>12214</v>
          </cell>
          <cell r="BP51">
            <v>11527</v>
          </cell>
          <cell r="BQ51">
            <v>7518</v>
          </cell>
        </row>
        <row r="52">
          <cell r="D52">
            <v>65910</v>
          </cell>
          <cell r="E52">
            <v>22780</v>
          </cell>
          <cell r="F52">
            <v>43130</v>
          </cell>
          <cell r="G52">
            <v>67726</v>
          </cell>
          <cell r="H52">
            <v>22737</v>
          </cell>
          <cell r="I52">
            <v>44989</v>
          </cell>
          <cell r="J52">
            <v>51896</v>
          </cell>
          <cell r="K52">
            <v>18518</v>
          </cell>
          <cell r="L52">
            <v>33378</v>
          </cell>
          <cell r="M52">
            <v>53389</v>
          </cell>
          <cell r="N52">
            <v>18401</v>
          </cell>
          <cell r="O52">
            <v>34988</v>
          </cell>
          <cell r="P52">
            <v>14014</v>
          </cell>
          <cell r="Q52">
            <v>4262</v>
          </cell>
          <cell r="R52">
            <v>9752</v>
          </cell>
          <cell r="S52">
            <v>14337</v>
          </cell>
          <cell r="T52">
            <v>4336</v>
          </cell>
          <cell r="U52">
            <v>10001</v>
          </cell>
          <cell r="V52">
            <v>2193</v>
          </cell>
          <cell r="W52">
            <v>706</v>
          </cell>
          <cell r="X52">
            <v>1487</v>
          </cell>
          <cell r="Y52">
            <v>1097</v>
          </cell>
          <cell r="Z52">
            <v>2263</v>
          </cell>
          <cell r="AA52">
            <v>725</v>
          </cell>
          <cell r="AB52">
            <v>1538</v>
          </cell>
          <cell r="AC52">
            <v>1127</v>
          </cell>
          <cell r="AD52">
            <v>560</v>
          </cell>
          <cell r="AE52">
            <v>154</v>
          </cell>
          <cell r="AF52">
            <v>406</v>
          </cell>
          <cell r="AG52">
            <v>3687</v>
          </cell>
          <cell r="AH52">
            <v>1077</v>
          </cell>
          <cell r="AI52">
            <v>2610</v>
          </cell>
          <cell r="AJ52">
            <v>12573</v>
          </cell>
          <cell r="AK52">
            <v>3827</v>
          </cell>
          <cell r="AL52">
            <v>8746</v>
          </cell>
          <cell r="AM52">
            <v>12846</v>
          </cell>
          <cell r="AN52">
            <v>3899</v>
          </cell>
          <cell r="AO52">
            <v>8947</v>
          </cell>
          <cell r="AP52">
            <v>17448</v>
          </cell>
          <cell r="AQ52">
            <v>18727</v>
          </cell>
          <cell r="AR52">
            <v>27468</v>
          </cell>
          <cell r="AS52">
            <v>34825</v>
          </cell>
          <cell r="AT52">
            <v>32901</v>
          </cell>
          <cell r="AU52">
            <v>2158</v>
          </cell>
          <cell r="AV52">
            <v>39312</v>
          </cell>
          <cell r="AW52">
            <v>5765</v>
          </cell>
          <cell r="AX52">
            <v>1136</v>
          </cell>
          <cell r="AY52">
            <v>773</v>
          </cell>
          <cell r="AZ52">
            <v>8527</v>
          </cell>
          <cell r="BA52">
            <v>18828</v>
          </cell>
          <cell r="BB52">
            <v>11851</v>
          </cell>
          <cell r="BC52">
            <v>8406</v>
          </cell>
          <cell r="BD52">
            <v>2450</v>
          </cell>
          <cell r="BE52">
            <v>5956</v>
          </cell>
          <cell r="BF52">
            <v>11251</v>
          </cell>
          <cell r="BG52">
            <v>3569</v>
          </cell>
          <cell r="BH52">
            <v>7682</v>
          </cell>
          <cell r="BI52">
            <v>12996</v>
          </cell>
          <cell r="BJ52">
            <v>4523</v>
          </cell>
          <cell r="BK52">
            <v>8473</v>
          </cell>
          <cell r="BL52">
            <v>6747</v>
          </cell>
          <cell r="BM52">
            <v>3007</v>
          </cell>
          <cell r="BN52">
            <v>3740</v>
          </cell>
          <cell r="BO52">
            <v>12023</v>
          </cell>
          <cell r="BP52">
            <v>3969</v>
          </cell>
          <cell r="BQ52">
            <v>8054</v>
          </cell>
        </row>
        <row r="53">
          <cell r="D53">
            <v>24517</v>
          </cell>
          <cell r="E53">
            <v>16087</v>
          </cell>
          <cell r="F53">
            <v>8430</v>
          </cell>
          <cell r="G53">
            <v>25253</v>
          </cell>
          <cell r="H53">
            <v>16026</v>
          </cell>
          <cell r="I53">
            <v>9227</v>
          </cell>
          <cell r="J53">
            <v>19984</v>
          </cell>
          <cell r="K53">
            <v>13049</v>
          </cell>
          <cell r="L53">
            <v>6935</v>
          </cell>
          <cell r="M53">
            <v>20665</v>
          </cell>
          <cell r="N53">
            <v>12968</v>
          </cell>
          <cell r="O53">
            <v>7697</v>
          </cell>
          <cell r="P53">
            <v>4533</v>
          </cell>
          <cell r="Q53">
            <v>3038</v>
          </cell>
          <cell r="R53">
            <v>1495</v>
          </cell>
          <cell r="S53">
            <v>4588</v>
          </cell>
          <cell r="T53">
            <v>3058</v>
          </cell>
          <cell r="U53">
            <v>1530</v>
          </cell>
          <cell r="V53">
            <v>646</v>
          </cell>
          <cell r="W53">
            <v>363</v>
          </cell>
          <cell r="X53">
            <v>283</v>
          </cell>
          <cell r="Y53">
            <v>339</v>
          </cell>
          <cell r="Z53">
            <v>653</v>
          </cell>
          <cell r="AA53">
            <v>372</v>
          </cell>
          <cell r="AB53">
            <v>281</v>
          </cell>
          <cell r="AC53">
            <v>343</v>
          </cell>
          <cell r="AD53">
            <v>232</v>
          </cell>
          <cell r="AE53">
            <v>169</v>
          </cell>
          <cell r="AF53">
            <v>63</v>
          </cell>
          <cell r="AG53">
            <v>1227</v>
          </cell>
          <cell r="AH53">
            <v>891</v>
          </cell>
          <cell r="AI53">
            <v>336</v>
          </cell>
          <cell r="AJ53">
            <v>4116</v>
          </cell>
          <cell r="AK53">
            <v>2863</v>
          </cell>
          <cell r="AL53">
            <v>1253</v>
          </cell>
          <cell r="AM53">
            <v>4145</v>
          </cell>
          <cell r="AN53">
            <v>2825</v>
          </cell>
          <cell r="AO53">
            <v>1320</v>
          </cell>
          <cell r="AP53">
            <v>6144</v>
          </cell>
          <cell r="AQ53">
            <v>8099</v>
          </cell>
          <cell r="AR53">
            <v>11969</v>
          </cell>
          <cell r="AS53">
            <v>13381</v>
          </cell>
          <cell r="AT53">
            <v>11872</v>
          </cell>
          <cell r="AU53">
            <v>686</v>
          </cell>
          <cell r="AV53">
            <v>15056</v>
          </cell>
          <cell r="AW53">
            <v>1905</v>
          </cell>
          <cell r="AX53">
            <v>310</v>
          </cell>
          <cell r="AY53">
            <v>224</v>
          </cell>
          <cell r="AZ53">
            <v>2759</v>
          </cell>
          <cell r="BA53">
            <v>6654</v>
          </cell>
          <cell r="BB53">
            <v>2395</v>
          </cell>
          <cell r="BC53">
            <v>2665</v>
          </cell>
          <cell r="BD53">
            <v>1760</v>
          </cell>
          <cell r="BE53">
            <v>905</v>
          </cell>
          <cell r="BF53">
            <v>3404</v>
          </cell>
          <cell r="BG53">
            <v>1937</v>
          </cell>
          <cell r="BH53">
            <v>1465</v>
          </cell>
          <cell r="BI53">
            <v>5058</v>
          </cell>
          <cell r="BJ53">
            <v>3345</v>
          </cell>
          <cell r="BK53">
            <v>1713</v>
          </cell>
          <cell r="BL53">
            <v>3423</v>
          </cell>
          <cell r="BM53">
            <v>2377</v>
          </cell>
          <cell r="BN53">
            <v>1046</v>
          </cell>
          <cell r="BO53">
            <v>4318</v>
          </cell>
          <cell r="BP53">
            <v>2862</v>
          </cell>
          <cell r="BQ53">
            <v>1456</v>
          </cell>
        </row>
        <row r="55">
          <cell r="D55">
            <v>974558</v>
          </cell>
          <cell r="E55">
            <v>356509</v>
          </cell>
          <cell r="F55">
            <v>618049</v>
          </cell>
          <cell r="G55">
            <v>977123</v>
          </cell>
          <cell r="H55">
            <v>356709</v>
          </cell>
          <cell r="I55">
            <v>620414</v>
          </cell>
          <cell r="J55">
            <v>792180</v>
          </cell>
          <cell r="K55">
            <v>296619</v>
          </cell>
          <cell r="L55">
            <v>495561</v>
          </cell>
          <cell r="M55">
            <v>793697</v>
          </cell>
          <cell r="N55">
            <v>296515</v>
          </cell>
          <cell r="O55">
            <v>497182</v>
          </cell>
          <cell r="P55">
            <v>182378</v>
          </cell>
          <cell r="Q55">
            <v>59890</v>
          </cell>
          <cell r="R55">
            <v>122488</v>
          </cell>
          <cell r="S55">
            <v>183426</v>
          </cell>
          <cell r="T55">
            <v>60194</v>
          </cell>
          <cell r="U55">
            <v>123232</v>
          </cell>
          <cell r="V55">
            <v>30304</v>
          </cell>
          <cell r="W55">
            <v>9718</v>
          </cell>
          <cell r="X55">
            <v>20586</v>
          </cell>
          <cell r="Y55">
            <v>15601</v>
          </cell>
          <cell r="Z55">
            <v>30721</v>
          </cell>
          <cell r="AA55">
            <v>9804</v>
          </cell>
          <cell r="AB55">
            <v>20917</v>
          </cell>
          <cell r="AC55">
            <v>15814</v>
          </cell>
          <cell r="AD55">
            <v>8835</v>
          </cell>
          <cell r="AE55">
            <v>2813</v>
          </cell>
          <cell r="AF55">
            <v>6022</v>
          </cell>
          <cell r="AG55">
            <v>50204</v>
          </cell>
          <cell r="AH55">
            <v>16244</v>
          </cell>
          <cell r="AI55">
            <v>33960</v>
          </cell>
          <cell r="AJ55">
            <v>162051</v>
          </cell>
          <cell r="AK55">
            <v>53358</v>
          </cell>
          <cell r="AL55">
            <v>108693</v>
          </cell>
          <cell r="AM55">
            <v>162724</v>
          </cell>
          <cell r="AN55">
            <v>53579</v>
          </cell>
          <cell r="AO55">
            <v>109145</v>
          </cell>
          <cell r="AP55">
            <v>238009</v>
          </cell>
          <cell r="AQ55">
            <v>299487</v>
          </cell>
          <cell r="AR55">
            <v>474424</v>
          </cell>
          <cell r="AS55">
            <v>510126</v>
          </cell>
          <cell r="AT55">
            <v>466997</v>
          </cell>
          <cell r="AU55">
            <v>30749</v>
          </cell>
          <cell r="AV55">
            <v>584355</v>
          </cell>
          <cell r="AW55">
            <v>74141</v>
          </cell>
          <cell r="AX55">
            <v>14907</v>
          </cell>
          <cell r="AY55">
            <v>10924</v>
          </cell>
          <cell r="AZ55">
            <v>110986</v>
          </cell>
          <cell r="BA55">
            <v>299164</v>
          </cell>
          <cell r="BB55">
            <v>146496</v>
          </cell>
          <cell r="BC55">
            <v>102501</v>
          </cell>
          <cell r="BD55">
            <v>34148</v>
          </cell>
          <cell r="BE55">
            <v>68353</v>
          </cell>
          <cell r="BF55">
            <v>152161</v>
          </cell>
          <cell r="BG55">
            <v>52170</v>
          </cell>
          <cell r="BH55">
            <v>99991</v>
          </cell>
          <cell r="BI55">
            <v>200221</v>
          </cell>
          <cell r="BJ55">
            <v>76613</v>
          </cell>
          <cell r="BK55">
            <v>123608</v>
          </cell>
          <cell r="BL55">
            <v>142681</v>
          </cell>
          <cell r="BM55">
            <v>48251</v>
          </cell>
          <cell r="BN55">
            <v>94430</v>
          </cell>
          <cell r="BO55">
            <v>145818</v>
          </cell>
          <cell r="BP55">
            <v>63263</v>
          </cell>
          <cell r="BQ55">
            <v>82555</v>
          </cell>
        </row>
        <row r="56">
          <cell r="D56">
            <v>1293032</v>
          </cell>
          <cell r="E56">
            <v>267017</v>
          </cell>
          <cell r="F56">
            <v>1026015</v>
          </cell>
          <cell r="G56">
            <v>1295812</v>
          </cell>
          <cell r="H56">
            <v>267109</v>
          </cell>
          <cell r="I56">
            <v>1028703</v>
          </cell>
          <cell r="J56">
            <v>1023647</v>
          </cell>
          <cell r="K56">
            <v>221260</v>
          </cell>
          <cell r="L56">
            <v>802387</v>
          </cell>
          <cell r="M56">
            <v>1025022</v>
          </cell>
          <cell r="N56">
            <v>221106</v>
          </cell>
          <cell r="O56">
            <v>803916</v>
          </cell>
          <cell r="P56">
            <v>269385</v>
          </cell>
          <cell r="Q56">
            <v>45757</v>
          </cell>
          <cell r="R56">
            <v>223628</v>
          </cell>
          <cell r="S56">
            <v>270790</v>
          </cell>
          <cell r="T56">
            <v>46003</v>
          </cell>
          <cell r="U56">
            <v>224787</v>
          </cell>
          <cell r="V56">
            <v>45226</v>
          </cell>
          <cell r="W56">
            <v>7771</v>
          </cell>
          <cell r="X56">
            <v>37455</v>
          </cell>
          <cell r="Y56">
            <v>23253</v>
          </cell>
          <cell r="Z56">
            <v>45552</v>
          </cell>
          <cell r="AA56">
            <v>7805</v>
          </cell>
          <cell r="AB56">
            <v>37747</v>
          </cell>
          <cell r="AC56">
            <v>23418</v>
          </cell>
          <cell r="AD56">
            <v>12794</v>
          </cell>
          <cell r="AE56">
            <v>2159</v>
          </cell>
          <cell r="AF56">
            <v>10635</v>
          </cell>
          <cell r="AG56">
            <v>73189</v>
          </cell>
          <cell r="AH56">
            <v>12295</v>
          </cell>
          <cell r="AI56">
            <v>60894</v>
          </cell>
          <cell r="AJ56">
            <v>239032</v>
          </cell>
          <cell r="AK56">
            <v>40565</v>
          </cell>
          <cell r="AL56">
            <v>198467</v>
          </cell>
          <cell r="AM56">
            <v>240154</v>
          </cell>
          <cell r="AN56">
            <v>40753</v>
          </cell>
          <cell r="AO56">
            <v>199401</v>
          </cell>
          <cell r="AP56">
            <v>329141</v>
          </cell>
          <cell r="AQ56">
            <v>353508</v>
          </cell>
          <cell r="AR56">
            <v>559450</v>
          </cell>
          <cell r="AS56">
            <v>661307</v>
          </cell>
          <cell r="AT56">
            <v>634505</v>
          </cell>
          <cell r="AU56">
            <v>44977</v>
          </cell>
          <cell r="AV56">
            <v>743709</v>
          </cell>
          <cell r="AW56">
            <v>109391</v>
          </cell>
          <cell r="AX56">
            <v>22134</v>
          </cell>
          <cell r="AY56">
            <v>15652</v>
          </cell>
          <cell r="AZ56">
            <v>161708</v>
          </cell>
          <cell r="BA56">
            <v>352424</v>
          </cell>
          <cell r="BB56">
            <v>259129</v>
          </cell>
          <cell r="BC56">
            <v>152050</v>
          </cell>
          <cell r="BD56">
            <v>25902</v>
          </cell>
          <cell r="BE56">
            <v>126148</v>
          </cell>
          <cell r="BF56">
            <v>223795</v>
          </cell>
          <cell r="BG56">
            <v>44698</v>
          </cell>
          <cell r="BH56">
            <v>179097</v>
          </cell>
          <cell r="BI56">
            <v>262597</v>
          </cell>
          <cell r="BJ56">
            <v>54848</v>
          </cell>
          <cell r="BK56">
            <v>207749</v>
          </cell>
          <cell r="BL56">
            <v>139297</v>
          </cell>
          <cell r="BM56">
            <v>30179</v>
          </cell>
          <cell r="BN56">
            <v>109118</v>
          </cell>
          <cell r="BO56">
            <v>211971</v>
          </cell>
          <cell r="BP56">
            <v>47507</v>
          </cell>
          <cell r="BQ56">
            <v>164464</v>
          </cell>
        </row>
        <row r="57">
          <cell r="D57">
            <v>280577</v>
          </cell>
          <cell r="E57">
            <v>81270</v>
          </cell>
          <cell r="F57">
            <v>199307</v>
          </cell>
          <cell r="G57">
            <v>281042</v>
          </cell>
          <cell r="H57">
            <v>81333</v>
          </cell>
          <cell r="I57">
            <v>199709</v>
          </cell>
          <cell r="J57">
            <v>224319</v>
          </cell>
          <cell r="K57">
            <v>67910</v>
          </cell>
          <cell r="L57">
            <v>156409</v>
          </cell>
          <cell r="M57">
            <v>224322</v>
          </cell>
          <cell r="N57">
            <v>67901</v>
          </cell>
          <cell r="O57">
            <v>156421</v>
          </cell>
          <cell r="P57">
            <v>56258</v>
          </cell>
          <cell r="Q57">
            <v>13360</v>
          </cell>
          <cell r="R57">
            <v>42898</v>
          </cell>
          <cell r="S57">
            <v>56720</v>
          </cell>
          <cell r="T57">
            <v>13432</v>
          </cell>
          <cell r="U57">
            <v>43288</v>
          </cell>
          <cell r="V57">
            <v>9639</v>
          </cell>
          <cell r="W57">
            <v>2236</v>
          </cell>
          <cell r="X57">
            <v>7403</v>
          </cell>
          <cell r="Y57">
            <v>4939</v>
          </cell>
          <cell r="Z57">
            <v>9805</v>
          </cell>
          <cell r="AA57">
            <v>2248</v>
          </cell>
          <cell r="AB57">
            <v>7557</v>
          </cell>
          <cell r="AC57">
            <v>5011</v>
          </cell>
          <cell r="AD57">
            <v>2559</v>
          </cell>
          <cell r="AE57">
            <v>590</v>
          </cell>
          <cell r="AF57">
            <v>1969</v>
          </cell>
          <cell r="AG57">
            <v>15140</v>
          </cell>
          <cell r="AH57">
            <v>3590</v>
          </cell>
          <cell r="AI57">
            <v>11550</v>
          </cell>
          <cell r="AJ57">
            <v>49738</v>
          </cell>
          <cell r="AK57">
            <v>11837</v>
          </cell>
          <cell r="AL57">
            <v>37901</v>
          </cell>
          <cell r="AM57">
            <v>50093</v>
          </cell>
          <cell r="AN57">
            <v>11926</v>
          </cell>
          <cell r="AO57">
            <v>38167</v>
          </cell>
          <cell r="AP57">
            <v>72776</v>
          </cell>
          <cell r="AQ57">
            <v>76453</v>
          </cell>
          <cell r="AR57">
            <v>120723</v>
          </cell>
          <cell r="AS57">
            <v>143225</v>
          </cell>
          <cell r="AT57">
            <v>137817</v>
          </cell>
          <cell r="AU57">
            <v>9834</v>
          </cell>
          <cell r="AV57">
            <v>160320</v>
          </cell>
          <cell r="AW57">
            <v>22679</v>
          </cell>
          <cell r="AX57">
            <v>4794</v>
          </cell>
          <cell r="AY57">
            <v>3546</v>
          </cell>
          <cell r="AZ57">
            <v>36170</v>
          </cell>
          <cell r="BA57">
            <v>76035</v>
          </cell>
          <cell r="BB57">
            <v>50952</v>
          </cell>
          <cell r="BC57">
            <v>31775</v>
          </cell>
          <cell r="BD57">
            <v>7593</v>
          </cell>
          <cell r="BE57">
            <v>24182</v>
          </cell>
          <cell r="BF57">
            <v>48110</v>
          </cell>
          <cell r="BG57">
            <v>12549</v>
          </cell>
          <cell r="BH57">
            <v>35561</v>
          </cell>
          <cell r="BI57">
            <v>58185</v>
          </cell>
          <cell r="BJ57">
            <v>17934</v>
          </cell>
          <cell r="BK57">
            <v>40251</v>
          </cell>
          <cell r="BL57">
            <v>29865</v>
          </cell>
          <cell r="BM57">
            <v>9283</v>
          </cell>
          <cell r="BN57">
            <v>20582</v>
          </cell>
          <cell r="BO57">
            <v>48966</v>
          </cell>
          <cell r="BP57">
            <v>16065</v>
          </cell>
          <cell r="BQ57">
            <v>32901</v>
          </cell>
        </row>
        <row r="61">
          <cell r="D61">
            <v>974558</v>
          </cell>
          <cell r="E61">
            <v>356509</v>
          </cell>
          <cell r="F61">
            <v>618049</v>
          </cell>
          <cell r="G61">
            <v>977123</v>
          </cell>
          <cell r="H61">
            <v>356709</v>
          </cell>
          <cell r="I61">
            <v>620414</v>
          </cell>
          <cell r="J61">
            <v>792180</v>
          </cell>
          <cell r="K61">
            <v>296619</v>
          </cell>
          <cell r="L61">
            <v>495561</v>
          </cell>
          <cell r="M61">
            <v>793697</v>
          </cell>
          <cell r="N61">
            <v>296515</v>
          </cell>
          <cell r="O61">
            <v>497182</v>
          </cell>
          <cell r="P61">
            <v>182378</v>
          </cell>
          <cell r="Q61">
            <v>59890</v>
          </cell>
          <cell r="R61">
            <v>122488</v>
          </cell>
          <cell r="S61">
            <v>183426</v>
          </cell>
          <cell r="T61">
            <v>60194</v>
          </cell>
          <cell r="U61">
            <v>123232</v>
          </cell>
          <cell r="V61">
            <v>30304</v>
          </cell>
          <cell r="W61">
            <v>9718</v>
          </cell>
          <cell r="X61">
            <v>20586</v>
          </cell>
          <cell r="Y61">
            <v>15601</v>
          </cell>
          <cell r="Z61">
            <v>30721</v>
          </cell>
          <cell r="AA61">
            <v>9804</v>
          </cell>
          <cell r="AB61">
            <v>20917</v>
          </cell>
          <cell r="AC61">
            <v>15814</v>
          </cell>
          <cell r="AD61">
            <v>8835</v>
          </cell>
          <cell r="AE61">
            <v>2813</v>
          </cell>
          <cell r="AF61">
            <v>6022</v>
          </cell>
          <cell r="AG61">
            <v>50204</v>
          </cell>
          <cell r="AH61">
            <v>16244</v>
          </cell>
          <cell r="AI61">
            <v>33960</v>
          </cell>
          <cell r="AJ61">
            <v>162051</v>
          </cell>
          <cell r="AK61">
            <v>53358</v>
          </cell>
          <cell r="AL61">
            <v>108693</v>
          </cell>
          <cell r="AM61">
            <v>162724</v>
          </cell>
          <cell r="AN61">
            <v>53579</v>
          </cell>
          <cell r="AO61">
            <v>109145</v>
          </cell>
          <cell r="AP61">
            <v>238009</v>
          </cell>
          <cell r="AQ61">
            <v>299487</v>
          </cell>
          <cell r="AR61">
            <v>474424</v>
          </cell>
          <cell r="AS61">
            <v>510126</v>
          </cell>
          <cell r="AT61">
            <v>466997</v>
          </cell>
          <cell r="AU61">
            <v>30749</v>
          </cell>
          <cell r="AV61">
            <v>584355</v>
          </cell>
          <cell r="AW61">
            <v>74141</v>
          </cell>
          <cell r="AX61">
            <v>14907</v>
          </cell>
          <cell r="AY61">
            <v>10924</v>
          </cell>
          <cell r="AZ61">
            <v>110986</v>
          </cell>
          <cell r="BA61">
            <v>299164</v>
          </cell>
          <cell r="BB61">
            <v>146496</v>
          </cell>
          <cell r="BC61">
            <v>102501</v>
          </cell>
          <cell r="BD61">
            <v>34148</v>
          </cell>
          <cell r="BE61">
            <v>68353</v>
          </cell>
          <cell r="BF61">
            <v>152161</v>
          </cell>
          <cell r="BG61">
            <v>52170</v>
          </cell>
          <cell r="BH61">
            <v>99991</v>
          </cell>
          <cell r="BI61">
            <v>200221</v>
          </cell>
          <cell r="BJ61">
            <v>76613</v>
          </cell>
          <cell r="BK61">
            <v>123608</v>
          </cell>
          <cell r="BL61">
            <v>142681</v>
          </cell>
          <cell r="BM61">
            <v>48251</v>
          </cell>
          <cell r="BN61">
            <v>94430</v>
          </cell>
          <cell r="BO61">
            <v>145818</v>
          </cell>
          <cell r="BP61">
            <v>63263</v>
          </cell>
          <cell r="BQ61">
            <v>82555</v>
          </cell>
        </row>
        <row r="62">
          <cell r="D62">
            <v>1047681</v>
          </cell>
          <cell r="E62">
            <v>207445</v>
          </cell>
          <cell r="F62">
            <v>840236</v>
          </cell>
          <cell r="G62">
            <v>1049715</v>
          </cell>
          <cell r="H62">
            <v>207472</v>
          </cell>
          <cell r="I62">
            <v>842243</v>
          </cell>
          <cell r="J62">
            <v>827114</v>
          </cell>
          <cell r="K62">
            <v>172017</v>
          </cell>
          <cell r="L62">
            <v>655097</v>
          </cell>
          <cell r="M62">
            <v>828146</v>
          </cell>
          <cell r="N62">
            <v>171874</v>
          </cell>
          <cell r="O62">
            <v>656272</v>
          </cell>
          <cell r="P62">
            <v>220567</v>
          </cell>
          <cell r="Q62">
            <v>35428</v>
          </cell>
          <cell r="R62">
            <v>185139</v>
          </cell>
          <cell r="S62">
            <v>221569</v>
          </cell>
          <cell r="T62">
            <v>35598</v>
          </cell>
          <cell r="U62">
            <v>185971</v>
          </cell>
          <cell r="V62">
            <v>36447</v>
          </cell>
          <cell r="W62">
            <v>5964</v>
          </cell>
          <cell r="X62">
            <v>30483</v>
          </cell>
          <cell r="Y62">
            <v>18702</v>
          </cell>
          <cell r="Z62">
            <v>36666</v>
          </cell>
          <cell r="AA62">
            <v>5960</v>
          </cell>
          <cell r="AB62">
            <v>30706</v>
          </cell>
          <cell r="AC62">
            <v>18829</v>
          </cell>
          <cell r="AD62">
            <v>10502</v>
          </cell>
          <cell r="AE62">
            <v>1643</v>
          </cell>
          <cell r="AF62">
            <v>8859</v>
          </cell>
          <cell r="AG62">
            <v>60327</v>
          </cell>
          <cell r="AH62">
            <v>9549</v>
          </cell>
          <cell r="AI62">
            <v>50778</v>
          </cell>
          <cell r="AJ62">
            <v>196115</v>
          </cell>
          <cell r="AK62">
            <v>31455</v>
          </cell>
          <cell r="AL62">
            <v>164660</v>
          </cell>
          <cell r="AM62">
            <v>196944</v>
          </cell>
          <cell r="AN62">
            <v>31607</v>
          </cell>
          <cell r="AO62">
            <v>165337</v>
          </cell>
          <cell r="AP62">
            <v>267813</v>
          </cell>
          <cell r="AQ62">
            <v>286007</v>
          </cell>
          <cell r="AR62">
            <v>450932</v>
          </cell>
          <cell r="AS62">
            <v>536444</v>
          </cell>
          <cell r="AT62">
            <v>513271</v>
          </cell>
          <cell r="AU62">
            <v>36252</v>
          </cell>
          <cell r="AV62">
            <v>608667</v>
          </cell>
          <cell r="AW62">
            <v>89862</v>
          </cell>
          <cell r="AX62">
            <v>17837</v>
          </cell>
          <cell r="AY62">
            <v>12615</v>
          </cell>
          <cell r="AZ62">
            <v>131097</v>
          </cell>
          <cell r="BA62">
            <v>285034</v>
          </cell>
          <cell r="BB62">
            <v>212614</v>
          </cell>
          <cell r="BC62">
            <v>124577</v>
          </cell>
          <cell r="BD62">
            <v>20088</v>
          </cell>
          <cell r="BE62">
            <v>104489</v>
          </cell>
          <cell r="BF62">
            <v>179561</v>
          </cell>
          <cell r="BG62">
            <v>34308</v>
          </cell>
          <cell r="BH62">
            <v>145253</v>
          </cell>
          <cell r="BI62">
            <v>214909</v>
          </cell>
          <cell r="BJ62">
            <v>43561</v>
          </cell>
          <cell r="BK62">
            <v>171348</v>
          </cell>
          <cell r="BL62">
            <v>111232</v>
          </cell>
          <cell r="BM62">
            <v>22937</v>
          </cell>
          <cell r="BN62">
            <v>88295</v>
          </cell>
          <cell r="BO62">
            <v>173904</v>
          </cell>
          <cell r="BP62">
            <v>38088</v>
          </cell>
          <cell r="BQ62">
            <v>135816</v>
          </cell>
        </row>
        <row r="63">
          <cell r="D63">
            <v>525928</v>
          </cell>
          <cell r="E63">
            <v>140842</v>
          </cell>
          <cell r="F63">
            <v>385086</v>
          </cell>
          <cell r="G63">
            <v>527139</v>
          </cell>
          <cell r="H63">
            <v>140970</v>
          </cell>
          <cell r="I63">
            <v>386169</v>
          </cell>
          <cell r="J63">
            <v>420852</v>
          </cell>
          <cell r="K63">
            <v>117153</v>
          </cell>
          <cell r="L63">
            <v>303699</v>
          </cell>
          <cell r="M63">
            <v>421198</v>
          </cell>
          <cell r="N63">
            <v>117133</v>
          </cell>
          <cell r="O63">
            <v>304065</v>
          </cell>
          <cell r="P63">
            <v>105076</v>
          </cell>
          <cell r="Q63">
            <v>23689</v>
          </cell>
          <cell r="R63">
            <v>81387</v>
          </cell>
          <cell r="S63">
            <v>105941</v>
          </cell>
          <cell r="T63">
            <v>23837</v>
          </cell>
          <cell r="U63">
            <v>82104</v>
          </cell>
          <cell r="V63">
            <v>18418</v>
          </cell>
          <cell r="W63">
            <v>4043</v>
          </cell>
          <cell r="X63">
            <v>14375</v>
          </cell>
          <cell r="Y63">
            <v>9490</v>
          </cell>
          <cell r="Z63">
            <v>18691</v>
          </cell>
          <cell r="AA63">
            <v>4093</v>
          </cell>
          <cell r="AB63">
            <v>14598</v>
          </cell>
          <cell r="AC63">
            <v>9600</v>
          </cell>
          <cell r="AD63">
            <v>4851</v>
          </cell>
          <cell r="AE63">
            <v>1106</v>
          </cell>
          <cell r="AF63">
            <v>3745</v>
          </cell>
          <cell r="AG63">
            <v>28002</v>
          </cell>
          <cell r="AH63">
            <v>6336</v>
          </cell>
          <cell r="AI63">
            <v>21666</v>
          </cell>
          <cell r="AJ63">
            <v>92655</v>
          </cell>
          <cell r="AK63">
            <v>20947</v>
          </cell>
          <cell r="AL63">
            <v>71708</v>
          </cell>
          <cell r="AM63">
            <v>93303</v>
          </cell>
          <cell r="AN63">
            <v>21072</v>
          </cell>
          <cell r="AO63">
            <v>72231</v>
          </cell>
          <cell r="AP63">
            <v>134104</v>
          </cell>
          <cell r="AQ63">
            <v>143954</v>
          </cell>
          <cell r="AR63">
            <v>229241</v>
          </cell>
          <cell r="AS63">
            <v>268088</v>
          </cell>
          <cell r="AT63">
            <v>259051</v>
          </cell>
          <cell r="AU63">
            <v>18559</v>
          </cell>
          <cell r="AV63">
            <v>295362</v>
          </cell>
          <cell r="AW63">
            <v>42208</v>
          </cell>
          <cell r="AX63">
            <v>9091</v>
          </cell>
          <cell r="AY63">
            <v>6583</v>
          </cell>
          <cell r="AZ63">
            <v>66781</v>
          </cell>
          <cell r="BA63">
            <v>143425</v>
          </cell>
          <cell r="BB63">
            <v>97467</v>
          </cell>
          <cell r="BC63">
            <v>59248</v>
          </cell>
          <cell r="BD63">
            <v>13407</v>
          </cell>
          <cell r="BE63">
            <v>45841</v>
          </cell>
          <cell r="BF63">
            <v>92344</v>
          </cell>
          <cell r="BG63">
            <v>22939</v>
          </cell>
          <cell r="BH63">
            <v>69405</v>
          </cell>
          <cell r="BI63">
            <v>105873</v>
          </cell>
          <cell r="BJ63">
            <v>29221</v>
          </cell>
          <cell r="BK63">
            <v>76652</v>
          </cell>
          <cell r="BL63">
            <v>57930</v>
          </cell>
          <cell r="BM63">
            <v>16525</v>
          </cell>
          <cell r="BN63">
            <v>41405</v>
          </cell>
          <cell r="BO63">
            <v>87033</v>
          </cell>
          <cell r="BP63">
            <v>25484</v>
          </cell>
          <cell r="BQ63">
            <v>61549</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a:lstStyle/>
    </a:lnDef>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ilasciuc68@mail.ru"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44"/>
  <sheetViews>
    <sheetView zoomScale="90" zoomScaleNormal="90" topLeftCell="A9" workbookViewId="0">
      <selection activeCell="D26" sqref="D26:E26"/>
    </sheetView>
  </sheetViews>
  <sheetFormatPr defaultColWidth="9" defaultRowHeight="12.75" customHeight="1"/>
  <cols>
    <col min="1" max="4" width="9.14444444444444" style="1" customWidth="1"/>
    <col min="5" max="5" width="18.2888888888889" style="1" customWidth="1"/>
    <col min="6" max="6" width="9" style="1" customWidth="1"/>
    <col min="7" max="7" width="8.14444444444444" style="1" customWidth="1"/>
    <col min="8" max="8" width="9.14444444444444" style="1" customWidth="1"/>
    <col min="9" max="9" width="8.28888888888889" style="1" customWidth="1"/>
    <col min="10" max="10" width="10.7111111111111" style="1" customWidth="1"/>
    <col min="11" max="14" width="9.14444444444444" style="1" customWidth="1"/>
    <col min="15" max="15" width="18.2888888888889" style="1" customWidth="1"/>
    <col min="16" max="16" width="1.14444444444444" style="1" customWidth="1"/>
    <col min="17" max="257" width="9.14444444444444" style="1" customWidth="1"/>
  </cols>
  <sheetData>
    <row r="2" ht="31.9" customHeight="1" spans="1:15">
      <c r="A2" s="399" t="s">
        <v>0</v>
      </c>
      <c r="B2"/>
      <c r="C2"/>
      <c r="D2"/>
      <c r="E2"/>
      <c r="F2"/>
      <c r="G2"/>
      <c r="H2"/>
      <c r="I2"/>
      <c r="J2"/>
      <c r="K2"/>
      <c r="L2"/>
      <c r="M2"/>
      <c r="N2"/>
      <c r="O2"/>
    </row>
    <row r="3" spans="1:15">
      <c r="A3" s="400"/>
      <c r="B3" s="401"/>
      <c r="C3" s="401"/>
      <c r="D3" s="401"/>
      <c r="E3" s="402"/>
      <c r="F3" s="401"/>
      <c r="G3" s="401"/>
      <c r="H3" s="401"/>
      <c r="I3" s="401"/>
      <c r="J3" s="402"/>
      <c r="K3" s="486" t="s">
        <v>1</v>
      </c>
      <c r="L3" s="487"/>
      <c r="M3" s="487"/>
      <c r="N3" s="487"/>
      <c r="O3" s="488"/>
    </row>
    <row r="4" customHeight="1" spans="1:15">
      <c r="A4" s="403" t="s">
        <v>2</v>
      </c>
      <c r="B4" s="404"/>
      <c r="C4" s="404"/>
      <c r="D4" s="404"/>
      <c r="E4" s="405"/>
      <c r="F4" s="406"/>
      <c r="G4" s="406"/>
      <c r="H4" s="406"/>
      <c r="I4" s="406"/>
      <c r="J4" s="405"/>
      <c r="K4" s="489"/>
      <c r="L4" s="490"/>
      <c r="M4" s="490"/>
      <c r="N4" s="490"/>
      <c r="O4" s="491"/>
    </row>
    <row r="5" spans="1:15">
      <c r="A5" s="407" t="s">
        <v>3</v>
      </c>
      <c r="B5" s="408"/>
      <c r="C5" s="408"/>
      <c r="D5" s="409"/>
      <c r="E5" s="410"/>
      <c r="F5" s="406"/>
      <c r="G5" s="406"/>
      <c r="H5" s="406"/>
      <c r="I5" s="406"/>
      <c r="J5" s="405"/>
      <c r="K5" s="489"/>
      <c r="L5" s="490"/>
      <c r="M5" s="490"/>
      <c r="N5" s="490"/>
      <c r="O5" s="491"/>
    </row>
    <row r="6" spans="1:15">
      <c r="A6" s="411" t="s">
        <v>4</v>
      </c>
      <c r="B6" s="412"/>
      <c r="C6" s="412"/>
      <c r="D6" s="413"/>
      <c r="E6" s="414"/>
      <c r="F6" s="406"/>
      <c r="G6" s="406"/>
      <c r="H6" s="406"/>
      <c r="I6" s="406"/>
      <c r="J6" s="405"/>
      <c r="K6" s="489"/>
      <c r="L6" s="490"/>
      <c r="M6" s="490"/>
      <c r="N6" s="490"/>
      <c r="O6" s="491"/>
    </row>
    <row r="7" spans="1:15">
      <c r="A7" s="415"/>
      <c r="B7" s="416"/>
      <c r="C7" s="416"/>
      <c r="D7" s="416"/>
      <c r="E7" s="417"/>
      <c r="F7" s="406"/>
      <c r="G7" s="406"/>
      <c r="H7" s="406"/>
      <c r="I7" s="406"/>
      <c r="J7" s="405"/>
      <c r="K7" s="489"/>
      <c r="L7" s="490"/>
      <c r="M7" s="490"/>
      <c r="N7" s="490"/>
      <c r="O7" s="491"/>
    </row>
    <row r="8" spans="1:15">
      <c r="A8" s="418"/>
      <c r="C8" s="419"/>
      <c r="D8" s="420"/>
      <c r="E8" s="421"/>
      <c r="F8" s="406"/>
      <c r="G8" s="406"/>
      <c r="H8" s="406"/>
      <c r="I8" s="406"/>
      <c r="J8" s="405"/>
      <c r="K8" s="489"/>
      <c r="L8" s="490"/>
      <c r="M8" s="490"/>
      <c r="N8" s="490"/>
      <c r="O8" s="491"/>
    </row>
    <row r="9" spans="1:15">
      <c r="A9" s="403" t="s">
        <v>5</v>
      </c>
      <c r="B9" s="404"/>
      <c r="E9" s="422"/>
      <c r="F9" s="406"/>
      <c r="G9" s="406"/>
      <c r="H9" s="406"/>
      <c r="I9" s="406"/>
      <c r="J9" s="405"/>
      <c r="K9" s="489"/>
      <c r="L9" s="490"/>
      <c r="M9" s="490"/>
      <c r="N9" s="490"/>
      <c r="O9" s="491"/>
    </row>
    <row r="10" ht="13.5" customHeight="1" spans="1:15">
      <c r="A10" s="418"/>
      <c r="B10" s="404"/>
      <c r="D10" s="406"/>
      <c r="E10" s="405"/>
      <c r="F10" s="423" t="s">
        <v>6</v>
      </c>
      <c r="G10" s="424"/>
      <c r="H10" s="424"/>
      <c r="I10" s="424"/>
      <c r="J10" s="492"/>
      <c r="K10" s="489"/>
      <c r="L10" s="490"/>
      <c r="M10" s="490"/>
      <c r="N10" s="490"/>
      <c r="O10" s="491"/>
    </row>
    <row r="11" spans="1:15">
      <c r="A11" s="425" t="s">
        <v>7</v>
      </c>
      <c r="B11" s="406"/>
      <c r="C11" s="426" t="s">
        <v>8</v>
      </c>
      <c r="D11" s="426"/>
      <c r="E11" s="410"/>
      <c r="F11" s="427" t="s">
        <v>9</v>
      </c>
      <c r="G11" s="427"/>
      <c r="H11" s="427"/>
      <c r="I11" s="427"/>
      <c r="J11" s="493"/>
      <c r="K11" s="489"/>
      <c r="L11" s="490"/>
      <c r="M11" s="490"/>
      <c r="N11" s="490"/>
      <c r="O11" s="491"/>
    </row>
    <row r="12" customHeight="1" spans="1:15">
      <c r="A12" s="428"/>
      <c r="B12" s="419"/>
      <c r="D12" s="429"/>
      <c r="E12" s="430"/>
      <c r="F12" s="406"/>
      <c r="G12" s="406"/>
      <c r="H12" s="406"/>
      <c r="I12" s="406"/>
      <c r="J12" s="405"/>
      <c r="K12" s="489"/>
      <c r="L12" s="490"/>
      <c r="M12" s="490"/>
      <c r="N12" s="490"/>
      <c r="O12" s="491"/>
    </row>
    <row r="13" customHeight="1" spans="1:15">
      <c r="A13" s="418"/>
      <c r="B13" s="406"/>
      <c r="C13" s="431"/>
      <c r="D13" s="432"/>
      <c r="E13" s="421"/>
      <c r="F13" s="406"/>
      <c r="G13" s="406"/>
      <c r="H13" s="406"/>
      <c r="I13" s="406"/>
      <c r="J13" s="405"/>
      <c r="K13" s="489"/>
      <c r="L13" s="490"/>
      <c r="M13" s="490"/>
      <c r="N13" s="490"/>
      <c r="O13" s="491"/>
    </row>
    <row r="14" spans="1:15">
      <c r="A14" s="425" t="s">
        <v>10</v>
      </c>
      <c r="B14" s="406"/>
      <c r="C14" s="433" t="s">
        <v>11</v>
      </c>
      <c r="D14" s="433"/>
      <c r="E14" s="434"/>
      <c r="F14" s="423" t="s">
        <v>12</v>
      </c>
      <c r="G14" s="423"/>
      <c r="H14" s="423"/>
      <c r="I14" s="423"/>
      <c r="J14" s="494"/>
      <c r="K14" s="489"/>
      <c r="L14" s="490"/>
      <c r="M14" s="490"/>
      <c r="N14" s="490"/>
      <c r="O14" s="491"/>
    </row>
    <row r="15" spans="1:15">
      <c r="A15" s="428"/>
      <c r="B15" s="419"/>
      <c r="D15" s="435"/>
      <c r="E15" s="422"/>
      <c r="F15" s="423"/>
      <c r="G15" s="423"/>
      <c r="H15" s="423"/>
      <c r="I15" s="423"/>
      <c r="J15" s="494"/>
      <c r="K15" s="489"/>
      <c r="L15" s="490"/>
      <c r="M15" s="490"/>
      <c r="N15" s="490"/>
      <c r="O15" s="491"/>
    </row>
    <row r="16" spans="1:15">
      <c r="A16" s="425"/>
      <c r="B16" s="406"/>
      <c r="C16" s="406"/>
      <c r="D16" s="406"/>
      <c r="E16" s="405"/>
      <c r="F16" s="406"/>
      <c r="G16" s="406"/>
      <c r="H16" s="406"/>
      <c r="I16" s="406"/>
      <c r="J16" s="405"/>
      <c r="K16" s="489"/>
      <c r="L16" s="490"/>
      <c r="M16" s="490"/>
      <c r="N16" s="490"/>
      <c r="O16" s="491"/>
    </row>
    <row r="17" spans="1:15">
      <c r="A17" s="425" t="s">
        <v>13</v>
      </c>
      <c r="B17" s="433" t="s">
        <v>14</v>
      </c>
      <c r="C17" s="436"/>
      <c r="D17" s="437" t="s">
        <v>15</v>
      </c>
      <c r="E17" s="438">
        <v>42</v>
      </c>
      <c r="F17" s="406"/>
      <c r="G17" s="406"/>
      <c r="H17" s="406"/>
      <c r="I17" s="406"/>
      <c r="J17" s="405"/>
      <c r="K17" s="489"/>
      <c r="L17" s="490"/>
      <c r="M17" s="490"/>
      <c r="N17" s="490"/>
      <c r="O17" s="491"/>
    </row>
    <row r="18" ht="14.25" customHeight="1" spans="1:15">
      <c r="A18" s="425"/>
      <c r="C18" s="406"/>
      <c r="D18" s="406"/>
      <c r="E18" s="422"/>
      <c r="F18" s="423"/>
      <c r="G18" s="439"/>
      <c r="H18" s="439"/>
      <c r="I18" s="439"/>
      <c r="J18" s="495"/>
      <c r="K18" s="489"/>
      <c r="L18" s="490"/>
      <c r="M18" s="490"/>
      <c r="N18" s="490"/>
      <c r="O18" s="491"/>
    </row>
    <row r="19" spans="1:15">
      <c r="A19" s="425"/>
      <c r="B19" s="406"/>
      <c r="D19" s="406"/>
      <c r="E19" s="405"/>
      <c r="F19" s="440"/>
      <c r="G19" s="439"/>
      <c r="H19" s="439"/>
      <c r="I19" s="439"/>
      <c r="J19" s="495"/>
      <c r="K19" s="489"/>
      <c r="L19" s="490"/>
      <c r="M19" s="490"/>
      <c r="N19" s="490"/>
      <c r="O19" s="491"/>
    </row>
    <row r="20" spans="1:15">
      <c r="A20" s="441" t="s">
        <v>16</v>
      </c>
      <c r="B20" s="432"/>
      <c r="C20" s="442"/>
      <c r="D20" s="442"/>
      <c r="E20" s="443"/>
      <c r="F20" s="406"/>
      <c r="G20" s="406"/>
      <c r="H20" s="406"/>
      <c r="I20" s="406"/>
      <c r="J20" s="405"/>
      <c r="K20" s="489"/>
      <c r="L20" s="490"/>
      <c r="M20" s="490"/>
      <c r="N20" s="490"/>
      <c r="O20" s="491"/>
    </row>
    <row r="21" customHeight="1" spans="1:15">
      <c r="A21" s="403"/>
      <c r="B21" s="404"/>
      <c r="C21" s="404"/>
      <c r="D21" s="435"/>
      <c r="E21" s="422"/>
      <c r="F21" s="406"/>
      <c r="G21" s="406"/>
      <c r="H21" s="406"/>
      <c r="I21" s="406"/>
      <c r="J21" s="405"/>
      <c r="K21" s="489"/>
      <c r="L21" s="490"/>
      <c r="M21" s="490"/>
      <c r="N21" s="490"/>
      <c r="O21" s="491"/>
    </row>
    <row r="22" spans="1:15">
      <c r="A22" s="425"/>
      <c r="B22" s="406"/>
      <c r="C22" s="406"/>
      <c r="D22" s="406"/>
      <c r="E22" s="405"/>
      <c r="F22" s="423"/>
      <c r="G22" s="423"/>
      <c r="H22" s="423"/>
      <c r="I22" s="423"/>
      <c r="J22" s="494"/>
      <c r="K22" s="489"/>
      <c r="L22" s="490"/>
      <c r="M22" s="490"/>
      <c r="N22" s="490"/>
      <c r="O22" s="491"/>
    </row>
    <row r="23" customHeight="1" spans="1:15">
      <c r="A23" s="441" t="s">
        <v>17</v>
      </c>
      <c r="B23" s="444"/>
      <c r="C23" s="445" t="s">
        <v>18</v>
      </c>
      <c r="D23" s="445"/>
      <c r="E23" s="446"/>
      <c r="F23" s="423"/>
      <c r="G23" s="423"/>
      <c r="H23" s="423"/>
      <c r="I23" s="423"/>
      <c r="J23" s="494"/>
      <c r="K23" s="489"/>
      <c r="L23" s="490"/>
      <c r="M23" s="490"/>
      <c r="N23" s="490"/>
      <c r="O23" s="491"/>
    </row>
    <row r="24" spans="1:15">
      <c r="A24" s="403"/>
      <c r="B24" s="404"/>
      <c r="C24" s="404"/>
      <c r="D24" s="435"/>
      <c r="E24" s="447"/>
      <c r="F24" s="448"/>
      <c r="G24" s="448"/>
      <c r="H24" s="448"/>
      <c r="I24" s="448"/>
      <c r="J24" s="496"/>
      <c r="K24" s="489"/>
      <c r="L24" s="490"/>
      <c r="M24" s="490"/>
      <c r="N24" s="490"/>
      <c r="O24" s="491"/>
    </row>
    <row r="25" spans="1:15">
      <c r="A25" s="425"/>
      <c r="B25" s="406"/>
      <c r="C25" s="449" t="s">
        <v>19</v>
      </c>
      <c r="D25" s="450"/>
      <c r="E25" s="450"/>
      <c r="F25" s="425"/>
      <c r="G25" s="406"/>
      <c r="H25" s="406"/>
      <c r="I25" s="406"/>
      <c r="J25" s="405"/>
      <c r="K25" s="489"/>
      <c r="L25" s="490"/>
      <c r="M25" s="490"/>
      <c r="N25" s="490"/>
      <c r="O25" s="491"/>
    </row>
    <row r="26" customHeight="1" spans="1:15">
      <c r="A26" s="404"/>
      <c r="B26" s="404"/>
      <c r="C26" s="404"/>
      <c r="D26" s="451"/>
      <c r="E26" s="452"/>
      <c r="F26" s="406"/>
      <c r="G26" s="406"/>
      <c r="H26" s="406"/>
      <c r="I26" s="406"/>
      <c r="J26" s="405"/>
      <c r="K26" s="489"/>
      <c r="L26" s="490"/>
      <c r="M26" s="490"/>
      <c r="N26" s="490"/>
      <c r="O26" s="491"/>
    </row>
    <row r="27" spans="1:15">
      <c r="A27" s="404"/>
      <c r="B27" s="404"/>
      <c r="C27" s="404"/>
      <c r="D27" s="435"/>
      <c r="E27" s="447"/>
      <c r="F27" s="406"/>
      <c r="G27" s="420" t="s">
        <v>20</v>
      </c>
      <c r="H27" s="453" t="s">
        <v>21</v>
      </c>
      <c r="I27" s="406"/>
      <c r="J27" s="405"/>
      <c r="K27" s="489"/>
      <c r="L27" s="490"/>
      <c r="M27" s="490"/>
      <c r="N27" s="490"/>
      <c r="O27" s="491"/>
    </row>
    <row r="28" spans="1:15">
      <c r="A28" s="403" t="s">
        <v>22</v>
      </c>
      <c r="B28" s="404"/>
      <c r="C28" s="404"/>
      <c r="D28" s="435"/>
      <c r="E28" s="405"/>
      <c r="F28" s="406"/>
      <c r="G28" s="449"/>
      <c r="H28" s="406"/>
      <c r="I28" s="406"/>
      <c r="J28" s="405"/>
      <c r="K28" s="489"/>
      <c r="L28" s="490"/>
      <c r="M28" s="490"/>
      <c r="N28" s="490"/>
      <c r="O28" s="491"/>
    </row>
    <row r="29" customHeight="1" spans="1:15">
      <c r="A29" s="454"/>
      <c r="B29" s="455" t="s">
        <v>23</v>
      </c>
      <c r="C29" s="455"/>
      <c r="D29" s="455"/>
      <c r="E29" s="456"/>
      <c r="F29" s="406"/>
      <c r="G29" s="406"/>
      <c r="H29" s="406"/>
      <c r="I29" s="406"/>
      <c r="J29" s="405"/>
      <c r="K29" s="489"/>
      <c r="L29" s="490"/>
      <c r="M29" s="490"/>
      <c r="N29" s="490"/>
      <c r="O29" s="491"/>
    </row>
    <row r="30" spans="1:15">
      <c r="A30" s="418"/>
      <c r="F30" s="425"/>
      <c r="G30" s="406"/>
      <c r="H30" s="406"/>
      <c r="I30" s="406"/>
      <c r="J30" s="405"/>
      <c r="K30" s="489"/>
      <c r="L30" s="490"/>
      <c r="M30" s="490"/>
      <c r="N30" s="490"/>
      <c r="O30" s="491"/>
    </row>
    <row r="31" spans="1:15">
      <c r="A31" s="418"/>
      <c r="C31" s="406"/>
      <c r="E31" s="422"/>
      <c r="F31" s="406"/>
      <c r="G31" s="406"/>
      <c r="H31" s="406"/>
      <c r="I31" s="406"/>
      <c r="J31" s="405"/>
      <c r="K31" s="489"/>
      <c r="L31" s="490"/>
      <c r="M31" s="490"/>
      <c r="N31" s="490"/>
      <c r="O31" s="491"/>
    </row>
    <row r="32" customHeight="1" spans="1:15">
      <c r="A32" s="418"/>
      <c r="E32" s="422"/>
      <c r="F32" s="457" t="s">
        <v>24</v>
      </c>
      <c r="G32" s="458"/>
      <c r="H32" s="458"/>
      <c r="I32" s="458"/>
      <c r="J32" s="497"/>
      <c r="K32" s="489"/>
      <c r="L32" s="490"/>
      <c r="M32" s="490"/>
      <c r="N32" s="490"/>
      <c r="O32" s="491"/>
    </row>
    <row r="33" customHeight="1" spans="1:15">
      <c r="A33" s="403" t="s">
        <v>25</v>
      </c>
      <c r="B33" s="459"/>
      <c r="C33" s="459"/>
      <c r="D33" s="432"/>
      <c r="E33" s="432"/>
      <c r="F33" s="425"/>
      <c r="G33" s="406"/>
      <c r="H33" s="460">
        <v>7</v>
      </c>
      <c r="I33" s="406"/>
      <c r="J33" s="405"/>
      <c r="K33" s="489"/>
      <c r="L33" s="490"/>
      <c r="M33" s="490"/>
      <c r="N33" s="490"/>
      <c r="O33" s="491"/>
    </row>
    <row r="34" spans="1:15">
      <c r="A34" s="425"/>
      <c r="D34" s="406"/>
      <c r="E34" s="422"/>
      <c r="F34" s="406"/>
      <c r="G34" s="406"/>
      <c r="H34" s="406"/>
      <c r="I34" s="406"/>
      <c r="J34" s="405"/>
      <c r="K34" s="489"/>
      <c r="L34" s="490"/>
      <c r="M34" s="490"/>
      <c r="N34" s="490"/>
      <c r="O34" s="491"/>
    </row>
    <row r="35" customHeight="1" spans="1:15">
      <c r="A35" s="418"/>
      <c r="E35" s="422"/>
      <c r="F35" s="406"/>
      <c r="G35" s="406"/>
      <c r="H35" s="406"/>
      <c r="I35" s="406"/>
      <c r="J35" s="405"/>
      <c r="K35" s="489"/>
      <c r="L35" s="490"/>
      <c r="M35" s="490"/>
      <c r="N35" s="490"/>
      <c r="O35" s="491"/>
    </row>
    <row r="36" customHeight="1" spans="1:15">
      <c r="A36" s="441" t="s">
        <v>26</v>
      </c>
      <c r="B36" s="444"/>
      <c r="C36" s="444"/>
      <c r="D36" s="444"/>
      <c r="E36" s="422"/>
      <c r="F36" s="406"/>
      <c r="G36" s="406"/>
      <c r="H36" s="406"/>
      <c r="I36" s="406"/>
      <c r="J36" s="405"/>
      <c r="K36" s="489"/>
      <c r="L36" s="490"/>
      <c r="M36" s="490"/>
      <c r="N36" s="490"/>
      <c r="O36" s="491"/>
    </row>
    <row r="37" spans="1:15">
      <c r="A37" s="428" t="s">
        <v>27</v>
      </c>
      <c r="B37" s="461"/>
      <c r="C37" s="461"/>
      <c r="D37" s="462"/>
      <c r="E37" s="405"/>
      <c r="F37" s="406"/>
      <c r="G37" s="406"/>
      <c r="H37" s="406"/>
      <c r="I37" s="406"/>
      <c r="J37" s="405"/>
      <c r="K37" s="489"/>
      <c r="L37" s="490"/>
      <c r="M37" s="490"/>
      <c r="N37" s="490"/>
      <c r="O37" s="491"/>
    </row>
    <row r="38" spans="1:15">
      <c r="A38" s="463"/>
      <c r="B38" s="464" t="s">
        <v>28</v>
      </c>
      <c r="C38" s="465"/>
      <c r="D38" s="466"/>
      <c r="E38" s="467"/>
      <c r="F38" s="406"/>
      <c r="G38" s="406"/>
      <c r="H38" s="406"/>
      <c r="I38" s="406"/>
      <c r="J38" s="405"/>
      <c r="K38" s="489"/>
      <c r="L38" s="490"/>
      <c r="M38" s="490"/>
      <c r="N38" s="490"/>
      <c r="O38" s="491"/>
    </row>
    <row r="39" customHeight="1" spans="1:15">
      <c r="A39" s="428"/>
      <c r="B39" s="461"/>
      <c r="C39" s="461"/>
      <c r="D39" s="462"/>
      <c r="E39" s="405"/>
      <c r="F39" s="406"/>
      <c r="G39" s="406"/>
      <c r="H39" s="406"/>
      <c r="I39" s="406"/>
      <c r="J39" s="405"/>
      <c r="K39" s="489"/>
      <c r="L39" s="490"/>
      <c r="M39" s="490"/>
      <c r="N39" s="490"/>
      <c r="O39" s="491"/>
    </row>
    <row r="40" spans="1:15">
      <c r="A40" s="463" t="s">
        <v>29</v>
      </c>
      <c r="B40" s="505" t="s">
        <v>30</v>
      </c>
      <c r="C40" s="469"/>
      <c r="D40" s="470"/>
      <c r="E40" s="471"/>
      <c r="F40" s="406"/>
      <c r="G40" s="406"/>
      <c r="H40" s="406"/>
      <c r="I40" s="406"/>
      <c r="J40" s="405"/>
      <c r="K40" s="489"/>
      <c r="L40" s="490"/>
      <c r="M40" s="490"/>
      <c r="N40" s="490"/>
      <c r="O40" s="491"/>
    </row>
    <row r="41" spans="1:15">
      <c r="A41" s="418"/>
      <c r="E41" s="422"/>
      <c r="F41" s="472" t="s">
        <v>31</v>
      </c>
      <c r="G41" s="472" t="s">
        <v>32</v>
      </c>
      <c r="H41" s="472"/>
      <c r="I41" s="472" t="s">
        <v>33</v>
      </c>
      <c r="J41" s="498"/>
      <c r="K41" s="489"/>
      <c r="L41" s="490"/>
      <c r="M41" s="490"/>
      <c r="N41" s="490"/>
      <c r="O41" s="491"/>
    </row>
    <row r="42" spans="1:15">
      <c r="A42" s="473" t="s">
        <v>34</v>
      </c>
      <c r="B42" s="474" t="s">
        <v>35</v>
      </c>
      <c r="C42" s="475"/>
      <c r="D42" s="476"/>
      <c r="E42" s="477"/>
      <c r="F42" s="478">
        <v>21</v>
      </c>
      <c r="G42" s="506" t="s">
        <v>36</v>
      </c>
      <c r="H42" s="479"/>
      <c r="I42" s="499" t="s">
        <v>37</v>
      </c>
      <c r="J42" s="500"/>
      <c r="K42" s="489"/>
      <c r="L42" s="490"/>
      <c r="M42" s="490"/>
      <c r="N42" s="490"/>
      <c r="O42" s="491"/>
    </row>
    <row r="43" ht="2.45" customHeight="1" spans="1:15">
      <c r="A43" s="480"/>
      <c r="B43" s="481"/>
      <c r="C43" s="481"/>
      <c r="D43" s="482"/>
      <c r="E43" s="483"/>
      <c r="F43" s="484"/>
      <c r="G43" s="484"/>
      <c r="H43" s="484"/>
      <c r="I43" s="484"/>
      <c r="J43" s="501"/>
      <c r="K43" s="502"/>
      <c r="L43" s="503"/>
      <c r="M43" s="503"/>
      <c r="N43" s="503"/>
      <c r="O43" s="504"/>
    </row>
    <row r="44" spans="2:5">
      <c r="B44" s="485"/>
      <c r="C44" s="485"/>
      <c r="D44" s="485"/>
      <c r="E44" s="485"/>
    </row>
  </sheetData>
  <sheetProtection password="83B8" sheet="1" selectLockedCells="1" formatCells="0" autoFilter="0"/>
  <mergeCells count="41">
    <mergeCell ref="A2:O2"/>
    <mergeCell ref="A4:C4"/>
    <mergeCell ref="A5:E5"/>
    <mergeCell ref="A6:C6"/>
    <mergeCell ref="A7:E7"/>
    <mergeCell ref="D8:E8"/>
    <mergeCell ref="F10:J10"/>
    <mergeCell ref="A11:B11"/>
    <mergeCell ref="C11:E11"/>
    <mergeCell ref="F11:J11"/>
    <mergeCell ref="A12:B12"/>
    <mergeCell ref="D12:E12"/>
    <mergeCell ref="A14:B14"/>
    <mergeCell ref="C14:E14"/>
    <mergeCell ref="A15:B15"/>
    <mergeCell ref="B17:C17"/>
    <mergeCell ref="F18:J18"/>
    <mergeCell ref="F19:J19"/>
    <mergeCell ref="A20:B20"/>
    <mergeCell ref="C20:E20"/>
    <mergeCell ref="A23:B23"/>
    <mergeCell ref="C23:E23"/>
    <mergeCell ref="C25:E25"/>
    <mergeCell ref="D26:E26"/>
    <mergeCell ref="A28:C28"/>
    <mergeCell ref="C31:E31"/>
    <mergeCell ref="F32:J32"/>
    <mergeCell ref="A33:E33"/>
    <mergeCell ref="D34:E34"/>
    <mergeCell ref="A36:D36"/>
    <mergeCell ref="A37:D37"/>
    <mergeCell ref="B38:E38"/>
    <mergeCell ref="B40:E40"/>
    <mergeCell ref="G41:H41"/>
    <mergeCell ref="I41:J41"/>
    <mergeCell ref="B42:E42"/>
    <mergeCell ref="G42:H42"/>
    <mergeCell ref="I42:J42"/>
    <mergeCell ref="K3:O43"/>
    <mergeCell ref="F14:J15"/>
    <mergeCell ref="F22:J24"/>
  </mergeCells>
  <conditionalFormatting sqref="F42">
    <cfRule type="cellIs" dxfId="0" priority="3" stopIfTrue="1" operator="greaterThan">
      <formula>31</formula>
    </cfRule>
    <cfRule type="expression" dxfId="1" priority="2" stopIfTrue="1">
      <formula>IF($A$39&lt;10,DAY($A$39))</formula>
    </cfRule>
  </conditionalFormatting>
  <conditionalFormatting sqref="I42">
    <cfRule type="cellIs" dxfId="0" priority="1" stopIfTrue="1" operator="greaterThan">
      <formula>MID(YEAR(NOW()),3,4)</formula>
    </cfRule>
  </conditionalFormatting>
  <hyperlinks>
    <hyperlink ref="B42" r:id="rId2" display="ilasciuc68@mail.ru"/>
  </hyperlinks>
  <pageMargins left="0.511811" right="0.15748" top="0.433071" bottom="0.19685" header="0" footer="0"/>
  <pageSetup paperSize="9" scale="89" orientation="landscape" useFirstPageNumber="1" horizontalDpi="600" vertic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0"/>
  <sheetViews>
    <sheetView tabSelected="1" zoomScale="90" zoomScaleNormal="90" topLeftCell="A8" workbookViewId="0">
      <selection activeCell="L17" sqref="L17"/>
    </sheetView>
  </sheetViews>
  <sheetFormatPr defaultColWidth="9" defaultRowHeight="12.75" customHeight="1"/>
  <cols>
    <col min="1" max="1" width="3.14444444444444" customWidth="1"/>
    <col min="2" max="2" width="5.71111111111111" customWidth="1"/>
    <col min="3" max="3" width="25.8555555555556" customWidth="1"/>
    <col min="4" max="4" width="9.14444444444444" customWidth="1"/>
    <col min="5" max="5" width="9.28888888888889" customWidth="1"/>
    <col min="6" max="6" width="7.28888888888889" customWidth="1"/>
    <col min="7" max="7" width="7.85555555555556" customWidth="1"/>
    <col min="8" max="8" width="8.14444444444444" customWidth="1"/>
    <col min="9" max="9" width="7.56666666666667" customWidth="1"/>
    <col min="10" max="10" width="8.85555555555556" customWidth="1"/>
    <col min="11" max="12" width="9.71111111111111" customWidth="1"/>
    <col min="13" max="14" width="8" customWidth="1"/>
    <col min="15" max="17" width="8.28888888888889" customWidth="1"/>
    <col min="18" max="18" width="11" customWidth="1"/>
    <col min="19" max="257" width="9.14444444444444" customWidth="1"/>
  </cols>
  <sheetData>
    <row r="1" ht="27.75" customHeight="1" spans="2:18">
      <c r="B1" s="395" t="s">
        <v>38</v>
      </c>
      <c r="C1" s="396"/>
      <c r="D1" s="396"/>
      <c r="E1" s="396"/>
      <c r="F1" s="396"/>
      <c r="G1" s="396"/>
      <c r="H1" s="396"/>
      <c r="I1" s="396"/>
      <c r="J1" s="396"/>
      <c r="K1" s="396"/>
      <c r="L1" s="396"/>
      <c r="M1" s="396"/>
      <c r="N1" s="396"/>
      <c r="O1" s="396"/>
      <c r="P1" s="396"/>
      <c r="Q1" s="396"/>
      <c r="R1" s="396"/>
    </row>
    <row r="2" ht="18" customHeight="1" spans="2:18">
      <c r="B2" s="2" t="s">
        <v>39</v>
      </c>
      <c r="C2" s="3" t="s">
        <v>40</v>
      </c>
      <c r="D2" s="4" t="s">
        <v>41</v>
      </c>
      <c r="E2" s="5"/>
      <c r="F2" s="5"/>
      <c r="G2" s="5"/>
      <c r="H2" s="5"/>
      <c r="I2" s="72"/>
      <c r="J2" s="73" t="s">
        <v>42</v>
      </c>
      <c r="K2" s="74"/>
      <c r="L2" s="74"/>
      <c r="M2" s="74"/>
      <c r="N2" s="74"/>
      <c r="O2" s="74"/>
      <c r="P2" s="74"/>
      <c r="Q2" s="74"/>
      <c r="R2" s="104"/>
    </row>
    <row r="3" ht="18" customHeight="1" spans="2:18">
      <c r="B3" s="6"/>
      <c r="C3" s="7"/>
      <c r="D3" s="8" t="s">
        <v>43</v>
      </c>
      <c r="E3" s="9"/>
      <c r="F3" s="10" t="s">
        <v>44</v>
      </c>
      <c r="G3" s="11"/>
      <c r="H3" s="11"/>
      <c r="I3" s="75"/>
      <c r="J3" s="76" t="s">
        <v>45</v>
      </c>
      <c r="K3" s="11" t="s">
        <v>46</v>
      </c>
      <c r="L3" s="77"/>
      <c r="M3" s="78" t="s">
        <v>47</v>
      </c>
      <c r="N3" s="11"/>
      <c r="O3" s="11"/>
      <c r="P3" s="11"/>
      <c r="Q3" s="77"/>
      <c r="R3" s="105" t="s">
        <v>48</v>
      </c>
    </row>
    <row r="4" ht="40.15" customHeight="1" spans="2:18">
      <c r="B4" s="6"/>
      <c r="C4" s="7"/>
      <c r="D4" s="12"/>
      <c r="E4" s="13"/>
      <c r="F4" s="10" t="s">
        <v>49</v>
      </c>
      <c r="G4" s="14"/>
      <c r="H4" s="10" t="s">
        <v>50</v>
      </c>
      <c r="I4" s="11"/>
      <c r="J4" s="79"/>
      <c r="K4" s="80" t="s">
        <v>49</v>
      </c>
      <c r="L4" s="80" t="s">
        <v>50</v>
      </c>
      <c r="M4" s="80" t="s">
        <v>51</v>
      </c>
      <c r="N4" s="80" t="s">
        <v>52</v>
      </c>
      <c r="O4" s="80" t="s">
        <v>53</v>
      </c>
      <c r="P4" s="80" t="s">
        <v>54</v>
      </c>
      <c r="Q4" s="106" t="s">
        <v>55</v>
      </c>
      <c r="R4" s="107"/>
    </row>
    <row r="5" ht="24" customHeight="1" spans="2:18">
      <c r="B5" s="15"/>
      <c r="C5" s="16"/>
      <c r="D5" s="17" t="s">
        <v>56</v>
      </c>
      <c r="E5" s="18" t="s">
        <v>57</v>
      </c>
      <c r="F5" s="18" t="s">
        <v>58</v>
      </c>
      <c r="G5" s="18" t="s">
        <v>57</v>
      </c>
      <c r="H5" s="18" t="s">
        <v>59</v>
      </c>
      <c r="I5" s="18" t="s">
        <v>57</v>
      </c>
      <c r="J5" s="81"/>
      <c r="K5" s="82"/>
      <c r="L5" s="82"/>
      <c r="M5" s="83"/>
      <c r="N5" s="83"/>
      <c r="O5" s="82"/>
      <c r="P5" s="84"/>
      <c r="Q5" s="108"/>
      <c r="R5" s="109"/>
    </row>
    <row r="6" ht="12" customHeight="1" spans="2:18">
      <c r="B6" s="397" t="s">
        <v>60</v>
      </c>
      <c r="C6" s="290" t="s">
        <v>61</v>
      </c>
      <c r="D6" s="291">
        <v>1</v>
      </c>
      <c r="E6" s="292">
        <v>2</v>
      </c>
      <c r="F6" s="292">
        <v>3</v>
      </c>
      <c r="G6" s="292">
        <v>4</v>
      </c>
      <c r="H6" s="292">
        <v>5</v>
      </c>
      <c r="I6" s="322">
        <v>6</v>
      </c>
      <c r="J6" s="323">
        <v>7</v>
      </c>
      <c r="K6" s="292">
        <v>8</v>
      </c>
      <c r="L6" s="292">
        <v>9</v>
      </c>
      <c r="M6" s="292">
        <v>10</v>
      </c>
      <c r="N6" s="292">
        <v>11</v>
      </c>
      <c r="O6" s="292">
        <v>12</v>
      </c>
      <c r="P6" s="292">
        <v>13</v>
      </c>
      <c r="Q6" s="292">
        <v>14</v>
      </c>
      <c r="R6" s="338">
        <v>15</v>
      </c>
    </row>
    <row r="7" ht="30" customHeight="1" spans="2:18">
      <c r="B7" s="366" t="s">
        <v>62</v>
      </c>
      <c r="C7" s="126" t="s">
        <v>63</v>
      </c>
      <c r="D7" s="350"/>
      <c r="E7" s="351"/>
      <c r="F7" s="351"/>
      <c r="G7" s="351"/>
      <c r="H7" s="351"/>
      <c r="I7" s="358"/>
      <c r="J7" s="359"/>
      <c r="K7" s="351"/>
      <c r="L7" s="351"/>
      <c r="M7" s="351"/>
      <c r="N7" s="351"/>
      <c r="O7" s="351"/>
      <c r="P7" s="351"/>
      <c r="Q7" s="351"/>
      <c r="R7" s="342"/>
    </row>
    <row r="8" ht="19.9" customHeight="1" spans="2:18">
      <c r="B8" s="293" t="s">
        <v>64</v>
      </c>
      <c r="C8" s="24" t="s">
        <v>65</v>
      </c>
      <c r="D8" s="54" t="s">
        <v>66</v>
      </c>
      <c r="E8" s="52" t="s">
        <v>66</v>
      </c>
      <c r="F8" s="52" t="s">
        <v>66</v>
      </c>
      <c r="G8" s="52" t="s">
        <v>66</v>
      </c>
      <c r="H8" s="52" t="s">
        <v>66</v>
      </c>
      <c r="I8" s="94" t="s">
        <v>66</v>
      </c>
      <c r="J8" s="294"/>
      <c r="K8" s="52" t="s">
        <v>66</v>
      </c>
      <c r="L8" s="52" t="s">
        <v>66</v>
      </c>
      <c r="M8" s="52" t="s">
        <v>66</v>
      </c>
      <c r="N8" s="52" t="s">
        <v>66</v>
      </c>
      <c r="O8" s="52" t="s">
        <v>66</v>
      </c>
      <c r="P8" s="52" t="s">
        <v>66</v>
      </c>
      <c r="Q8" s="52" t="s">
        <v>66</v>
      </c>
      <c r="R8" s="339"/>
    </row>
    <row r="9" ht="25.9" customHeight="1" spans="2:18">
      <c r="B9" s="303" t="s">
        <v>67</v>
      </c>
      <c r="C9" s="398" t="s">
        <v>68</v>
      </c>
      <c r="D9" s="54" t="s">
        <v>66</v>
      </c>
      <c r="E9" s="52" t="s">
        <v>66</v>
      </c>
      <c r="F9" s="52" t="s">
        <v>66</v>
      </c>
      <c r="G9" s="52" t="s">
        <v>66</v>
      </c>
      <c r="H9" s="52" t="s">
        <v>66</v>
      </c>
      <c r="I9" s="94" t="s">
        <v>66</v>
      </c>
      <c r="J9" s="294"/>
      <c r="K9" s="52" t="s">
        <v>66</v>
      </c>
      <c r="L9" s="52" t="s">
        <v>66</v>
      </c>
      <c r="M9" s="52" t="s">
        <v>66</v>
      </c>
      <c r="N9" s="52" t="s">
        <v>66</v>
      </c>
      <c r="O9" s="52" t="s">
        <v>66</v>
      </c>
      <c r="P9" s="52" t="s">
        <v>66</v>
      </c>
      <c r="Q9" s="52" t="s">
        <v>66</v>
      </c>
      <c r="R9" s="339"/>
    </row>
    <row r="10" ht="18.6" customHeight="1" spans="2:18">
      <c r="B10" s="367" t="s">
        <v>69</v>
      </c>
      <c r="C10" s="60" t="s">
        <v>70</v>
      </c>
      <c r="D10" s="170" t="s">
        <v>66</v>
      </c>
      <c r="E10" s="171" t="s">
        <v>66</v>
      </c>
      <c r="F10" s="171" t="s">
        <v>66</v>
      </c>
      <c r="G10" s="171" t="s">
        <v>66</v>
      </c>
      <c r="H10" s="171" t="s">
        <v>66</v>
      </c>
      <c r="I10" s="178" t="s">
        <v>66</v>
      </c>
      <c r="J10" s="372"/>
      <c r="K10" s="171" t="s">
        <v>66</v>
      </c>
      <c r="L10" s="171" t="s">
        <v>66</v>
      </c>
      <c r="M10" s="171" t="s">
        <v>66</v>
      </c>
      <c r="N10" s="171" t="s">
        <v>66</v>
      </c>
      <c r="O10" s="171" t="s">
        <v>66</v>
      </c>
      <c r="P10" s="171" t="s">
        <v>66</v>
      </c>
      <c r="Q10" s="171" t="s">
        <v>66</v>
      </c>
      <c r="R10" s="339"/>
    </row>
    <row r="11" ht="19.15" customHeight="1" spans="2:18">
      <c r="B11" s="290" t="s">
        <v>71</v>
      </c>
      <c r="C11" s="130" t="s">
        <v>72</v>
      </c>
      <c r="D11" s="352"/>
      <c r="E11" s="353"/>
      <c r="F11" s="381"/>
      <c r="G11" s="381"/>
      <c r="H11" s="381"/>
      <c r="I11" s="384"/>
      <c r="J11" s="361"/>
      <c r="K11" s="353"/>
      <c r="L11" s="353"/>
      <c r="M11" s="353"/>
      <c r="N11" s="353"/>
      <c r="O11" s="353"/>
      <c r="P11" s="353"/>
      <c r="Q11" s="353"/>
      <c r="R11" s="365"/>
    </row>
    <row r="12" ht="15.6" customHeight="1" spans="2:18">
      <c r="B12" s="303" t="s">
        <v>73</v>
      </c>
      <c r="C12" s="24" t="s">
        <v>74</v>
      </c>
      <c r="D12" s="54" t="s">
        <v>66</v>
      </c>
      <c r="E12" s="52" t="s">
        <v>66</v>
      </c>
      <c r="F12" s="52" t="s">
        <v>66</v>
      </c>
      <c r="G12" s="52" t="s">
        <v>66</v>
      </c>
      <c r="H12" s="52" t="s">
        <v>66</v>
      </c>
      <c r="I12" s="94" t="s">
        <v>66</v>
      </c>
      <c r="J12" s="312"/>
      <c r="K12" s="295"/>
      <c r="L12" s="295"/>
      <c r="M12" s="295"/>
      <c r="N12" s="295"/>
      <c r="O12" s="295"/>
      <c r="P12" s="295"/>
      <c r="Q12" s="295"/>
      <c r="R12" s="377"/>
    </row>
    <row r="13" ht="29.45" customHeight="1" spans="2:18">
      <c r="B13" s="293" t="s">
        <v>75</v>
      </c>
      <c r="C13" s="24" t="s">
        <v>76</v>
      </c>
      <c r="D13" s="304"/>
      <c r="E13" s="295"/>
      <c r="F13" s="295"/>
      <c r="G13" s="295"/>
      <c r="H13" s="295"/>
      <c r="I13" s="324"/>
      <c r="J13" s="294"/>
      <c r="K13" s="295"/>
      <c r="L13" s="295"/>
      <c r="M13" s="295"/>
      <c r="N13" s="295"/>
      <c r="O13" s="295"/>
      <c r="P13" s="295"/>
      <c r="Q13" s="295"/>
      <c r="R13" s="339"/>
    </row>
    <row r="14" ht="19.9" customHeight="1" spans="1:18">
      <c r="A14" s="311">
        <v>2</v>
      </c>
      <c r="B14" s="293" t="s">
        <v>77</v>
      </c>
      <c r="C14" s="24" t="s">
        <v>78</v>
      </c>
      <c r="D14" s="304"/>
      <c r="E14" s="295"/>
      <c r="F14" s="295"/>
      <c r="G14" s="295"/>
      <c r="H14" s="295"/>
      <c r="I14" s="324"/>
      <c r="J14" s="294"/>
      <c r="K14" s="295"/>
      <c r="L14" s="295"/>
      <c r="M14" s="295"/>
      <c r="N14" s="295"/>
      <c r="O14" s="295"/>
      <c r="P14" s="295"/>
      <c r="Q14" s="295"/>
      <c r="R14" s="339"/>
    </row>
    <row r="15" ht="18.6" customHeight="1" spans="2:18">
      <c r="B15" s="293" t="s">
        <v>79</v>
      </c>
      <c r="C15" s="24" t="s">
        <v>80</v>
      </c>
      <c r="D15" s="304"/>
      <c r="E15" s="295"/>
      <c r="F15" s="295"/>
      <c r="G15" s="295"/>
      <c r="H15" s="295"/>
      <c r="I15" s="324"/>
      <c r="J15" s="294"/>
      <c r="K15" s="295"/>
      <c r="L15" s="295"/>
      <c r="M15" s="295"/>
      <c r="N15" s="295"/>
      <c r="O15" s="295"/>
      <c r="P15" s="295"/>
      <c r="Q15" s="295"/>
      <c r="R15" s="339"/>
    </row>
    <row r="16" ht="25.9" customHeight="1" spans="2:18">
      <c r="B16" s="293" t="s">
        <v>81</v>
      </c>
      <c r="C16" s="24" t="s">
        <v>82</v>
      </c>
      <c r="D16" s="304"/>
      <c r="E16" s="295"/>
      <c r="F16" s="295"/>
      <c r="G16" s="295"/>
      <c r="H16" s="295"/>
      <c r="I16" s="324"/>
      <c r="J16" s="294"/>
      <c r="K16" s="295"/>
      <c r="L16" s="295"/>
      <c r="M16" s="295"/>
      <c r="N16" s="295"/>
      <c r="O16" s="295"/>
      <c r="P16" s="295"/>
      <c r="Q16" s="295"/>
      <c r="R16" s="339"/>
    </row>
    <row r="17" ht="18" customHeight="1" spans="2:18">
      <c r="B17" s="293" t="s">
        <v>83</v>
      </c>
      <c r="C17" s="24" t="s">
        <v>84</v>
      </c>
      <c r="D17" s="304"/>
      <c r="E17" s="295"/>
      <c r="F17" s="295"/>
      <c r="G17" s="295"/>
      <c r="H17" s="295"/>
      <c r="I17" s="324"/>
      <c r="J17" s="294"/>
      <c r="K17" s="295"/>
      <c r="L17" s="295"/>
      <c r="M17" s="295"/>
      <c r="N17" s="295"/>
      <c r="O17" s="295"/>
      <c r="P17" s="295"/>
      <c r="Q17" s="295"/>
      <c r="R17" s="339"/>
    </row>
    <row r="18" ht="21" customHeight="1" spans="2:18">
      <c r="B18" s="293" t="s">
        <v>85</v>
      </c>
      <c r="C18" s="24" t="s">
        <v>86</v>
      </c>
      <c r="D18" s="304"/>
      <c r="E18" s="295"/>
      <c r="F18" s="295"/>
      <c r="G18" s="295"/>
      <c r="H18" s="295"/>
      <c r="I18" s="324"/>
      <c r="J18" s="294"/>
      <c r="K18" s="295"/>
      <c r="L18" s="295"/>
      <c r="M18" s="295"/>
      <c r="N18" s="295"/>
      <c r="O18" s="295"/>
      <c r="P18" s="295"/>
      <c r="Q18" s="295"/>
      <c r="R18" s="339"/>
    </row>
    <row r="19" ht="19.15" customHeight="1" spans="2:18">
      <c r="B19" s="293" t="s">
        <v>87</v>
      </c>
      <c r="C19" s="24" t="s">
        <v>88</v>
      </c>
      <c r="D19" s="304"/>
      <c r="E19" s="295"/>
      <c r="F19" s="295"/>
      <c r="G19" s="295"/>
      <c r="H19" s="295"/>
      <c r="I19" s="324"/>
      <c r="J19" s="294"/>
      <c r="K19" s="295"/>
      <c r="L19" s="295"/>
      <c r="M19" s="295"/>
      <c r="N19" s="295"/>
      <c r="O19" s="295"/>
      <c r="P19" s="295"/>
      <c r="Q19" s="295"/>
      <c r="R19" s="339"/>
    </row>
    <row r="20" ht="21.6" customHeight="1" spans="2:18">
      <c r="B20" s="293" t="s">
        <v>89</v>
      </c>
      <c r="C20" s="24" t="s">
        <v>90</v>
      </c>
      <c r="D20" s="304"/>
      <c r="E20" s="295"/>
      <c r="F20" s="295"/>
      <c r="G20" s="295"/>
      <c r="H20" s="295"/>
      <c r="I20" s="324"/>
      <c r="J20" s="294"/>
      <c r="K20" s="295"/>
      <c r="L20" s="295"/>
      <c r="M20" s="295"/>
      <c r="N20" s="295"/>
      <c r="O20" s="295"/>
      <c r="P20" s="295"/>
      <c r="Q20" s="295"/>
      <c r="R20" s="339"/>
    </row>
    <row r="21" ht="18.6" customHeight="1" spans="2:18">
      <c r="B21" s="293" t="s">
        <v>91</v>
      </c>
      <c r="C21" s="24" t="s">
        <v>92</v>
      </c>
      <c r="D21" s="304"/>
      <c r="E21" s="295"/>
      <c r="F21" s="52" t="s">
        <v>66</v>
      </c>
      <c r="G21" s="52" t="s">
        <v>66</v>
      </c>
      <c r="H21" s="52" t="s">
        <v>66</v>
      </c>
      <c r="I21" s="94" t="s">
        <v>66</v>
      </c>
      <c r="J21" s="294"/>
      <c r="K21" s="52" t="s">
        <v>66</v>
      </c>
      <c r="L21" s="52" t="s">
        <v>66</v>
      </c>
      <c r="M21" s="295"/>
      <c r="N21" s="295"/>
      <c r="O21" s="295"/>
      <c r="P21" s="295"/>
      <c r="Q21" s="295"/>
      <c r="R21" s="339"/>
    </row>
    <row r="22" ht="18" customHeight="1" spans="2:18">
      <c r="B22" s="293" t="s">
        <v>93</v>
      </c>
      <c r="C22" s="24" t="s">
        <v>94</v>
      </c>
      <c r="D22" s="304"/>
      <c r="E22" s="295"/>
      <c r="F22" s="295"/>
      <c r="G22" s="295"/>
      <c r="H22" s="295"/>
      <c r="I22" s="324"/>
      <c r="J22" s="294"/>
      <c r="K22" s="295"/>
      <c r="L22" s="295"/>
      <c r="M22" s="295"/>
      <c r="N22" s="295"/>
      <c r="O22" s="295"/>
      <c r="P22" s="295"/>
      <c r="Q22" s="295"/>
      <c r="R22" s="339"/>
    </row>
    <row r="23" ht="18" customHeight="1" spans="2:18">
      <c r="B23" s="293" t="s">
        <v>95</v>
      </c>
      <c r="C23" s="24" t="s">
        <v>96</v>
      </c>
      <c r="D23" s="304"/>
      <c r="E23" s="295"/>
      <c r="F23" s="295"/>
      <c r="G23" s="295"/>
      <c r="H23" s="295"/>
      <c r="I23" s="324"/>
      <c r="J23" s="294"/>
      <c r="K23" s="295"/>
      <c r="L23" s="295"/>
      <c r="M23" s="295"/>
      <c r="N23" s="295"/>
      <c r="O23" s="295"/>
      <c r="P23" s="295"/>
      <c r="Q23" s="295"/>
      <c r="R23" s="339"/>
    </row>
    <row r="24" ht="18" customHeight="1" spans="2:18">
      <c r="B24" s="293" t="s">
        <v>97</v>
      </c>
      <c r="C24" s="24" t="s">
        <v>98</v>
      </c>
      <c r="D24" s="304"/>
      <c r="E24" s="295"/>
      <c r="F24" s="295"/>
      <c r="G24" s="295"/>
      <c r="H24" s="295"/>
      <c r="I24" s="324"/>
      <c r="J24" s="294"/>
      <c r="K24" s="295"/>
      <c r="L24" s="295"/>
      <c r="M24" s="295"/>
      <c r="N24" s="295"/>
      <c r="O24" s="295"/>
      <c r="P24" s="295"/>
      <c r="Q24" s="295"/>
      <c r="R24" s="339"/>
    </row>
    <row r="25" ht="17.45" customHeight="1" spans="2:18">
      <c r="B25" s="293" t="s">
        <v>99</v>
      </c>
      <c r="C25" s="24" t="s">
        <v>100</v>
      </c>
      <c r="D25" s="304"/>
      <c r="E25" s="295"/>
      <c r="F25" s="295"/>
      <c r="G25" s="295"/>
      <c r="H25" s="295"/>
      <c r="I25" s="324"/>
      <c r="J25" s="294"/>
      <c r="K25" s="295"/>
      <c r="L25" s="295"/>
      <c r="M25" s="295"/>
      <c r="N25" s="295"/>
      <c r="O25" s="295"/>
      <c r="P25" s="295"/>
      <c r="Q25" s="295"/>
      <c r="R25" s="339"/>
    </row>
    <row r="26" ht="18.6" customHeight="1" spans="2:18">
      <c r="B26" s="293" t="s">
        <v>101</v>
      </c>
      <c r="C26" s="24" t="s">
        <v>102</v>
      </c>
      <c r="D26" s="304"/>
      <c r="E26" s="295"/>
      <c r="F26" s="295"/>
      <c r="G26" s="295"/>
      <c r="H26" s="295"/>
      <c r="I26" s="324"/>
      <c r="J26" s="294"/>
      <c r="K26" s="295"/>
      <c r="L26" s="295"/>
      <c r="M26" s="295"/>
      <c r="N26" s="295"/>
      <c r="O26" s="295"/>
      <c r="P26" s="295"/>
      <c r="Q26" s="295"/>
      <c r="R26" s="339"/>
    </row>
    <row r="27" ht="19.15" customHeight="1" spans="2:18">
      <c r="B27" s="293" t="s">
        <v>103</v>
      </c>
      <c r="C27" s="24" t="s">
        <v>104</v>
      </c>
      <c r="D27" s="304"/>
      <c r="E27" s="295"/>
      <c r="F27" s="295"/>
      <c r="G27" s="295"/>
      <c r="H27" s="295"/>
      <c r="I27" s="324"/>
      <c r="J27" s="294"/>
      <c r="K27" s="295"/>
      <c r="L27" s="295"/>
      <c r="M27" s="295"/>
      <c r="N27" s="295"/>
      <c r="O27" s="295"/>
      <c r="P27" s="295"/>
      <c r="Q27" s="295"/>
      <c r="R27" s="339"/>
    </row>
    <row r="28" ht="18" customHeight="1" spans="2:18">
      <c r="B28" s="293" t="s">
        <v>105</v>
      </c>
      <c r="C28" s="24" t="s">
        <v>106</v>
      </c>
      <c r="D28" s="304"/>
      <c r="E28" s="295"/>
      <c r="F28" s="295"/>
      <c r="G28" s="295"/>
      <c r="H28" s="295"/>
      <c r="I28" s="324"/>
      <c r="J28" s="294"/>
      <c r="K28" s="295"/>
      <c r="L28" s="295"/>
      <c r="M28" s="295"/>
      <c r="N28" s="295"/>
      <c r="O28" s="295"/>
      <c r="P28" s="295"/>
      <c r="Q28" s="295"/>
      <c r="R28" s="339"/>
    </row>
    <row r="29" ht="26.45" customHeight="1" spans="2:18">
      <c r="B29" s="290" t="s">
        <v>107</v>
      </c>
      <c r="C29" s="55" t="s">
        <v>108</v>
      </c>
      <c r="D29" s="378"/>
      <c r="E29" s="331"/>
      <c r="F29" s="331"/>
      <c r="G29" s="331"/>
      <c r="H29" s="331"/>
      <c r="I29" s="376"/>
      <c r="J29" s="330"/>
      <c r="K29" s="331"/>
      <c r="L29" s="331"/>
      <c r="M29" s="331"/>
      <c r="N29" s="331"/>
      <c r="O29" s="331"/>
      <c r="P29" s="331"/>
      <c r="Q29" s="331"/>
      <c r="R29" s="343"/>
    </row>
    <row r="30" ht="13.9" customHeight="1" spans="4:18">
      <c r="D30" s="242">
        <f>SUM(D13:D29)+SUM('3'!D6:D31)+SUM('4'!D6:D38)+SUM('5'!D8:D30)-'3'!D30-'4'!D7</f>
        <v>0</v>
      </c>
      <c r="E30" s="242">
        <f>SUM(E13:E29)+SUM('3'!E6:E31)+SUM('4'!E6:E38)+SUM('5'!E8:E30)-'3'!E30-'4'!E7</f>
        <v>0</v>
      </c>
      <c r="F30" s="242">
        <f>SUM(F13:F29)+SUM('3'!F6:F31)+SUM('4'!F6:F38)+SUM('5'!F6:F30)-'3'!F30-'4'!F7</f>
        <v>0</v>
      </c>
      <c r="G30" s="242">
        <f>SUM(G13:G29)+SUM('3'!G6:G31)+SUM('4'!G6:G38)+SUM('5'!G6:G30)-'3'!G30-'4'!G7</f>
        <v>0</v>
      </c>
      <c r="H30" s="242">
        <f>SUM(H13:H29)+SUM('3'!H6:H31)+SUM('4'!H6:H38)+SUM('5'!H6:H30)-'3'!H30-'4'!H7</f>
        <v>0</v>
      </c>
      <c r="I30" s="242">
        <f>SUM(I13:I29)+SUM('3'!I6:I31)+SUM('4'!I6:I38)+SUM('5'!I6:I30)-'3'!I30-'4'!I7</f>
        <v>0</v>
      </c>
      <c r="J30" s="242">
        <f>SUM(J13:J29)+SUM('3'!J6:J31)+SUM('4'!J6:J38)+SUM('5'!J8:J30)-'3'!J30-'4'!J7</f>
        <v>0</v>
      </c>
      <c r="K30" s="242">
        <f>SUM(K13:K29)+SUM('3'!K6:K31)+SUM('4'!K6:K38)+SUM('5'!K6:K30)-'3'!K30-'4'!K7</f>
        <v>0</v>
      </c>
      <c r="L30" s="242">
        <f>SUM(L13:L29)+SUM('3'!L6:L31)+SUM('4'!L6:L38)+SUM('5'!L6:L30)-'3'!L30-'4'!L7</f>
        <v>0</v>
      </c>
      <c r="M30" s="242">
        <f>SUM(M13:M29)+SUM('3'!M6:M31)+SUM('4'!M6:M38)+SUM('5'!M8:M30)-'3'!M30-'4'!M7</f>
        <v>0</v>
      </c>
      <c r="N30" s="242">
        <f>SUM(N13:N29)+SUM('3'!N6:N31)+SUM('4'!N6:N38)+SUM('5'!N8:N30)-'3'!N30-'4'!N7</f>
        <v>0</v>
      </c>
      <c r="O30" s="242">
        <f>SUM(O13:O29)+SUM('3'!O6:O31)+SUM('4'!O6:O38)+SUM('5'!O8:O30)-'3'!O30-'4'!O7</f>
        <v>0</v>
      </c>
      <c r="P30" s="242">
        <f>SUM(P13:P29)+SUM('3'!P6:P31)+SUM('4'!P6:P38)+SUM('5'!P8:P30)-'3'!P30-'4'!P7</f>
        <v>0</v>
      </c>
      <c r="Q30" s="242">
        <f>SUM(Q13:Q29)+SUM('3'!Q6:Q31)+SUM('4'!Q6:Q38)+SUM('5'!Q8:Q30)-'3'!Q30-'4'!Q7</f>
        <v>0</v>
      </c>
      <c r="R30" s="242">
        <f>SUM(R13:R29)+SUM('3'!R6:R31)+SUM('4'!R6:R38)+SUM('5'!R6:R30)-'3'!R30-'4'!R7</f>
        <v>0</v>
      </c>
    </row>
    <row r="31" hidden="1" spans="4:18">
      <c r="D31" s="242"/>
      <c r="E31" s="242"/>
      <c r="F31" s="242"/>
      <c r="G31" s="242"/>
      <c r="H31" s="242"/>
      <c r="I31" s="242"/>
      <c r="J31" s="242"/>
      <c r="K31" s="242"/>
      <c r="L31" s="242"/>
      <c r="M31" s="242"/>
      <c r="N31" s="242"/>
      <c r="O31" s="242"/>
      <c r="P31" s="242"/>
      <c r="Q31" s="242"/>
      <c r="R31" s="242"/>
    </row>
    <row r="32" hidden="1"/>
    <row r="33" hidden="1"/>
    <row r="34" hidden="1"/>
    <row r="35" hidden="1"/>
    <row r="36" hidden="1"/>
    <row r="37" hidden="1"/>
    <row r="38" ht="1.9" customHeight="1"/>
    <row r="39" hidden="1"/>
    <row r="40" hidden="1"/>
    <row r="50" ht="12.6" customHeight="1"/>
  </sheetData>
  <sheetProtection password="83B8" sheet="1" selectLockedCells="1" formatCells="0" autoFilter="0"/>
  <mergeCells count="20">
    <mergeCell ref="B1:R1"/>
    <mergeCell ref="D2:I2"/>
    <mergeCell ref="J2:R2"/>
    <mergeCell ref="F3:I3"/>
    <mergeCell ref="K3:L3"/>
    <mergeCell ref="M3:Q3"/>
    <mergeCell ref="F4:G4"/>
    <mergeCell ref="H4:I4"/>
    <mergeCell ref="B2:B5"/>
    <mergeCell ref="C2:C5"/>
    <mergeCell ref="J3:J5"/>
    <mergeCell ref="K4:K5"/>
    <mergeCell ref="L4:L5"/>
    <mergeCell ref="M4:M5"/>
    <mergeCell ref="N4:N5"/>
    <mergeCell ref="O4:O5"/>
    <mergeCell ref="P4:P5"/>
    <mergeCell ref="Q4:Q5"/>
    <mergeCell ref="R3:R5"/>
    <mergeCell ref="D3:E4"/>
  </mergeCells>
  <conditionalFormatting sqref="D7">
    <cfRule type="expression" dxfId="2" priority="106" stopIfTrue="1">
      <formula>IF($J$7&lt;&gt;0,$D$7=0)</formula>
    </cfRule>
    <cfRule type="cellIs" dxfId="0" priority="107" stopIfTrue="1" operator="lessThan">
      <formula>$F$7+$H$7</formula>
    </cfRule>
  </conditionalFormatting>
  <conditionalFormatting sqref="E7">
    <cfRule type="cellIs" dxfId="0" priority="140" stopIfTrue="1" operator="greaterThan">
      <formula>$D$7</formula>
    </cfRule>
    <cfRule type="expression" dxfId="2" priority="141" stopIfTrue="1">
      <formula>IF($J$7&lt;&gt;0,$E$7=0)</formula>
    </cfRule>
    <cfRule type="cellIs" dxfId="0" priority="142" stopIfTrue="1" operator="lessThan">
      <formula>$G$7+$I$7</formula>
    </cfRule>
  </conditionalFormatting>
  <conditionalFormatting sqref="G7">
    <cfRule type="cellIs" dxfId="0" priority="22" stopIfTrue="1" operator="greaterThan">
      <formula>$F$7</formula>
    </cfRule>
  </conditionalFormatting>
  <conditionalFormatting sqref="I7">
    <cfRule type="cellIs" dxfId="0" priority="23" stopIfTrue="1" operator="greaterThan">
      <formula>$H$7</formula>
    </cfRule>
  </conditionalFormatting>
  <conditionalFormatting sqref="J7">
    <cfRule type="cellIs" dxfId="0" priority="404" stopIfTrue="1" operator="notEqual">
      <formula>SUM($M$7:$Q$7)</formula>
    </cfRule>
    <cfRule type="cellIs" dxfId="0" priority="405" stopIfTrue="1" operator="lessThan">
      <formula>$K$7+$L$7</formula>
    </cfRule>
  </conditionalFormatting>
  <conditionalFormatting sqref="K7:R7">
    <cfRule type="cellIs" dxfId="0" priority="60" stopIfTrue="1" operator="greaterThan">
      <formula>$J$7</formula>
    </cfRule>
  </conditionalFormatting>
  <conditionalFormatting sqref="R8">
    <cfRule type="cellIs" dxfId="0" priority="97" stopIfTrue="1" operator="greaterThan">
      <formula>$J$8</formula>
    </cfRule>
  </conditionalFormatting>
  <conditionalFormatting sqref="R9">
    <cfRule type="cellIs" dxfId="0" priority="98" stopIfTrue="1" operator="greaterThan">
      <formula>$J$9</formula>
    </cfRule>
  </conditionalFormatting>
  <conditionalFormatting sqref="R10">
    <cfRule type="cellIs" dxfId="0" priority="99" stopIfTrue="1" operator="greaterThan">
      <formula>$J$10</formula>
    </cfRule>
  </conditionalFormatting>
  <conditionalFormatting sqref="D11">
    <cfRule type="cellIs" dxfId="3" priority="251" stopIfTrue="1" operator="notEqual">
      <formula>$D$30</formula>
    </cfRule>
    <cfRule type="cellIs" dxfId="0" priority="252" stopIfTrue="1" operator="lessThan">
      <formula>$F$11+$H$11</formula>
    </cfRule>
    <cfRule type="expression" dxfId="2" priority="253" stopIfTrue="1">
      <formula>IF($J$11&lt;&gt;0,$D$11=0)</formula>
    </cfRule>
  </conditionalFormatting>
  <conditionalFormatting sqref="E11">
    <cfRule type="cellIs" dxfId="3" priority="231" stopIfTrue="1" operator="notEqual">
      <formula>$E$30</formula>
    </cfRule>
    <cfRule type="cellIs" dxfId="0" priority="232" stopIfTrue="1" operator="greaterThan">
      <formula>$D$11</formula>
    </cfRule>
    <cfRule type="expression" dxfId="2" priority="233" stopIfTrue="1">
      <formula>IF($J$11&lt;&gt;0,$E$11=0)</formula>
    </cfRule>
  </conditionalFormatting>
  <conditionalFormatting sqref="F11">
    <cfRule type="cellIs" dxfId="3" priority="77" stopIfTrue="1" operator="notEqual">
      <formula>$F$30</formula>
    </cfRule>
    <cfRule type="cellIs" dxfId="3" priority="78" stopIfTrue="1" operator="notEqual">
      <formula>$F$7+$F$8-$F$10</formula>
    </cfRule>
  </conditionalFormatting>
  <conditionalFormatting sqref="G11">
    <cfRule type="cellIs" dxfId="3" priority="228" stopIfTrue="1" operator="notEqual">
      <formula>$G$30</formula>
    </cfRule>
    <cfRule type="cellIs" dxfId="0" priority="229" stopIfTrue="1" operator="greaterThan">
      <formula>$F$11</formula>
    </cfRule>
    <cfRule type="expression" dxfId="2" priority="230" stopIfTrue="1">
      <formula>$G$11+$I$11&gt;$E$11</formula>
    </cfRule>
  </conditionalFormatting>
  <conditionalFormatting sqref="H11">
    <cfRule type="cellIs" dxfId="3" priority="79" stopIfTrue="1" operator="notEqual">
      <formula>$H$30</formula>
    </cfRule>
    <cfRule type="cellIs" dxfId="3" priority="80" stopIfTrue="1" operator="notEqual">
      <formula>$H$7+$H$8-$H$10</formula>
    </cfRule>
  </conditionalFormatting>
  <conditionalFormatting sqref="I11">
    <cfRule type="cellIs" dxfId="3" priority="81" stopIfTrue="1" operator="notEqual">
      <formula>$I$30</formula>
    </cfRule>
    <cfRule type="cellIs" dxfId="0" priority="82" stopIfTrue="1" operator="greaterThan">
      <formula>$H$11</formula>
    </cfRule>
    <cfRule type="cellIs" dxfId="3" priority="83" stopIfTrue="1" operator="notEqual">
      <formula>$I$7+$I$8-$I$10</formula>
    </cfRule>
  </conditionalFormatting>
  <conditionalFormatting sqref="J11">
    <cfRule type="cellIs" dxfId="3" priority="288" stopIfTrue="1" operator="notEqual">
      <formula>$J$7+$J$8-$J$10</formula>
    </cfRule>
    <cfRule type="cellIs" dxfId="3" priority="289" stopIfTrue="1" operator="notEqual">
      <formula>$J$30</formula>
    </cfRule>
    <cfRule type="cellIs" dxfId="0" priority="290" stopIfTrue="1" operator="notEqual">
      <formula>SUM($M$11:$Q$11)</formula>
    </cfRule>
    <cfRule type="cellIs" dxfId="0" priority="3" stopIfTrue="1" operator="lessThan">
      <formula>$K$11+$L$11</formula>
    </cfRule>
  </conditionalFormatting>
  <conditionalFormatting sqref="K11">
    <cfRule type="expression" dxfId="2" priority="193" stopIfTrue="1">
      <formula>$K$11+$L$11&gt;$J$11</formula>
    </cfRule>
    <cfRule type="cellIs" dxfId="3" priority="194" stopIfTrue="1" operator="notEqual">
      <formula>$K$30</formula>
    </cfRule>
    <cfRule type="cellIs" dxfId="0" priority="195" stopIfTrue="1" operator="greaterThan">
      <formula>$J$11</formula>
    </cfRule>
  </conditionalFormatting>
  <conditionalFormatting sqref="L11">
    <cfRule type="expression" dxfId="2" priority="15" stopIfTrue="1">
      <formula>$K$11+$L$11&gt;$J$11</formula>
    </cfRule>
    <cfRule type="cellIs" dxfId="3" priority="16" stopIfTrue="1" operator="notEqual">
      <formula>$L$30</formula>
    </cfRule>
    <cfRule type="cellIs" dxfId="0" priority="17" stopIfTrue="1" operator="greaterThan">
      <formula>$J$11</formula>
    </cfRule>
  </conditionalFormatting>
  <conditionalFormatting sqref="M11">
    <cfRule type="cellIs" dxfId="3" priority="18" stopIfTrue="1" operator="notEqual">
      <formula>$M$30</formula>
    </cfRule>
    <cfRule type="cellIs" dxfId="0" priority="19" stopIfTrue="1" operator="greaterThan">
      <formula>$J$11</formula>
    </cfRule>
  </conditionalFormatting>
  <conditionalFormatting sqref="N11">
    <cfRule type="cellIs" dxfId="3" priority="20" stopIfTrue="1" operator="notEqual">
      <formula>$N$30</formula>
    </cfRule>
    <cfRule type="cellIs" dxfId="0" priority="21" stopIfTrue="1" operator="greaterThan">
      <formula>$J$11</formula>
    </cfRule>
  </conditionalFormatting>
  <conditionalFormatting sqref="O11">
    <cfRule type="cellIs" dxfId="3" priority="90" stopIfTrue="1" operator="notEqual">
      <formula>$O$30</formula>
    </cfRule>
    <cfRule type="cellIs" dxfId="0" priority="91" stopIfTrue="1" operator="greaterThan">
      <formula>$J$11</formula>
    </cfRule>
  </conditionalFormatting>
  <conditionalFormatting sqref="P11">
    <cfRule type="cellIs" dxfId="3" priority="93" stopIfTrue="1" operator="notEqual">
      <formula>$P$30</formula>
    </cfRule>
    <cfRule type="cellIs" dxfId="0" priority="94" stopIfTrue="1" operator="greaterThan">
      <formula>$J$11</formula>
    </cfRule>
  </conditionalFormatting>
  <conditionalFormatting sqref="Q11">
    <cfRule type="cellIs" dxfId="3" priority="95" stopIfTrue="1" operator="notEqual">
      <formula>$Q$30</formula>
    </cfRule>
    <cfRule type="cellIs" dxfId="0" priority="96" stopIfTrue="1" operator="greaterThan">
      <formula>$J$11</formula>
    </cfRule>
  </conditionalFormatting>
  <conditionalFormatting sqref="R11">
    <cfRule type="cellIs" dxfId="3" priority="103" stopIfTrue="1" operator="notEqual">
      <formula>$R$7+$R$8-$R$10</formula>
    </cfRule>
    <cfRule type="cellIs" dxfId="3" priority="104" stopIfTrue="1" operator="notEqual">
      <formula>$R$30</formula>
    </cfRule>
    <cfRule type="cellIs" dxfId="0" priority="105" stopIfTrue="1" operator="greaterThan">
      <formula>$J$11</formula>
    </cfRule>
  </conditionalFormatting>
  <conditionalFormatting sqref="J12">
    <cfRule type="cellIs" dxfId="0" priority="444" stopIfTrue="1" operator="notEqual">
      <formula>SUM($M$12:$Q$12)</formula>
    </cfRule>
    <cfRule type="cellIs" dxfId="0" priority="445" stopIfTrue="1" operator="greaterThan">
      <formula>$J$11</formula>
    </cfRule>
    <cfRule type="cellIs" dxfId="0" priority="446" stopIfTrue="1" operator="lessThan">
      <formula>$K$12+$L$12</formula>
    </cfRule>
  </conditionalFormatting>
  <conditionalFormatting sqref="K12">
    <cfRule type="cellIs" dxfId="0" priority="239" stopIfTrue="1" operator="greaterThan">
      <formula>$J$12</formula>
    </cfRule>
    <cfRule type="cellIs" dxfId="0" priority="240" stopIfTrue="1" operator="greaterThan">
      <formula>$K$11</formula>
    </cfRule>
  </conditionalFormatting>
  <conditionalFormatting sqref="L12">
    <cfRule type="cellIs" dxfId="0" priority="241" stopIfTrue="1" operator="greaterThan">
      <formula>$J$12</formula>
    </cfRule>
    <cfRule type="cellIs" dxfId="0" priority="242" stopIfTrue="1" operator="greaterThan">
      <formula>$L$11</formula>
    </cfRule>
  </conditionalFormatting>
  <conditionalFormatting sqref="M12">
    <cfRule type="cellIs" dxfId="0" priority="13" stopIfTrue="1" operator="greaterThan">
      <formula>$J$12</formula>
    </cfRule>
    <cfRule type="cellIs" dxfId="0" priority="14" stopIfTrue="1" operator="greaterThan">
      <formula>$M$11</formula>
    </cfRule>
  </conditionalFormatting>
  <conditionalFormatting sqref="N12">
    <cfRule type="cellIs" dxfId="0" priority="11" stopIfTrue="1" operator="greaterThan">
      <formula>$J$12</formula>
    </cfRule>
    <cfRule type="cellIs" dxfId="0" priority="12" stopIfTrue="1" operator="greaterThan">
      <formula>$N$11</formula>
    </cfRule>
  </conditionalFormatting>
  <conditionalFormatting sqref="O12">
    <cfRule type="cellIs" dxfId="0" priority="244" stopIfTrue="1" operator="greaterThan">
      <formula>$O$11</formula>
    </cfRule>
    <cfRule type="cellIs" dxfId="0" priority="9" stopIfTrue="1" operator="greaterThan">
      <formula>$J$12</formula>
    </cfRule>
  </conditionalFormatting>
  <conditionalFormatting sqref="P12">
    <cfRule type="cellIs" dxfId="0" priority="246" stopIfTrue="1" operator="greaterThan">
      <formula>$P$11</formula>
    </cfRule>
    <cfRule type="cellIs" dxfId="0" priority="7" stopIfTrue="1" operator="greaterThan">
      <formula>$J$12</formula>
    </cfRule>
  </conditionalFormatting>
  <conditionalFormatting sqref="Q12">
    <cfRule type="cellIs" dxfId="0" priority="248" stopIfTrue="1" operator="greaterThan">
      <formula>$Q$11</formula>
    </cfRule>
    <cfRule type="cellIs" dxfId="0" priority="5" stopIfTrue="1" operator="greaterThan">
      <formula>$J$12</formula>
    </cfRule>
  </conditionalFormatting>
  <conditionalFormatting sqref="R12">
    <cfRule type="cellIs" dxfId="0" priority="249" stopIfTrue="1" operator="greaterThan">
      <formula>$J$12</formula>
    </cfRule>
    <cfRule type="cellIs" dxfId="0" priority="250" stopIfTrue="1" operator="greaterThan">
      <formula>$R$11</formula>
    </cfRule>
  </conditionalFormatting>
  <conditionalFormatting sqref="D13">
    <cfRule type="expression" dxfId="2" priority="108" stopIfTrue="1">
      <formula>IF($J$13&lt;&gt;0,$D$13=0)</formula>
    </cfRule>
    <cfRule type="cellIs" dxfId="0" priority="109" stopIfTrue="1" operator="lessThan">
      <formula>$F$13+$H$13</formula>
    </cfRule>
  </conditionalFormatting>
  <conditionalFormatting sqref="E13">
    <cfRule type="cellIs" dxfId="0" priority="143" stopIfTrue="1" operator="greaterThan">
      <formula>$D$13</formula>
    </cfRule>
    <cfRule type="expression" dxfId="2" priority="144" stopIfTrue="1">
      <formula>IF($J$13&lt;&gt;0,$E$13=0)</formula>
    </cfRule>
    <cfRule type="cellIs" dxfId="0" priority="145" stopIfTrue="1" operator="lessThan">
      <formula>$G$13+$I$13</formula>
    </cfRule>
  </conditionalFormatting>
  <conditionalFormatting sqref="G13">
    <cfRule type="cellIs" dxfId="0" priority="24" stopIfTrue="1" operator="greaterThan">
      <formula>$F$13</formula>
    </cfRule>
  </conditionalFormatting>
  <conditionalFormatting sqref="I13">
    <cfRule type="cellIs" dxfId="0" priority="40" stopIfTrue="1" operator="greaterThan">
      <formula>$H$13</formula>
    </cfRule>
  </conditionalFormatting>
  <conditionalFormatting sqref="J13">
    <cfRule type="cellIs" dxfId="0" priority="406" stopIfTrue="1" operator="notEqual">
      <formula>SUM($M$13:$Q$13)</formula>
    </cfRule>
    <cfRule type="cellIs" dxfId="0" priority="407" stopIfTrue="1" operator="lessThan">
      <formula>$K$13+$L$13</formula>
    </cfRule>
  </conditionalFormatting>
  <conditionalFormatting sqref="K13:R13">
    <cfRule type="cellIs" dxfId="0" priority="61" stopIfTrue="1" operator="greaterThan">
      <formula>$J$13</formula>
    </cfRule>
  </conditionalFormatting>
  <conditionalFormatting sqref="D14">
    <cfRule type="expression" dxfId="2" priority="110" stopIfTrue="1">
      <formula>IF($J$14&lt;&gt;0,$D$14=0)</formula>
    </cfRule>
    <cfRule type="cellIs" dxfId="0" priority="111" stopIfTrue="1" operator="lessThan">
      <formula>$F$14+$H$14</formula>
    </cfRule>
  </conditionalFormatting>
  <conditionalFormatting sqref="E14">
    <cfRule type="cellIs" dxfId="0" priority="146" stopIfTrue="1" operator="greaterThan">
      <formula>$D$14</formula>
    </cfRule>
    <cfRule type="expression" dxfId="2" priority="147" stopIfTrue="1">
      <formula>IF($J$14&lt;&gt;0,$E$14=0)</formula>
    </cfRule>
    <cfRule type="cellIs" dxfId="0" priority="148" stopIfTrue="1" operator="lessThan">
      <formula>$G$14+$I$14</formula>
    </cfRule>
  </conditionalFormatting>
  <conditionalFormatting sqref="G14">
    <cfRule type="cellIs" dxfId="0" priority="25" stopIfTrue="1" operator="greaterThan">
      <formula>$F$14</formula>
    </cfRule>
  </conditionalFormatting>
  <conditionalFormatting sqref="I14">
    <cfRule type="cellIs" dxfId="0" priority="41" stopIfTrue="1" operator="greaterThan">
      <formula>$H$14</formula>
    </cfRule>
  </conditionalFormatting>
  <conditionalFormatting sqref="J14">
    <cfRule type="cellIs" dxfId="0" priority="408" stopIfTrue="1" operator="notEqual">
      <formula>SUM($M$14:$Q$14)</formula>
    </cfRule>
    <cfRule type="cellIs" dxfId="0" priority="409" stopIfTrue="1" operator="lessThan">
      <formula>$K$14+$L$14</formula>
    </cfRule>
  </conditionalFormatting>
  <conditionalFormatting sqref="K14:R14">
    <cfRule type="cellIs" dxfId="0" priority="62" stopIfTrue="1" operator="greaterThan">
      <formula>$J$14</formula>
    </cfRule>
  </conditionalFormatting>
  <conditionalFormatting sqref="D15">
    <cfRule type="expression" dxfId="2" priority="112" stopIfTrue="1">
      <formula>IF($J$15&lt;&gt;0,$D$15=0)</formula>
    </cfRule>
    <cfRule type="cellIs" dxfId="0" priority="113" stopIfTrue="1" operator="lessThan">
      <formula>$F$15+$H$15</formula>
    </cfRule>
  </conditionalFormatting>
  <conditionalFormatting sqref="E15">
    <cfRule type="cellIs" dxfId="0" priority="149" stopIfTrue="1" operator="greaterThan">
      <formula>$D$15</formula>
    </cfRule>
    <cfRule type="expression" dxfId="2" priority="150" stopIfTrue="1">
      <formula>IF($J$15&lt;&gt;0,$E$15=0)</formula>
    </cfRule>
    <cfRule type="cellIs" dxfId="0" priority="151" stopIfTrue="1" operator="lessThan">
      <formula>$G$15+$I$15</formula>
    </cfRule>
  </conditionalFormatting>
  <conditionalFormatting sqref="G15">
    <cfRule type="cellIs" dxfId="0" priority="26" stopIfTrue="1" operator="greaterThan">
      <formula>$F$15</formula>
    </cfRule>
  </conditionalFormatting>
  <conditionalFormatting sqref="I15">
    <cfRule type="cellIs" dxfId="0" priority="42" stopIfTrue="1" operator="greaterThan">
      <formula>$H$15</formula>
    </cfRule>
  </conditionalFormatting>
  <conditionalFormatting sqref="J15">
    <cfRule type="cellIs" dxfId="0" priority="410" stopIfTrue="1" operator="notEqual">
      <formula>SUM($M$15:$Q$15)</formula>
    </cfRule>
    <cfRule type="cellIs" dxfId="0" priority="411" stopIfTrue="1" operator="lessThan">
      <formula>$K$15+$L$15</formula>
    </cfRule>
  </conditionalFormatting>
  <conditionalFormatting sqref="K15:R15">
    <cfRule type="cellIs" dxfId="0" priority="63" stopIfTrue="1" operator="greaterThan">
      <formula>$J$15</formula>
    </cfRule>
  </conditionalFormatting>
  <conditionalFormatting sqref="D16">
    <cfRule type="expression" dxfId="2" priority="114" stopIfTrue="1">
      <formula>IF($J$16&lt;&gt;0,$D$16=0)</formula>
    </cfRule>
    <cfRule type="cellIs" dxfId="0" priority="115" stopIfTrue="1" operator="lessThan">
      <formula>$F$16+$H$16</formula>
    </cfRule>
  </conditionalFormatting>
  <conditionalFormatting sqref="E16">
    <cfRule type="cellIs" dxfId="0" priority="152" stopIfTrue="1" operator="greaterThan">
      <formula>$D$16</formula>
    </cfRule>
    <cfRule type="expression" dxfId="2" priority="153" stopIfTrue="1">
      <formula>IF($J$16&lt;&gt;0,$E$16=0)</formula>
    </cfRule>
    <cfRule type="cellIs" dxfId="0" priority="154" stopIfTrue="1" operator="lessThan">
      <formula>$G$16+$I$16</formula>
    </cfRule>
  </conditionalFormatting>
  <conditionalFormatting sqref="G16">
    <cfRule type="cellIs" dxfId="0" priority="27" stopIfTrue="1" operator="greaterThan">
      <formula>$F$16</formula>
    </cfRule>
  </conditionalFormatting>
  <conditionalFormatting sqref="I16">
    <cfRule type="cellIs" dxfId="0" priority="43" stopIfTrue="1" operator="greaterThan">
      <formula>$H$16</formula>
    </cfRule>
  </conditionalFormatting>
  <conditionalFormatting sqref="J16">
    <cfRule type="cellIs" dxfId="0" priority="412" stopIfTrue="1" operator="notEqual">
      <formula>SUM($M$16:$Q$16)</formula>
    </cfRule>
    <cfRule type="cellIs" dxfId="0" priority="413" stopIfTrue="1" operator="lessThan">
      <formula>$K$16+$L$16</formula>
    </cfRule>
  </conditionalFormatting>
  <conditionalFormatting sqref="K16:R16">
    <cfRule type="cellIs" dxfId="0" priority="64" stopIfTrue="1" operator="greaterThan">
      <formula>$J$16</formula>
    </cfRule>
  </conditionalFormatting>
  <conditionalFormatting sqref="D17">
    <cfRule type="expression" dxfId="2" priority="116" stopIfTrue="1">
      <formula>IF($J$17&lt;&gt;0,$D$17=0)</formula>
    </cfRule>
    <cfRule type="cellIs" dxfId="0" priority="117" stopIfTrue="1" operator="lessThan">
      <formula>$F$17+$H$17</formula>
    </cfRule>
  </conditionalFormatting>
  <conditionalFormatting sqref="E17">
    <cfRule type="cellIs" dxfId="0" priority="155" stopIfTrue="1" operator="greaterThan">
      <formula>$D$17</formula>
    </cfRule>
    <cfRule type="expression" dxfId="2" priority="156" stopIfTrue="1">
      <formula>IF($J$17&lt;&gt;0,$E$17=0)</formula>
    </cfRule>
    <cfRule type="cellIs" dxfId="0" priority="157" stopIfTrue="1" operator="lessThan">
      <formula>$G$17+$I$17</formula>
    </cfRule>
  </conditionalFormatting>
  <conditionalFormatting sqref="G17">
    <cfRule type="cellIs" dxfId="0" priority="28" stopIfTrue="1" operator="greaterThan">
      <formula>$F$17</formula>
    </cfRule>
  </conditionalFormatting>
  <conditionalFormatting sqref="I17">
    <cfRule type="cellIs" dxfId="0" priority="44" stopIfTrue="1" operator="greaterThan">
      <formula>$H$17</formula>
    </cfRule>
  </conditionalFormatting>
  <conditionalFormatting sqref="J17">
    <cfRule type="cellIs" dxfId="0" priority="414" stopIfTrue="1" operator="notEqual">
      <formula>SUM($M$17:$Q$17)</formula>
    </cfRule>
    <cfRule type="cellIs" dxfId="0" priority="415" stopIfTrue="1" operator="lessThan">
      <formula>$K$17+$L$17</formula>
    </cfRule>
  </conditionalFormatting>
  <conditionalFormatting sqref="K17:R17">
    <cfRule type="cellIs" dxfId="0" priority="65" stopIfTrue="1" operator="greaterThan">
      <formula>$J$17</formula>
    </cfRule>
  </conditionalFormatting>
  <conditionalFormatting sqref="D18">
    <cfRule type="expression" dxfId="2" priority="118" stopIfTrue="1">
      <formula>IF($J$18&lt;&gt;0,$D$18=0)</formula>
    </cfRule>
    <cfRule type="cellIs" dxfId="0" priority="119" stopIfTrue="1" operator="lessThan">
      <formula>$F$18+$H$18</formula>
    </cfRule>
  </conditionalFormatting>
  <conditionalFormatting sqref="E18">
    <cfRule type="cellIs" dxfId="0" priority="158" stopIfTrue="1" operator="greaterThan">
      <formula>$D$18</formula>
    </cfRule>
    <cfRule type="expression" dxfId="2" priority="159" stopIfTrue="1">
      <formula>IF($J$18&lt;&gt;0,$E$18=0)</formula>
    </cfRule>
    <cfRule type="cellIs" dxfId="0" priority="160" stopIfTrue="1" operator="lessThan">
      <formula>$G$18+$I$18</formula>
    </cfRule>
  </conditionalFormatting>
  <conditionalFormatting sqref="G18">
    <cfRule type="cellIs" dxfId="0" priority="29" stopIfTrue="1" operator="greaterThan">
      <formula>$F$18</formula>
    </cfRule>
  </conditionalFormatting>
  <conditionalFormatting sqref="I18">
    <cfRule type="cellIs" dxfId="0" priority="45" stopIfTrue="1" operator="greaterThan">
      <formula>$H$18</formula>
    </cfRule>
  </conditionalFormatting>
  <conditionalFormatting sqref="J18">
    <cfRule type="cellIs" dxfId="0" priority="416" stopIfTrue="1" operator="notEqual">
      <formula>SUM($M$18:$Q$18)</formula>
    </cfRule>
    <cfRule type="cellIs" dxfId="0" priority="417" stopIfTrue="1" operator="lessThan">
      <formula>$K$18+$L$18</formula>
    </cfRule>
  </conditionalFormatting>
  <conditionalFormatting sqref="K18:R18">
    <cfRule type="cellIs" dxfId="0" priority="66" stopIfTrue="1" operator="greaterThan">
      <formula>$J$18</formula>
    </cfRule>
  </conditionalFormatting>
  <conditionalFormatting sqref="D19">
    <cfRule type="expression" dxfId="2" priority="120" stopIfTrue="1">
      <formula>IF($J$19&lt;&gt;0,$D$19=0)</formula>
    </cfRule>
    <cfRule type="cellIs" dxfId="0" priority="121" stopIfTrue="1" operator="lessThan">
      <formula>$F$19+$H$19</formula>
    </cfRule>
  </conditionalFormatting>
  <conditionalFormatting sqref="E19">
    <cfRule type="cellIs" dxfId="0" priority="161" stopIfTrue="1" operator="greaterThan">
      <formula>$D$19</formula>
    </cfRule>
    <cfRule type="expression" dxfId="2" priority="162" stopIfTrue="1">
      <formula>IF($J$19&lt;&gt;0,$E$19=0)</formula>
    </cfRule>
    <cfRule type="cellIs" dxfId="0" priority="163" stopIfTrue="1" operator="lessThan">
      <formula>$G$19+$I$19</formula>
    </cfRule>
  </conditionalFormatting>
  <conditionalFormatting sqref="G19">
    <cfRule type="cellIs" dxfId="0" priority="30" stopIfTrue="1" operator="greaterThan">
      <formula>$F$19</formula>
    </cfRule>
  </conditionalFormatting>
  <conditionalFormatting sqref="I19">
    <cfRule type="cellIs" dxfId="0" priority="46" stopIfTrue="1" operator="greaterThan">
      <formula>$H$19</formula>
    </cfRule>
  </conditionalFormatting>
  <conditionalFormatting sqref="J19">
    <cfRule type="cellIs" dxfId="0" priority="418" stopIfTrue="1" operator="notEqual">
      <formula>SUM($M$19:$Q$19)</formula>
    </cfRule>
    <cfRule type="cellIs" dxfId="0" priority="419" stopIfTrue="1" operator="lessThan">
      <formula>$K$19+$L$19</formula>
    </cfRule>
  </conditionalFormatting>
  <conditionalFormatting sqref="K19:R19">
    <cfRule type="cellIs" dxfId="0" priority="67" stopIfTrue="1" operator="greaterThan">
      <formula>$J$19</formula>
    </cfRule>
  </conditionalFormatting>
  <conditionalFormatting sqref="D20">
    <cfRule type="expression" dxfId="2" priority="122" stopIfTrue="1">
      <formula>IF($J$20&lt;&gt;0,$D$20=0)</formula>
    </cfRule>
    <cfRule type="cellIs" dxfId="0" priority="123" stopIfTrue="1" operator="lessThan">
      <formula>$F$20+$H$20</formula>
    </cfRule>
  </conditionalFormatting>
  <conditionalFormatting sqref="E20">
    <cfRule type="cellIs" dxfId="0" priority="164" stopIfTrue="1" operator="greaterThan">
      <formula>$D$20</formula>
    </cfRule>
    <cfRule type="expression" dxfId="2" priority="165" stopIfTrue="1">
      <formula>IF($J$20&lt;&gt;0,$E$20=0)</formula>
    </cfRule>
    <cfRule type="cellIs" dxfId="0" priority="166" stopIfTrue="1" operator="lessThan">
      <formula>$G$20+$I$20</formula>
    </cfRule>
  </conditionalFormatting>
  <conditionalFormatting sqref="G20">
    <cfRule type="cellIs" dxfId="0" priority="31" stopIfTrue="1" operator="greaterThan">
      <formula>$F$20</formula>
    </cfRule>
  </conditionalFormatting>
  <conditionalFormatting sqref="I20">
    <cfRule type="cellIs" dxfId="0" priority="47" stopIfTrue="1" operator="greaterThan">
      <formula>$H$20</formula>
    </cfRule>
  </conditionalFormatting>
  <conditionalFormatting sqref="J20">
    <cfRule type="cellIs" dxfId="0" priority="420" stopIfTrue="1" operator="notEqual">
      <formula>SUM($M$20:$Q$20)</formula>
    </cfRule>
    <cfRule type="cellIs" dxfId="0" priority="421" stopIfTrue="1" operator="lessThan">
      <formula>$K$20+$L$20</formula>
    </cfRule>
  </conditionalFormatting>
  <conditionalFormatting sqref="K20:R20">
    <cfRule type="cellIs" dxfId="0" priority="68" stopIfTrue="1" operator="greaterThan">
      <formula>$J$20</formula>
    </cfRule>
  </conditionalFormatting>
  <conditionalFormatting sqref="D21">
    <cfRule type="expression" dxfId="2" priority="87" stopIfTrue="1">
      <formula>IF($J$21&lt;&gt;0,$D$21=0)</formula>
    </cfRule>
  </conditionalFormatting>
  <conditionalFormatting sqref="E21">
    <cfRule type="cellIs" dxfId="0" priority="88" stopIfTrue="1" operator="greaterThan">
      <formula>$D$21</formula>
    </cfRule>
    <cfRule type="expression" dxfId="2" priority="89" stopIfTrue="1">
      <formula>IF($J$21&lt;&gt;0,$E$21=0)</formula>
    </cfRule>
  </conditionalFormatting>
  <conditionalFormatting sqref="J21">
    <cfRule type="cellIs" dxfId="0" priority="291" stopIfTrue="1" operator="notEqual">
      <formula>SUM($M$21:$Q$21)</formula>
    </cfRule>
  </conditionalFormatting>
  <conditionalFormatting sqref="M21:R21">
    <cfRule type="cellIs" dxfId="0" priority="4" stopIfTrue="1" operator="greaterThan">
      <formula>$J$21</formula>
    </cfRule>
  </conditionalFormatting>
  <conditionalFormatting sqref="D22">
    <cfRule type="expression" dxfId="2" priority="124" stopIfTrue="1">
      <formula>IF($J$22&lt;&gt;0,$D$22=0)</formula>
    </cfRule>
    <cfRule type="cellIs" dxfId="0" priority="125" stopIfTrue="1" operator="lessThan">
      <formula>$F$22+$H$22</formula>
    </cfRule>
  </conditionalFormatting>
  <conditionalFormatting sqref="E22">
    <cfRule type="cellIs" dxfId="0" priority="167" stopIfTrue="1" operator="greaterThan">
      <formula>$D$22</formula>
    </cfRule>
    <cfRule type="expression" dxfId="2" priority="168" stopIfTrue="1">
      <formula>IF($J$22&lt;&gt;0,$E$22=0)</formula>
    </cfRule>
    <cfRule type="cellIs" dxfId="0" priority="169" stopIfTrue="1" operator="lessThan">
      <formula>$G$22+$I$22</formula>
    </cfRule>
  </conditionalFormatting>
  <conditionalFormatting sqref="G22">
    <cfRule type="cellIs" dxfId="0" priority="32" stopIfTrue="1" operator="greaterThan">
      <formula>$F$22</formula>
    </cfRule>
  </conditionalFormatting>
  <conditionalFormatting sqref="I22">
    <cfRule type="cellIs" dxfId="0" priority="48" stopIfTrue="1" operator="greaterThan">
      <formula>$H$22</formula>
    </cfRule>
  </conditionalFormatting>
  <conditionalFormatting sqref="J22">
    <cfRule type="cellIs" dxfId="0" priority="422" stopIfTrue="1" operator="notEqual">
      <formula>SUM($M$22:$Q$22)</formula>
    </cfRule>
    <cfRule type="cellIs" dxfId="0" priority="423" stopIfTrue="1" operator="lessThan">
      <formula>$K$22+$L$22</formula>
    </cfRule>
  </conditionalFormatting>
  <conditionalFormatting sqref="K22:R22">
    <cfRule type="cellIs" dxfId="0" priority="69" stopIfTrue="1" operator="greaterThan">
      <formula>$J$22</formula>
    </cfRule>
  </conditionalFormatting>
  <conditionalFormatting sqref="D23">
    <cfRule type="expression" dxfId="2" priority="126" stopIfTrue="1">
      <formula>IF($J$23&lt;&gt;0,$D$23=0)</formula>
    </cfRule>
    <cfRule type="cellIs" dxfId="0" priority="127" stopIfTrue="1" operator="lessThan">
      <formula>$F$23+$H$23</formula>
    </cfRule>
  </conditionalFormatting>
  <conditionalFormatting sqref="E23">
    <cfRule type="cellIs" dxfId="0" priority="170" stopIfTrue="1" operator="greaterThan">
      <formula>$D$23</formula>
    </cfRule>
    <cfRule type="expression" dxfId="2" priority="171" stopIfTrue="1">
      <formula>IF($J$23&lt;&gt;0,$E$23=0)</formula>
    </cfRule>
    <cfRule type="cellIs" dxfId="0" priority="172" stopIfTrue="1" operator="lessThan">
      <formula>$G$23+$I$23</formula>
    </cfRule>
  </conditionalFormatting>
  <conditionalFormatting sqref="G23">
    <cfRule type="cellIs" dxfId="0" priority="33" stopIfTrue="1" operator="greaterThan">
      <formula>$F$23</formula>
    </cfRule>
  </conditionalFormatting>
  <conditionalFormatting sqref="I23">
    <cfRule type="cellIs" dxfId="0" priority="49" stopIfTrue="1" operator="greaterThan">
      <formula>$H$23</formula>
    </cfRule>
  </conditionalFormatting>
  <conditionalFormatting sqref="J23">
    <cfRule type="cellIs" dxfId="0" priority="424" stopIfTrue="1" operator="notEqual">
      <formula>SUM($M$23:$Q$23)</formula>
    </cfRule>
    <cfRule type="cellIs" dxfId="0" priority="425" stopIfTrue="1" operator="lessThan">
      <formula>$K$23+$L$23</formula>
    </cfRule>
  </conditionalFormatting>
  <conditionalFormatting sqref="K23:R23">
    <cfRule type="cellIs" dxfId="0" priority="70" stopIfTrue="1" operator="greaterThan">
      <formula>$J$23</formula>
    </cfRule>
  </conditionalFormatting>
  <conditionalFormatting sqref="D24">
    <cfRule type="expression" dxfId="2" priority="128" stopIfTrue="1">
      <formula>IF($J$24&lt;&gt;0,$D$24=0)</formula>
    </cfRule>
    <cfRule type="cellIs" dxfId="0" priority="129" stopIfTrue="1" operator="lessThan">
      <formula>$F$24+$H$24</formula>
    </cfRule>
  </conditionalFormatting>
  <conditionalFormatting sqref="E24">
    <cfRule type="cellIs" dxfId="0" priority="173" stopIfTrue="1" operator="greaterThan">
      <formula>$D$24</formula>
    </cfRule>
    <cfRule type="expression" dxfId="2" priority="174" stopIfTrue="1">
      <formula>IF($J$24&lt;&gt;0,$E$24=0)</formula>
    </cfRule>
    <cfRule type="cellIs" dxfId="0" priority="175" stopIfTrue="1" operator="lessThan">
      <formula>$G$24+$I$24</formula>
    </cfRule>
  </conditionalFormatting>
  <conditionalFormatting sqref="G24">
    <cfRule type="cellIs" dxfId="0" priority="34" stopIfTrue="1" operator="greaterThan">
      <formula>$F$24</formula>
    </cfRule>
  </conditionalFormatting>
  <conditionalFormatting sqref="I24">
    <cfRule type="cellIs" dxfId="0" priority="50" stopIfTrue="1" operator="greaterThan">
      <formula>$H$24</formula>
    </cfRule>
  </conditionalFormatting>
  <conditionalFormatting sqref="J24">
    <cfRule type="cellIs" dxfId="0" priority="426" stopIfTrue="1" operator="notEqual">
      <formula>SUM($M$24:$Q$24)</formula>
    </cfRule>
    <cfRule type="cellIs" dxfId="0" priority="427" stopIfTrue="1" operator="lessThan">
      <formula>$K$24+$L$24</formula>
    </cfRule>
  </conditionalFormatting>
  <conditionalFormatting sqref="K24:R24">
    <cfRule type="cellIs" dxfId="0" priority="71" stopIfTrue="1" operator="greaterThan">
      <formula>$J$24</formula>
    </cfRule>
  </conditionalFormatting>
  <conditionalFormatting sqref="D25">
    <cfRule type="expression" dxfId="2" priority="130" stopIfTrue="1">
      <formula>IF($J$25&lt;&gt;0,$D$25=0)</formula>
    </cfRule>
    <cfRule type="cellIs" dxfId="0" priority="131" stopIfTrue="1" operator="lessThan">
      <formula>$F$25+$H$25</formula>
    </cfRule>
  </conditionalFormatting>
  <conditionalFormatting sqref="E25">
    <cfRule type="cellIs" dxfId="0" priority="176" stopIfTrue="1" operator="greaterThan">
      <formula>$D$25</formula>
    </cfRule>
    <cfRule type="expression" dxfId="2" priority="177" stopIfTrue="1">
      <formula>IF($J$25&lt;&gt;0,$E$25=0)</formula>
    </cfRule>
    <cfRule type="cellIs" dxfId="0" priority="178" stopIfTrue="1" operator="lessThan">
      <formula>$G$25+$I$25</formula>
    </cfRule>
  </conditionalFormatting>
  <conditionalFormatting sqref="G25">
    <cfRule type="cellIs" dxfId="0" priority="35" stopIfTrue="1" operator="greaterThan">
      <formula>$F$25</formula>
    </cfRule>
  </conditionalFormatting>
  <conditionalFormatting sqref="I25">
    <cfRule type="cellIs" dxfId="0" priority="51" stopIfTrue="1" operator="greaterThan">
      <formula>$H$25</formula>
    </cfRule>
  </conditionalFormatting>
  <conditionalFormatting sqref="J25">
    <cfRule type="cellIs" dxfId="0" priority="428" stopIfTrue="1" operator="notEqual">
      <formula>SUM($M$25:$Q$25)</formula>
    </cfRule>
    <cfRule type="cellIs" dxfId="0" priority="429" stopIfTrue="1" operator="lessThan">
      <formula>$K$25+$L$25</formula>
    </cfRule>
  </conditionalFormatting>
  <conditionalFormatting sqref="K25:R25">
    <cfRule type="cellIs" dxfId="0" priority="72" stopIfTrue="1" operator="greaterThan">
      <formula>$J$25</formula>
    </cfRule>
  </conditionalFormatting>
  <conditionalFormatting sqref="D26">
    <cfRule type="expression" dxfId="2" priority="132" stopIfTrue="1">
      <formula>IF($J$26&lt;&gt;0,$D$26=0)</formula>
    </cfRule>
    <cfRule type="cellIs" dxfId="0" priority="133" stopIfTrue="1" operator="lessThan">
      <formula>$F$26+$H$26</formula>
    </cfRule>
  </conditionalFormatting>
  <conditionalFormatting sqref="E26">
    <cfRule type="cellIs" dxfId="0" priority="179" stopIfTrue="1" operator="greaterThan">
      <formula>$D$26</formula>
    </cfRule>
    <cfRule type="expression" dxfId="2" priority="180" stopIfTrue="1">
      <formula>IF($J$26&lt;&gt;0,$E$26=0)</formula>
    </cfRule>
    <cfRule type="cellIs" dxfId="0" priority="181" stopIfTrue="1" operator="lessThan">
      <formula>$G$26+$I$26</formula>
    </cfRule>
  </conditionalFormatting>
  <conditionalFormatting sqref="G26">
    <cfRule type="cellIs" dxfId="0" priority="36" stopIfTrue="1" operator="greaterThan">
      <formula>$F$26</formula>
    </cfRule>
  </conditionalFormatting>
  <conditionalFormatting sqref="I26">
    <cfRule type="cellIs" dxfId="0" priority="52" stopIfTrue="1" operator="greaterThan">
      <formula>$H$26</formula>
    </cfRule>
  </conditionalFormatting>
  <conditionalFormatting sqref="J26">
    <cfRule type="cellIs" dxfId="0" priority="430" stopIfTrue="1" operator="notEqual">
      <formula>SUM($M$26:$Q$26)</formula>
    </cfRule>
    <cfRule type="cellIs" dxfId="0" priority="431" stopIfTrue="1" operator="lessThan">
      <formula>$K$26+$L$26</formula>
    </cfRule>
  </conditionalFormatting>
  <conditionalFormatting sqref="K26:R26">
    <cfRule type="cellIs" dxfId="0" priority="73" stopIfTrue="1" operator="greaterThan">
      <formula>$J$26</formula>
    </cfRule>
  </conditionalFormatting>
  <conditionalFormatting sqref="D27">
    <cfRule type="expression" dxfId="2" priority="134" stopIfTrue="1">
      <formula>IF($J$27&lt;&gt;0,$D$27=0)</formula>
    </cfRule>
    <cfRule type="cellIs" dxfId="0" priority="135" stopIfTrue="1" operator="lessThan">
      <formula>$F$27+$H$27</formula>
    </cfRule>
  </conditionalFormatting>
  <conditionalFormatting sqref="E27">
    <cfRule type="cellIs" dxfId="0" priority="182" stopIfTrue="1" operator="greaterThan">
      <formula>$D$27</formula>
    </cfRule>
    <cfRule type="expression" dxfId="2" priority="183" stopIfTrue="1">
      <formula>IF($J$27&lt;&gt;0,$E$27=0)</formula>
    </cfRule>
    <cfRule type="cellIs" dxfId="0" priority="184" stopIfTrue="1" operator="lessThan">
      <formula>$G$27+$I$27</formula>
    </cfRule>
  </conditionalFormatting>
  <conditionalFormatting sqref="G27">
    <cfRule type="cellIs" dxfId="0" priority="37" stopIfTrue="1" operator="greaterThan">
      <formula>$F$27</formula>
    </cfRule>
  </conditionalFormatting>
  <conditionalFormatting sqref="I27">
    <cfRule type="cellIs" dxfId="0" priority="53" stopIfTrue="1" operator="greaterThan">
      <formula>$H$27</formula>
    </cfRule>
  </conditionalFormatting>
  <conditionalFormatting sqref="J27">
    <cfRule type="cellIs" dxfId="0" priority="432" stopIfTrue="1" operator="notEqual">
      <formula>SUM($M$27:$Q$27)</formula>
    </cfRule>
    <cfRule type="cellIs" dxfId="0" priority="433" stopIfTrue="1" operator="lessThan">
      <formula>$K$27+$L$27</formula>
    </cfRule>
  </conditionalFormatting>
  <conditionalFormatting sqref="K27:R27">
    <cfRule type="cellIs" dxfId="0" priority="74" stopIfTrue="1" operator="greaterThan">
      <formula>$J$27</formula>
    </cfRule>
  </conditionalFormatting>
  <conditionalFormatting sqref="D28">
    <cfRule type="expression" dxfId="2" priority="136" stopIfTrue="1">
      <formula>IF($J$28&lt;&gt;0,$D$28=0)</formula>
    </cfRule>
    <cfRule type="cellIs" dxfId="0" priority="137" stopIfTrue="1" operator="lessThan">
      <formula>$F$28+$H$28</formula>
    </cfRule>
  </conditionalFormatting>
  <conditionalFormatting sqref="E28">
    <cfRule type="cellIs" dxfId="0" priority="185" stopIfTrue="1" operator="greaterThan">
      <formula>$D$28</formula>
    </cfRule>
    <cfRule type="expression" dxfId="2" priority="186" stopIfTrue="1">
      <formula>IF($J$28&lt;&gt;0,$E$28=0)</formula>
    </cfRule>
    <cfRule type="cellIs" dxfId="0" priority="187" stopIfTrue="1" operator="lessThan">
      <formula>$G$28+$I$28</formula>
    </cfRule>
  </conditionalFormatting>
  <conditionalFormatting sqref="G28">
    <cfRule type="cellIs" dxfId="0" priority="38" stopIfTrue="1" operator="greaterThan">
      <formula>$F$28</formula>
    </cfRule>
  </conditionalFormatting>
  <conditionalFormatting sqref="I28">
    <cfRule type="cellIs" dxfId="0" priority="54" stopIfTrue="1" operator="greaterThan">
      <formula>$H$28</formula>
    </cfRule>
  </conditionalFormatting>
  <conditionalFormatting sqref="J28">
    <cfRule type="cellIs" dxfId="0" priority="434" stopIfTrue="1" operator="notEqual">
      <formula>SUM($M$28:$Q$28)</formula>
    </cfRule>
    <cfRule type="cellIs" dxfId="0" priority="435" stopIfTrue="1" operator="lessThan">
      <formula>$K$28+$L$28</formula>
    </cfRule>
  </conditionalFormatting>
  <conditionalFormatting sqref="K28:R28">
    <cfRule type="cellIs" dxfId="0" priority="75" stopIfTrue="1" operator="greaterThan">
      <formula>$J$28</formula>
    </cfRule>
  </conditionalFormatting>
  <conditionalFormatting sqref="D29">
    <cfRule type="expression" dxfId="2" priority="138" stopIfTrue="1">
      <formula>IF($J$29&lt;&gt;0,$D$29=0)</formula>
    </cfRule>
    <cfRule type="cellIs" dxfId="0" priority="139" stopIfTrue="1" operator="lessThan">
      <formula>$F$29+$H$29</formula>
    </cfRule>
  </conditionalFormatting>
  <conditionalFormatting sqref="E29">
    <cfRule type="cellIs" dxfId="0" priority="188" stopIfTrue="1" operator="greaterThan">
      <formula>$D$29</formula>
    </cfRule>
    <cfRule type="expression" dxfId="2" priority="189" stopIfTrue="1">
      <formula>IF($J$29&lt;&gt;0,$E$29=0)</formula>
    </cfRule>
    <cfRule type="cellIs" dxfId="0" priority="190" stopIfTrue="1" operator="lessThan">
      <formula>$G$29+$I$29</formula>
    </cfRule>
  </conditionalFormatting>
  <conditionalFormatting sqref="G29">
    <cfRule type="cellIs" dxfId="0" priority="39" stopIfTrue="1" operator="greaterThan">
      <formula>$F$29</formula>
    </cfRule>
  </conditionalFormatting>
  <conditionalFormatting sqref="I29">
    <cfRule type="cellIs" dxfId="0" priority="55" stopIfTrue="1" operator="greaterThan">
      <formula>$H$29</formula>
    </cfRule>
  </conditionalFormatting>
  <conditionalFormatting sqref="J29">
    <cfRule type="cellIs" dxfId="0" priority="436" stopIfTrue="1" operator="notEqual">
      <formula>SUM($M$29:$Q$29)</formula>
    </cfRule>
    <cfRule type="cellIs" dxfId="0" priority="437" stopIfTrue="1" operator="lessThan">
      <formula>$K$29+$L$29</formula>
    </cfRule>
  </conditionalFormatting>
  <conditionalFormatting sqref="K29:R29">
    <cfRule type="cellIs" dxfId="0" priority="76" stopIfTrue="1" operator="greaterThan">
      <formula>$J$29</formula>
    </cfRule>
  </conditionalFormatting>
  <pageMargins left="0.15748" right="0.15748" top="0.19685" bottom="0.19685" header="0" footer="0"/>
  <pageSetup paperSize="9" scale="85" orientation="landscape" useFirstPageNumber="1"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1"/>
  <sheetViews>
    <sheetView zoomScale="90" zoomScaleNormal="90" topLeftCell="A10" workbookViewId="0">
      <selection activeCell="P12" sqref="P12"/>
    </sheetView>
  </sheetViews>
  <sheetFormatPr defaultColWidth="9" defaultRowHeight="12.75" customHeight="1"/>
  <cols>
    <col min="1" max="1" width="2.71111111111111" customWidth="1"/>
    <col min="2" max="2" width="5.71111111111111" customWidth="1"/>
    <col min="3" max="3" width="25.8555555555556" customWidth="1"/>
    <col min="4" max="4" width="8.42222222222222" customWidth="1"/>
    <col min="5" max="5" width="8.71111111111111" customWidth="1"/>
    <col min="6" max="6" width="7.85555555555556" customWidth="1"/>
    <col min="7" max="8" width="8" customWidth="1"/>
    <col min="9" max="9" width="8.42222222222222" customWidth="1"/>
    <col min="10" max="10" width="10.7111111111111" customWidth="1"/>
    <col min="11" max="12" width="9.71111111111111" customWidth="1"/>
    <col min="13" max="14" width="8" customWidth="1"/>
    <col min="15" max="15" width="8.14444444444444" customWidth="1"/>
    <col min="16" max="16" width="8" customWidth="1"/>
    <col min="17" max="17" width="8.14444444444444" customWidth="1"/>
    <col min="18" max="18" width="9.42222222222222" customWidth="1"/>
    <col min="19" max="257" width="9.14444444444444"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1.4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11.45"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18" customHeight="1" spans="2:18">
      <c r="B6" s="366" t="s">
        <v>109</v>
      </c>
      <c r="C6" s="41" t="s">
        <v>110</v>
      </c>
      <c r="D6" s="299"/>
      <c r="E6" s="300"/>
      <c r="F6" s="300"/>
      <c r="G6" s="300"/>
      <c r="H6" s="300"/>
      <c r="I6" s="325"/>
      <c r="J6" s="312"/>
      <c r="K6" s="300"/>
      <c r="L6" s="300"/>
      <c r="M6" s="300"/>
      <c r="N6" s="300"/>
      <c r="O6" s="300"/>
      <c r="P6" s="300"/>
      <c r="Q6" s="300"/>
      <c r="R6" s="377"/>
    </row>
    <row r="7" ht="18" customHeight="1" spans="2:18">
      <c r="B7" s="293" t="s">
        <v>111</v>
      </c>
      <c r="C7" s="24" t="s">
        <v>112</v>
      </c>
      <c r="D7" s="301"/>
      <c r="E7" s="295"/>
      <c r="F7" s="295"/>
      <c r="G7" s="302"/>
      <c r="H7" s="295"/>
      <c r="I7" s="324"/>
      <c r="J7" s="294"/>
      <c r="K7" s="295"/>
      <c r="L7" s="295"/>
      <c r="M7" s="295"/>
      <c r="N7" s="295"/>
      <c r="O7" s="295"/>
      <c r="P7" s="295"/>
      <c r="Q7" s="295"/>
      <c r="R7" s="339"/>
    </row>
    <row r="8" ht="18" customHeight="1" spans="2:18">
      <c r="B8" s="303" t="s">
        <v>113</v>
      </c>
      <c r="C8" s="24" t="s">
        <v>114</v>
      </c>
      <c r="D8" s="304"/>
      <c r="E8" s="295"/>
      <c r="F8" s="295"/>
      <c r="G8" s="295"/>
      <c r="H8" s="295"/>
      <c r="I8" s="324"/>
      <c r="J8" s="294"/>
      <c r="K8" s="295"/>
      <c r="L8" s="295"/>
      <c r="M8" s="295"/>
      <c r="N8" s="295"/>
      <c r="O8" s="295"/>
      <c r="P8" s="295"/>
      <c r="Q8" s="295"/>
      <c r="R8" s="339"/>
    </row>
    <row r="9" ht="18" customHeight="1" spans="2:18">
      <c r="B9" s="367" t="s">
        <v>115</v>
      </c>
      <c r="C9" s="60" t="s">
        <v>116</v>
      </c>
      <c r="D9" s="314"/>
      <c r="E9" s="306"/>
      <c r="F9" s="306"/>
      <c r="G9" s="297"/>
      <c r="H9" s="306"/>
      <c r="I9" s="333"/>
      <c r="J9" s="372"/>
      <c r="K9" s="306"/>
      <c r="L9" s="306"/>
      <c r="M9" s="306"/>
      <c r="N9" s="306"/>
      <c r="O9" s="306"/>
      <c r="P9" s="306"/>
      <c r="Q9" s="306"/>
      <c r="R9" s="341"/>
    </row>
    <row r="10" ht="18" customHeight="1" spans="2:18">
      <c r="B10" s="293" t="s">
        <v>117</v>
      </c>
      <c r="C10" s="24" t="s">
        <v>118</v>
      </c>
      <c r="D10" s="304"/>
      <c r="E10" s="295"/>
      <c r="F10" s="295"/>
      <c r="G10" s="306"/>
      <c r="H10" s="295"/>
      <c r="I10" s="324"/>
      <c r="J10" s="294"/>
      <c r="K10" s="295"/>
      <c r="L10" s="295"/>
      <c r="M10" s="295"/>
      <c r="N10" s="295"/>
      <c r="O10" s="295"/>
      <c r="P10" s="295"/>
      <c r="Q10" s="295"/>
      <c r="R10" s="339"/>
    </row>
    <row r="11" ht="18" customHeight="1" spans="2:18">
      <c r="B11" s="368" t="s">
        <v>119</v>
      </c>
      <c r="C11" s="41" t="s">
        <v>120</v>
      </c>
      <c r="D11" s="299"/>
      <c r="E11" s="295"/>
      <c r="F11" s="302"/>
      <c r="G11" s="307"/>
      <c r="H11" s="302"/>
      <c r="I11" s="373"/>
      <c r="J11" s="374"/>
      <c r="K11" s="300"/>
      <c r="L11" s="300"/>
      <c r="M11" s="300"/>
      <c r="N11" s="300"/>
      <c r="O11" s="300"/>
      <c r="P11" s="300"/>
      <c r="Q11" s="300"/>
      <c r="R11" s="340"/>
    </row>
    <row r="12" ht="18" customHeight="1" spans="2:18">
      <c r="B12" s="293" t="s">
        <v>121</v>
      </c>
      <c r="C12" s="24" t="s">
        <v>122</v>
      </c>
      <c r="D12" s="304"/>
      <c r="E12" s="295"/>
      <c r="F12" s="295"/>
      <c r="G12" s="295"/>
      <c r="H12" s="295"/>
      <c r="I12" s="324"/>
      <c r="J12" s="294"/>
      <c r="K12" s="295"/>
      <c r="L12" s="295"/>
      <c r="M12" s="295"/>
      <c r="N12" s="295"/>
      <c r="O12" s="295"/>
      <c r="P12" s="295"/>
      <c r="Q12" s="295"/>
      <c r="R12" s="339"/>
    </row>
    <row r="13" ht="18" customHeight="1" spans="2:18">
      <c r="B13" s="293" t="s">
        <v>123</v>
      </c>
      <c r="C13" s="24" t="s">
        <v>124</v>
      </c>
      <c r="D13" s="304"/>
      <c r="E13" s="295"/>
      <c r="F13" s="295"/>
      <c r="G13" s="295"/>
      <c r="H13" s="295"/>
      <c r="I13" s="324"/>
      <c r="J13" s="294"/>
      <c r="K13" s="295"/>
      <c r="L13" s="295"/>
      <c r="M13" s="295"/>
      <c r="N13" s="295"/>
      <c r="O13" s="295"/>
      <c r="P13" s="295"/>
      <c r="Q13" s="295"/>
      <c r="R13" s="339"/>
    </row>
    <row r="14" ht="18" customHeight="1" spans="2:18">
      <c r="B14" s="293" t="s">
        <v>125</v>
      </c>
      <c r="C14" s="24" t="s">
        <v>126</v>
      </c>
      <c r="D14" s="301"/>
      <c r="E14" s="295"/>
      <c r="F14" s="295"/>
      <c r="G14" s="297"/>
      <c r="H14" s="295"/>
      <c r="I14" s="324"/>
      <c r="J14" s="294"/>
      <c r="K14" s="295"/>
      <c r="L14" s="295"/>
      <c r="M14" s="295"/>
      <c r="N14" s="295"/>
      <c r="O14" s="295"/>
      <c r="P14" s="295"/>
      <c r="Q14" s="295"/>
      <c r="R14" s="339"/>
    </row>
    <row r="15" ht="18" customHeight="1" spans="1:18">
      <c r="A15" s="311">
        <v>3</v>
      </c>
      <c r="B15" s="293" t="s">
        <v>127</v>
      </c>
      <c r="C15" s="24" t="s">
        <v>128</v>
      </c>
      <c r="D15" s="304"/>
      <c r="E15" s="295"/>
      <c r="F15" s="295"/>
      <c r="G15" s="295"/>
      <c r="H15" s="295"/>
      <c r="I15" s="324"/>
      <c r="J15" s="294"/>
      <c r="K15" s="295"/>
      <c r="L15" s="295"/>
      <c r="M15" s="295"/>
      <c r="N15" s="295"/>
      <c r="O15" s="295"/>
      <c r="P15" s="295"/>
      <c r="Q15" s="295"/>
      <c r="R15" s="339"/>
    </row>
    <row r="16" ht="18" customHeight="1" spans="2:18">
      <c r="B16" s="293" t="s">
        <v>129</v>
      </c>
      <c r="C16" s="24" t="s">
        <v>130</v>
      </c>
      <c r="D16" s="301"/>
      <c r="E16" s="295"/>
      <c r="F16" s="295"/>
      <c r="G16" s="297"/>
      <c r="H16" s="295"/>
      <c r="I16" s="324"/>
      <c r="J16" s="294"/>
      <c r="K16" s="295"/>
      <c r="L16" s="295"/>
      <c r="M16" s="295"/>
      <c r="N16" s="295"/>
      <c r="O16" s="295"/>
      <c r="P16" s="295"/>
      <c r="Q16" s="295"/>
      <c r="R16" s="339"/>
    </row>
    <row r="17" ht="18" customHeight="1" spans="2:18">
      <c r="B17" s="293" t="s">
        <v>131</v>
      </c>
      <c r="C17" s="24" t="s">
        <v>132</v>
      </c>
      <c r="D17" s="304"/>
      <c r="E17" s="295"/>
      <c r="F17" s="295"/>
      <c r="G17" s="295"/>
      <c r="H17" s="295"/>
      <c r="I17" s="324"/>
      <c r="J17" s="294"/>
      <c r="K17" s="295"/>
      <c r="L17" s="295"/>
      <c r="M17" s="295"/>
      <c r="N17" s="295"/>
      <c r="O17" s="295"/>
      <c r="P17" s="295"/>
      <c r="Q17" s="295"/>
      <c r="R17" s="339"/>
    </row>
    <row r="18" ht="18" customHeight="1" spans="2:18">
      <c r="B18" s="293" t="s">
        <v>133</v>
      </c>
      <c r="C18" s="24" t="s">
        <v>134</v>
      </c>
      <c r="D18" s="304"/>
      <c r="E18" s="295"/>
      <c r="F18" s="295"/>
      <c r="G18" s="295"/>
      <c r="H18" s="295"/>
      <c r="I18" s="324"/>
      <c r="J18" s="294"/>
      <c r="K18" s="295"/>
      <c r="L18" s="295"/>
      <c r="M18" s="295"/>
      <c r="N18" s="295"/>
      <c r="O18" s="295"/>
      <c r="P18" s="295"/>
      <c r="Q18" s="295"/>
      <c r="R18" s="339"/>
    </row>
    <row r="19" ht="18" customHeight="1" spans="2:18">
      <c r="B19" s="293" t="s">
        <v>135</v>
      </c>
      <c r="C19" s="24" t="s">
        <v>136</v>
      </c>
      <c r="D19" s="304"/>
      <c r="E19" s="295"/>
      <c r="F19" s="295"/>
      <c r="G19" s="295"/>
      <c r="H19" s="295"/>
      <c r="I19" s="324"/>
      <c r="J19" s="294"/>
      <c r="K19" s="295"/>
      <c r="L19" s="295"/>
      <c r="M19" s="295"/>
      <c r="N19" s="295"/>
      <c r="O19" s="295"/>
      <c r="P19" s="295"/>
      <c r="Q19" s="295"/>
      <c r="R19" s="339"/>
    </row>
    <row r="20" ht="18" customHeight="1" spans="2:18">
      <c r="B20" s="293" t="s">
        <v>137</v>
      </c>
      <c r="C20" s="24" t="s">
        <v>138</v>
      </c>
      <c r="D20" s="304"/>
      <c r="E20" s="295"/>
      <c r="F20" s="295"/>
      <c r="G20" s="295"/>
      <c r="H20" s="295"/>
      <c r="I20" s="324"/>
      <c r="J20" s="294"/>
      <c r="K20" s="295"/>
      <c r="L20" s="295"/>
      <c r="M20" s="295"/>
      <c r="N20" s="295"/>
      <c r="O20" s="295"/>
      <c r="P20" s="295"/>
      <c r="Q20" s="295"/>
      <c r="R20" s="339"/>
    </row>
    <row r="21" ht="18" customHeight="1" spans="2:18">
      <c r="B21" s="293" t="s">
        <v>139</v>
      </c>
      <c r="C21" s="24" t="s">
        <v>140</v>
      </c>
      <c r="D21" s="301"/>
      <c r="E21" s="295"/>
      <c r="F21" s="295"/>
      <c r="G21" s="295"/>
      <c r="H21" s="295"/>
      <c r="I21" s="324"/>
      <c r="J21" s="294"/>
      <c r="K21" s="295"/>
      <c r="L21" s="295"/>
      <c r="M21" s="295"/>
      <c r="N21" s="295"/>
      <c r="O21" s="295"/>
      <c r="P21" s="295"/>
      <c r="Q21" s="295"/>
      <c r="R21" s="339"/>
    </row>
    <row r="22" ht="18" customHeight="1" spans="2:18">
      <c r="B22" s="293" t="s">
        <v>141</v>
      </c>
      <c r="C22" s="24" t="s">
        <v>142</v>
      </c>
      <c r="D22" s="304"/>
      <c r="E22" s="295"/>
      <c r="F22" s="295"/>
      <c r="G22" s="295"/>
      <c r="H22" s="295"/>
      <c r="I22" s="324"/>
      <c r="J22" s="294"/>
      <c r="K22" s="295"/>
      <c r="L22" s="295"/>
      <c r="M22" s="295"/>
      <c r="N22" s="295"/>
      <c r="O22" s="295"/>
      <c r="P22" s="295"/>
      <c r="Q22" s="295"/>
      <c r="R22" s="339"/>
    </row>
    <row r="23" ht="18" customHeight="1" spans="2:18">
      <c r="B23" s="293" t="s">
        <v>143</v>
      </c>
      <c r="C23" s="24" t="s">
        <v>144</v>
      </c>
      <c r="D23" s="301"/>
      <c r="E23" s="295"/>
      <c r="F23" s="295"/>
      <c r="G23" s="295"/>
      <c r="H23" s="295"/>
      <c r="I23" s="324"/>
      <c r="J23" s="294"/>
      <c r="K23" s="295"/>
      <c r="L23" s="295"/>
      <c r="M23" s="295"/>
      <c r="N23" s="295"/>
      <c r="O23" s="295"/>
      <c r="P23" s="295"/>
      <c r="Q23" s="295"/>
      <c r="R23" s="339"/>
    </row>
    <row r="24" ht="18" customHeight="1" spans="2:18">
      <c r="B24" s="293" t="s">
        <v>145</v>
      </c>
      <c r="C24" s="24" t="s">
        <v>146</v>
      </c>
      <c r="D24" s="304"/>
      <c r="E24" s="295"/>
      <c r="F24" s="295"/>
      <c r="G24" s="295"/>
      <c r="H24" s="295"/>
      <c r="I24" s="324"/>
      <c r="J24" s="294"/>
      <c r="K24" s="295"/>
      <c r="L24" s="295"/>
      <c r="M24" s="295"/>
      <c r="N24" s="295"/>
      <c r="O24" s="295"/>
      <c r="P24" s="295"/>
      <c r="Q24" s="295"/>
      <c r="R24" s="339"/>
    </row>
    <row r="25" ht="18" customHeight="1" spans="2:18">
      <c r="B25" s="293" t="s">
        <v>147</v>
      </c>
      <c r="C25" s="24" t="s">
        <v>148</v>
      </c>
      <c r="D25" s="304"/>
      <c r="E25" s="295"/>
      <c r="F25" s="295"/>
      <c r="G25" s="295"/>
      <c r="H25" s="295"/>
      <c r="I25" s="324"/>
      <c r="J25" s="294"/>
      <c r="K25" s="295"/>
      <c r="L25" s="295"/>
      <c r="M25" s="295"/>
      <c r="N25" s="295"/>
      <c r="O25" s="295"/>
      <c r="P25" s="295"/>
      <c r="Q25" s="295"/>
      <c r="R25" s="339"/>
    </row>
    <row r="26" ht="26.45" customHeight="1" spans="2:18">
      <c r="B26" s="293" t="s">
        <v>149</v>
      </c>
      <c r="C26" s="24" t="s">
        <v>150</v>
      </c>
      <c r="D26" s="304"/>
      <c r="E26" s="295"/>
      <c r="F26" s="295"/>
      <c r="G26" s="295"/>
      <c r="H26" s="295"/>
      <c r="I26" s="324"/>
      <c r="J26" s="294"/>
      <c r="K26" s="295"/>
      <c r="L26" s="295"/>
      <c r="M26" s="295"/>
      <c r="N26" s="295"/>
      <c r="O26" s="295"/>
      <c r="P26" s="295"/>
      <c r="Q26" s="295"/>
      <c r="R26" s="339"/>
    </row>
    <row r="27" ht="18" customHeight="1" spans="2:18">
      <c r="B27" s="293" t="s">
        <v>151</v>
      </c>
      <c r="C27" s="24" t="s">
        <v>152</v>
      </c>
      <c r="D27" s="304"/>
      <c r="E27" s="295"/>
      <c r="F27" s="295"/>
      <c r="G27" s="295"/>
      <c r="H27" s="295"/>
      <c r="I27" s="324"/>
      <c r="J27" s="294"/>
      <c r="K27" s="295"/>
      <c r="L27" s="295"/>
      <c r="M27" s="295"/>
      <c r="N27" s="295"/>
      <c r="O27" s="295"/>
      <c r="P27" s="295"/>
      <c r="Q27" s="295"/>
      <c r="R27" s="339"/>
    </row>
    <row r="28" ht="18" customHeight="1" spans="2:18">
      <c r="B28" s="290" t="s">
        <v>153</v>
      </c>
      <c r="C28" s="55" t="s">
        <v>154</v>
      </c>
      <c r="D28" s="314"/>
      <c r="E28" s="306"/>
      <c r="F28" s="306"/>
      <c r="G28" s="306"/>
      <c r="H28" s="306"/>
      <c r="I28" s="333"/>
      <c r="J28" s="372"/>
      <c r="K28" s="306"/>
      <c r="L28" s="306"/>
      <c r="M28" s="306"/>
      <c r="N28" s="306"/>
      <c r="O28" s="306"/>
      <c r="P28" s="306"/>
      <c r="Q28" s="306"/>
      <c r="R28" s="341"/>
    </row>
    <row r="29" ht="18" customHeight="1" spans="2:18">
      <c r="B29" s="308" t="s">
        <v>155</v>
      </c>
      <c r="C29" s="41" t="s">
        <v>156</v>
      </c>
      <c r="D29" s="369"/>
      <c r="E29" s="332"/>
      <c r="F29" s="332"/>
      <c r="G29" s="332"/>
      <c r="H29" s="332"/>
      <c r="I29" s="375"/>
      <c r="J29" s="369"/>
      <c r="K29" s="332"/>
      <c r="L29" s="332"/>
      <c r="M29" s="332"/>
      <c r="N29" s="332"/>
      <c r="O29" s="332"/>
      <c r="P29" s="332"/>
      <c r="Q29" s="332"/>
      <c r="R29" s="377"/>
    </row>
    <row r="30" ht="36" customHeight="1" spans="2:18">
      <c r="B30" s="293" t="s">
        <v>157</v>
      </c>
      <c r="C30" s="174" t="s">
        <v>158</v>
      </c>
      <c r="D30" s="370"/>
      <c r="E30" s="300"/>
      <c r="F30" s="300"/>
      <c r="G30" s="300"/>
      <c r="H30" s="300"/>
      <c r="I30" s="325"/>
      <c r="J30" s="312"/>
      <c r="K30" s="300"/>
      <c r="L30" s="300"/>
      <c r="M30" s="300"/>
      <c r="N30" s="300"/>
      <c r="O30" s="300"/>
      <c r="P30" s="300"/>
      <c r="Q30" s="300"/>
      <c r="R30" s="339"/>
    </row>
    <row r="31" ht="25.15" customHeight="1" spans="2:18">
      <c r="B31" s="290" t="s">
        <v>159</v>
      </c>
      <c r="C31" s="55" t="s">
        <v>160</v>
      </c>
      <c r="D31" s="378"/>
      <c r="E31" s="331"/>
      <c r="F31" s="331"/>
      <c r="G31" s="331"/>
      <c r="H31" s="331"/>
      <c r="I31" s="376"/>
      <c r="J31" s="330"/>
      <c r="K31" s="331"/>
      <c r="L31" s="331"/>
      <c r="M31" s="331"/>
      <c r="N31" s="331"/>
      <c r="O31" s="331"/>
      <c r="P31" s="331"/>
      <c r="Q31" s="331"/>
      <c r="R31" s="343"/>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85" stopIfTrue="1">
      <formula>IF($J$6&lt;&gt;0,$D$6=0)</formula>
    </cfRule>
    <cfRule type="cellIs" dxfId="0" priority="86" stopIfTrue="1" operator="lessThan">
      <formula>$F$6+$H$6</formula>
    </cfRule>
  </conditionalFormatting>
  <conditionalFormatting sqref="E6">
    <cfRule type="cellIs" dxfId="0" priority="135" stopIfTrue="1" operator="greaterThan">
      <formula>$D$6</formula>
    </cfRule>
    <cfRule type="expression" dxfId="2" priority="136" stopIfTrue="1">
      <formula>IF($J$6&lt;&gt;0,$E$6=0)</formula>
    </cfRule>
    <cfRule type="cellIs" dxfId="0" priority="137" stopIfTrue="1" operator="lessThan">
      <formula>$G$6+$I$6</formula>
    </cfRule>
  </conditionalFormatting>
  <conditionalFormatting sqref="G6">
    <cfRule type="cellIs" dxfId="0" priority="51" stopIfTrue="1" operator="greaterThan">
      <formula>$F$6</formula>
    </cfRule>
  </conditionalFormatting>
  <conditionalFormatting sqref="I6">
    <cfRule type="cellIs" dxfId="0" priority="56" stopIfTrue="1" operator="greaterThan">
      <formula>$H$6</formula>
    </cfRule>
  </conditionalFormatting>
  <conditionalFormatting sqref="J6">
    <cfRule type="cellIs" dxfId="0" priority="488" stopIfTrue="1" operator="notEqual">
      <formula>SUM($M$6:$Q$6)</formula>
    </cfRule>
    <cfRule type="cellIs" dxfId="0" priority="489" stopIfTrue="1" operator="lessThan">
      <formula>$K$6+$L$6</formula>
    </cfRule>
  </conditionalFormatting>
  <conditionalFormatting sqref="K6:R6">
    <cfRule type="cellIs" dxfId="0" priority="59" stopIfTrue="1" operator="greaterThan">
      <formula>$J$6</formula>
    </cfRule>
  </conditionalFormatting>
  <conditionalFormatting sqref="D7">
    <cfRule type="expression" dxfId="2" priority="87" stopIfTrue="1">
      <formula>IF($J$7&lt;&gt;0,$D$7=0)</formula>
    </cfRule>
    <cfRule type="cellIs" dxfId="0" priority="88" stopIfTrue="1" operator="lessThan">
      <formula>$F$7+$H$7</formula>
    </cfRule>
  </conditionalFormatting>
  <conditionalFormatting sqref="E7">
    <cfRule type="cellIs" dxfId="0" priority="138" stopIfTrue="1" operator="greaterThan">
      <formula>$D$7</formula>
    </cfRule>
    <cfRule type="expression" dxfId="2" priority="139" stopIfTrue="1">
      <formula>IF($J$7&lt;&gt;0,$E$7=0)</formula>
    </cfRule>
    <cfRule type="cellIs" dxfId="0" priority="140" stopIfTrue="1" operator="lessThan">
      <formula>$G$7+$I$7</formula>
    </cfRule>
  </conditionalFormatting>
  <conditionalFormatting sqref="G7">
    <cfRule type="cellIs" dxfId="0" priority="11" stopIfTrue="1" operator="greaterThan">
      <formula>$F$7</formula>
    </cfRule>
  </conditionalFormatting>
  <conditionalFormatting sqref="I7">
    <cfRule type="cellIs" dxfId="0" priority="55" stopIfTrue="1" operator="greaterThan">
      <formula>$H$7</formula>
    </cfRule>
  </conditionalFormatting>
  <conditionalFormatting sqref="J7">
    <cfRule type="cellIs" dxfId="0" priority="490" stopIfTrue="1" operator="notEqual">
      <formula>SUM($M$7:$Q$7)</formula>
    </cfRule>
    <cfRule type="cellIs" dxfId="0" priority="491" stopIfTrue="1" operator="lessThan">
      <formula>$K$7+$L$7</formula>
    </cfRule>
  </conditionalFormatting>
  <conditionalFormatting sqref="K7:R7">
    <cfRule type="cellIs" dxfId="0" priority="60" stopIfTrue="1" operator="greaterThan">
      <formula>$J$7</formula>
    </cfRule>
  </conditionalFormatting>
  <conditionalFormatting sqref="D8">
    <cfRule type="expression" dxfId="2" priority="89" stopIfTrue="1">
      <formula>IF($J$8&lt;&gt;0,$D$8=0)</formula>
    </cfRule>
    <cfRule type="cellIs" dxfId="0" priority="90" stopIfTrue="1" operator="lessThan">
      <formula>$F$8+$H$8</formula>
    </cfRule>
  </conditionalFormatting>
  <conditionalFormatting sqref="E8">
    <cfRule type="cellIs" dxfId="0" priority="141" stopIfTrue="1" operator="greaterThan">
      <formula>$D$8</formula>
    </cfRule>
    <cfRule type="expression" dxfId="2" priority="142" stopIfTrue="1">
      <formula>IF($J$8&lt;&gt;0,$E$8=0)</formula>
    </cfRule>
    <cfRule type="cellIs" dxfId="0" priority="143" stopIfTrue="1" operator="lessThan">
      <formula>$G$8+$I$8</formula>
    </cfRule>
  </conditionalFormatting>
  <conditionalFormatting sqref="G8">
    <cfRule type="cellIs" dxfId="0" priority="12" stopIfTrue="1" operator="greaterThan">
      <formula>$F$8</formula>
    </cfRule>
  </conditionalFormatting>
  <conditionalFormatting sqref="I8">
    <cfRule type="cellIs" dxfId="0" priority="54" stopIfTrue="1" operator="greaterThan">
      <formula>$H$8</formula>
    </cfRule>
  </conditionalFormatting>
  <conditionalFormatting sqref="J8">
    <cfRule type="cellIs" dxfId="0" priority="492" stopIfTrue="1" operator="notEqual">
      <formula>SUM($M$8:$Q$8)</formula>
    </cfRule>
    <cfRule type="cellIs" dxfId="0" priority="493" stopIfTrue="1" operator="lessThan">
      <formula>$K$8+$L$8</formula>
    </cfRule>
  </conditionalFormatting>
  <conditionalFormatting sqref="K8:R8">
    <cfRule type="cellIs" dxfId="0" priority="61" stopIfTrue="1" operator="greaterThan">
      <formula>$J$8</formula>
    </cfRule>
  </conditionalFormatting>
  <conditionalFormatting sqref="D9">
    <cfRule type="expression" dxfId="2" priority="91" stopIfTrue="1">
      <formula>IF($J$9&lt;&gt;0,$D$9=0)</formula>
    </cfRule>
    <cfRule type="cellIs" dxfId="0" priority="92" stopIfTrue="1" operator="lessThan">
      <formula>$F$9+$H$9</formula>
    </cfRule>
  </conditionalFormatting>
  <conditionalFormatting sqref="E9">
    <cfRule type="cellIs" dxfId="0" priority="144" stopIfTrue="1" operator="greaterThan">
      <formula>$D$9</formula>
    </cfRule>
    <cfRule type="expression" dxfId="2" priority="145" stopIfTrue="1">
      <formula>IF($J$9&lt;&gt;0,$E$9=0)</formula>
    </cfRule>
    <cfRule type="cellIs" dxfId="0" priority="146" stopIfTrue="1" operator="lessThan">
      <formula>$G$9+$I$9</formula>
    </cfRule>
  </conditionalFormatting>
  <conditionalFormatting sqref="G9">
    <cfRule type="cellIs" dxfId="0" priority="13" stopIfTrue="1" operator="greaterThan">
      <formula>$F$9</formula>
    </cfRule>
  </conditionalFormatting>
  <conditionalFormatting sqref="I9">
    <cfRule type="cellIs" dxfId="0" priority="53" stopIfTrue="1" operator="greaterThan">
      <formula>$H$9</formula>
    </cfRule>
  </conditionalFormatting>
  <conditionalFormatting sqref="J9">
    <cfRule type="cellIs" dxfId="0" priority="536" stopIfTrue="1" operator="notEqual">
      <formula>SUM($M$9:$Q$9)</formula>
    </cfRule>
    <cfRule type="cellIs" dxfId="0" priority="537" stopIfTrue="1" operator="lessThan">
      <formula>$K$9+$L$9</formula>
    </cfRule>
  </conditionalFormatting>
  <conditionalFormatting sqref="K9:R9">
    <cfRule type="cellIs" dxfId="0" priority="62" stopIfTrue="1" operator="greaterThan">
      <formula>$J$9</formula>
    </cfRule>
  </conditionalFormatting>
  <conditionalFormatting sqref="D10">
    <cfRule type="expression" dxfId="2" priority="93" stopIfTrue="1">
      <formula>IF($J$10&lt;&gt;0,$D$10=0)</formula>
    </cfRule>
    <cfRule type="cellIs" dxfId="0" priority="94" stopIfTrue="1" operator="lessThan">
      <formula>$F$10+$H$10</formula>
    </cfRule>
  </conditionalFormatting>
  <conditionalFormatting sqref="E10">
    <cfRule type="cellIs" dxfId="0" priority="147" stopIfTrue="1" operator="greaterThan">
      <formula>$D$10</formula>
    </cfRule>
    <cfRule type="expression" dxfId="2" priority="148" stopIfTrue="1">
      <formula>IF($J$10&lt;&gt;0,$E$10=0)</formula>
    </cfRule>
    <cfRule type="cellIs" dxfId="0" priority="149" stopIfTrue="1" operator="lessThan">
      <formula>$G$10+$I$10</formula>
    </cfRule>
  </conditionalFormatting>
  <conditionalFormatting sqref="G10">
    <cfRule type="cellIs" dxfId="0" priority="14" stopIfTrue="1" operator="greaterThan">
      <formula>$F$10</formula>
    </cfRule>
  </conditionalFormatting>
  <conditionalFormatting sqref="I10">
    <cfRule type="cellIs" dxfId="0" priority="52" stopIfTrue="1" operator="greaterThan">
      <formula>$H$10</formula>
    </cfRule>
  </conditionalFormatting>
  <conditionalFormatting sqref="J10">
    <cfRule type="cellIs" dxfId="0" priority="494" stopIfTrue="1" operator="notEqual">
      <formula>SUM($M$10:$Q$10)</formula>
    </cfRule>
    <cfRule type="cellIs" dxfId="0" priority="495" stopIfTrue="1" operator="lessThan">
      <formula>$K$10+$L$10</formula>
    </cfRule>
  </conditionalFormatting>
  <conditionalFormatting sqref="K10:R10">
    <cfRule type="cellIs" dxfId="0" priority="63" stopIfTrue="1" operator="greaterThan">
      <formula>$J$10</formula>
    </cfRule>
  </conditionalFormatting>
  <conditionalFormatting sqref="D11">
    <cfRule type="expression" dxfId="2" priority="95" stopIfTrue="1">
      <formula>IF($J$11&lt;&gt;0,$D$11=0)</formula>
    </cfRule>
    <cfRule type="cellIs" dxfId="0" priority="96" stopIfTrue="1" operator="lessThan">
      <formula>$F$11+$H$11</formula>
    </cfRule>
  </conditionalFormatting>
  <conditionalFormatting sqref="E11">
    <cfRule type="cellIs" dxfId="0" priority="150" stopIfTrue="1" operator="greaterThan">
      <formula>$D$11</formula>
    </cfRule>
    <cfRule type="expression" dxfId="2" priority="151" stopIfTrue="1">
      <formula>IF($J$11&lt;&gt;0,$E$11=0)</formula>
    </cfRule>
    <cfRule type="cellIs" dxfId="0" priority="152" stopIfTrue="1" operator="lessThan">
      <formula>$G$11+$I$11</formula>
    </cfRule>
  </conditionalFormatting>
  <conditionalFormatting sqref="J11">
    <cfRule type="cellIs" dxfId="0" priority="496" stopIfTrue="1" operator="notEqual">
      <formula>SUM($M$11:$Q$11)</formula>
    </cfRule>
    <cfRule type="cellIs" dxfId="0" priority="497" stopIfTrue="1" operator="lessThan">
      <formula>$K$11+$L$11</formula>
    </cfRule>
  </conditionalFormatting>
  <conditionalFormatting sqref="O11:R11">
    <cfRule type="cellIs" dxfId="0" priority="84" stopIfTrue="1" operator="greaterThan">
      <formula>$J$11</formula>
    </cfRule>
  </conditionalFormatting>
  <conditionalFormatting sqref="D12">
    <cfRule type="expression" dxfId="2" priority="97" stopIfTrue="1">
      <formula>IF($J$12&lt;&gt;0,$D$12=0)</formula>
    </cfRule>
    <cfRule type="cellIs" dxfId="0" priority="98" stopIfTrue="1" operator="lessThan">
      <formula>$F$12+$H$12</formula>
    </cfRule>
  </conditionalFormatting>
  <conditionalFormatting sqref="E12">
    <cfRule type="cellIs" dxfId="0" priority="153" stopIfTrue="1" operator="greaterThan">
      <formula>$D$12</formula>
    </cfRule>
    <cfRule type="expression" dxfId="2" priority="154" stopIfTrue="1">
      <formula>IF($J$12&lt;&gt;0,$E$12=0)</formula>
    </cfRule>
    <cfRule type="cellIs" dxfId="0" priority="155" stopIfTrue="1" operator="lessThan">
      <formula>$G$12+$I$12</formula>
    </cfRule>
  </conditionalFormatting>
  <conditionalFormatting sqref="G12">
    <cfRule type="cellIs" dxfId="0" priority="15" stopIfTrue="1" operator="greaterThan">
      <formula>$F$12</formula>
    </cfRule>
  </conditionalFormatting>
  <conditionalFormatting sqref="I12">
    <cfRule type="cellIs" dxfId="0" priority="33" stopIfTrue="1" operator="greaterThan">
      <formula>$H$12</formula>
    </cfRule>
  </conditionalFormatting>
  <conditionalFormatting sqref="J12">
    <cfRule type="cellIs" dxfId="0" priority="498" stopIfTrue="1" operator="notEqual">
      <formula>SUM($M$12:$Q$12)</formula>
    </cfRule>
    <cfRule type="cellIs" dxfId="0" priority="499" stopIfTrue="1" operator="lessThan">
      <formula>$K$12+$L$12</formula>
    </cfRule>
  </conditionalFormatting>
  <conditionalFormatting sqref="K12:R12">
    <cfRule type="cellIs" dxfId="0" priority="64" stopIfTrue="1" operator="greaterThan">
      <formula>$J$12</formula>
    </cfRule>
  </conditionalFormatting>
  <conditionalFormatting sqref="D13">
    <cfRule type="expression" dxfId="2" priority="99" stopIfTrue="1">
      <formula>IF($J$13&lt;&gt;0,$D$13=0)</formula>
    </cfRule>
    <cfRule type="cellIs" dxfId="0" priority="100" stopIfTrue="1" operator="lessThan">
      <formula>$F$13+$H$13</formula>
    </cfRule>
  </conditionalFormatting>
  <conditionalFormatting sqref="E13">
    <cfRule type="cellIs" dxfId="0" priority="156" stopIfTrue="1" operator="greaterThan">
      <formula>$D$13</formula>
    </cfRule>
    <cfRule type="expression" dxfId="2" priority="157" stopIfTrue="1">
      <formula>IF($J$13&lt;&gt;0,$E$13=0)</formula>
    </cfRule>
    <cfRule type="cellIs" dxfId="0" priority="158" stopIfTrue="1" operator="lessThan">
      <formula>$G$13+$I$13</formula>
    </cfRule>
  </conditionalFormatting>
  <conditionalFormatting sqref="G13">
    <cfRule type="cellIs" dxfId="0" priority="16" stopIfTrue="1" operator="greaterThan">
      <formula>$F$13</formula>
    </cfRule>
  </conditionalFormatting>
  <conditionalFormatting sqref="I13">
    <cfRule type="cellIs" dxfId="0" priority="34" stopIfTrue="1" operator="greaterThan">
      <formula>$H$13</formula>
    </cfRule>
  </conditionalFormatting>
  <conditionalFormatting sqref="J13">
    <cfRule type="cellIs" dxfId="0" priority="500" stopIfTrue="1" operator="notEqual">
      <formula>SUM($M$13:$Q$13)</formula>
    </cfRule>
    <cfRule type="cellIs" dxfId="0" priority="501" stopIfTrue="1" operator="lessThan">
      <formula>$K$13+$L$13</formula>
    </cfRule>
  </conditionalFormatting>
  <conditionalFormatting sqref="K13:R13">
    <cfRule type="cellIs" dxfId="0" priority="65" stopIfTrue="1" operator="greaterThan">
      <formula>$J$13</formula>
    </cfRule>
  </conditionalFormatting>
  <conditionalFormatting sqref="D14">
    <cfRule type="expression" dxfId="2" priority="101" stopIfTrue="1">
      <formula>IF($J$14&lt;&gt;0,$D$14=0)</formula>
    </cfRule>
    <cfRule type="cellIs" dxfId="0" priority="102" stopIfTrue="1" operator="lessThan">
      <formula>$F$14+$H$14</formula>
    </cfRule>
  </conditionalFormatting>
  <conditionalFormatting sqref="E14">
    <cfRule type="cellIs" dxfId="0" priority="159" stopIfTrue="1" operator="greaterThan">
      <formula>$D$14</formula>
    </cfRule>
    <cfRule type="expression" dxfId="2" priority="160" stopIfTrue="1">
      <formula>IF($J$14&lt;&gt;0,$E$14=0)</formula>
    </cfRule>
    <cfRule type="cellIs" dxfId="0" priority="161" stopIfTrue="1" operator="lessThan">
      <formula>$G$14+$I$14</formula>
    </cfRule>
  </conditionalFormatting>
  <conditionalFormatting sqref="G14">
    <cfRule type="cellIs" dxfId="0" priority="17" stopIfTrue="1" operator="greaterThan">
      <formula>$F$14</formula>
    </cfRule>
  </conditionalFormatting>
  <conditionalFormatting sqref="I14">
    <cfRule type="cellIs" dxfId="0" priority="35" stopIfTrue="1" operator="greaterThan">
      <formula>$H$14</formula>
    </cfRule>
  </conditionalFormatting>
  <conditionalFormatting sqref="J14">
    <cfRule type="cellIs" dxfId="0" priority="502" stopIfTrue="1" operator="notEqual">
      <formula>SUM($M$14:$Q$14)</formula>
    </cfRule>
    <cfRule type="cellIs" dxfId="0" priority="503" stopIfTrue="1" operator="lessThan">
      <formula>$K$14+$L$14</formula>
    </cfRule>
  </conditionalFormatting>
  <conditionalFormatting sqref="K14:R14">
    <cfRule type="cellIs" dxfId="0" priority="66" stopIfTrue="1" operator="greaterThan">
      <formula>$J$14</formula>
    </cfRule>
  </conditionalFormatting>
  <conditionalFormatting sqref="D15">
    <cfRule type="expression" dxfId="2" priority="103" stopIfTrue="1">
      <formula>IF($J$15&lt;&gt;0,$D$15=0)</formula>
    </cfRule>
    <cfRule type="cellIs" dxfId="0" priority="104" stopIfTrue="1" operator="lessThan">
      <formula>$F$15+$H$15</formula>
    </cfRule>
  </conditionalFormatting>
  <conditionalFormatting sqref="E15">
    <cfRule type="cellIs" dxfId="0" priority="162" stopIfTrue="1" operator="greaterThan">
      <formula>$D$15</formula>
    </cfRule>
    <cfRule type="expression" dxfId="2" priority="163" stopIfTrue="1">
      <formula>IF($J$15&lt;&gt;0,$E$15=0)</formula>
    </cfRule>
    <cfRule type="cellIs" dxfId="0" priority="164" stopIfTrue="1" operator="lessThan">
      <formula>$G$15+$I$15</formula>
    </cfRule>
  </conditionalFormatting>
  <conditionalFormatting sqref="G15">
    <cfRule type="cellIs" dxfId="0" priority="18" stopIfTrue="1" operator="greaterThan">
      <formula>$F$15</formula>
    </cfRule>
  </conditionalFormatting>
  <conditionalFormatting sqref="I15">
    <cfRule type="cellIs" dxfId="0" priority="36" stopIfTrue="1" operator="greaterThan">
      <formula>$H$15</formula>
    </cfRule>
  </conditionalFormatting>
  <conditionalFormatting sqref="J15">
    <cfRule type="cellIs" dxfId="0" priority="504" stopIfTrue="1" operator="notEqual">
      <formula>SUM($M$15:$Q$15)</formula>
    </cfRule>
    <cfRule type="cellIs" dxfId="0" priority="505" stopIfTrue="1" operator="lessThan">
      <formula>$K$15+$L$15</formula>
    </cfRule>
  </conditionalFormatting>
  <conditionalFormatting sqref="K15:R15">
    <cfRule type="cellIs" dxfId="0" priority="67" stopIfTrue="1" operator="greaterThan">
      <formula>$J$15</formula>
    </cfRule>
  </conditionalFormatting>
  <conditionalFormatting sqref="D16">
    <cfRule type="expression" dxfId="2" priority="105" stopIfTrue="1">
      <formula>IF($J$16&lt;&gt;0,$D$16=0)</formula>
    </cfRule>
    <cfRule type="cellIs" dxfId="0" priority="106" stopIfTrue="1" operator="lessThan">
      <formula>$F$16+$H$16</formula>
    </cfRule>
  </conditionalFormatting>
  <conditionalFormatting sqref="E16">
    <cfRule type="cellIs" dxfId="0" priority="165" stopIfTrue="1" operator="greaterThan">
      <formula>$D$16</formula>
    </cfRule>
    <cfRule type="expression" dxfId="2" priority="166" stopIfTrue="1">
      <formula>IF($J$16&lt;&gt;0,$E$16=0)</formula>
    </cfRule>
    <cfRule type="cellIs" dxfId="0" priority="167" stopIfTrue="1" operator="lessThan">
      <formula>$G$16+$I$16</formula>
    </cfRule>
  </conditionalFormatting>
  <conditionalFormatting sqref="G16">
    <cfRule type="cellIs" dxfId="0" priority="19" stopIfTrue="1" operator="greaterThan">
      <formula>$F$16</formula>
    </cfRule>
  </conditionalFormatting>
  <conditionalFormatting sqref="I16">
    <cfRule type="cellIs" dxfId="0" priority="37" stopIfTrue="1" operator="greaterThan">
      <formula>$H$16</formula>
    </cfRule>
  </conditionalFormatting>
  <conditionalFormatting sqref="J16">
    <cfRule type="cellIs" dxfId="0" priority="506" stopIfTrue="1" operator="notEqual">
      <formula>SUM($M$16:$Q$16)</formula>
    </cfRule>
    <cfRule type="cellIs" dxfId="0" priority="507" stopIfTrue="1" operator="lessThan">
      <formula>$K$16+$L$16</formula>
    </cfRule>
  </conditionalFormatting>
  <conditionalFormatting sqref="K16:R16">
    <cfRule type="cellIs" dxfId="0" priority="68" stopIfTrue="1" operator="greaterThan">
      <formula>$J$16</formula>
    </cfRule>
  </conditionalFormatting>
  <conditionalFormatting sqref="D17">
    <cfRule type="expression" dxfId="2" priority="107" stopIfTrue="1">
      <formula>IF($J$17&lt;&gt;0,$D$17=0)</formula>
    </cfRule>
    <cfRule type="cellIs" dxfId="0" priority="108" stopIfTrue="1" operator="lessThan">
      <formula>$F$17+$H$17</formula>
    </cfRule>
  </conditionalFormatting>
  <conditionalFormatting sqref="E17">
    <cfRule type="cellIs" dxfId="0" priority="168" stopIfTrue="1" operator="greaterThan">
      <formula>$D$17</formula>
    </cfRule>
    <cfRule type="expression" dxfId="2" priority="169" stopIfTrue="1">
      <formula>IF($J$17&lt;&gt;0,$E$17=0)</formula>
    </cfRule>
    <cfRule type="cellIs" dxfId="0" priority="170" stopIfTrue="1" operator="lessThan">
      <formula>$G$17+$I$17</formula>
    </cfRule>
  </conditionalFormatting>
  <conditionalFormatting sqref="G17">
    <cfRule type="cellIs" dxfId="0" priority="20" stopIfTrue="1" operator="greaterThan">
      <formula>$F$17</formula>
    </cfRule>
  </conditionalFormatting>
  <conditionalFormatting sqref="I17">
    <cfRule type="cellIs" dxfId="0" priority="38" stopIfTrue="1" operator="greaterThan">
      <formula>$H$17</formula>
    </cfRule>
  </conditionalFormatting>
  <conditionalFormatting sqref="J17">
    <cfRule type="cellIs" dxfId="0" priority="508" stopIfTrue="1" operator="notEqual">
      <formula>SUM($M$17:$Q$17)</formula>
    </cfRule>
    <cfRule type="cellIs" dxfId="0" priority="509" stopIfTrue="1" operator="lessThan">
      <formula>$K$17+$L$17</formula>
    </cfRule>
  </conditionalFormatting>
  <conditionalFormatting sqref="K17:R17">
    <cfRule type="cellIs" dxfId="0" priority="69" stopIfTrue="1" operator="greaterThan">
      <formula>$J$17</formula>
    </cfRule>
  </conditionalFormatting>
  <conditionalFormatting sqref="D18">
    <cfRule type="expression" dxfId="2" priority="109" stopIfTrue="1">
      <formula>IF($J$18&lt;&gt;0,$D$18=0)</formula>
    </cfRule>
    <cfRule type="cellIs" dxfId="0" priority="110" stopIfTrue="1" operator="lessThan">
      <formula>$F$18+$H$18</formula>
    </cfRule>
  </conditionalFormatting>
  <conditionalFormatting sqref="E18">
    <cfRule type="cellIs" dxfId="0" priority="171" stopIfTrue="1" operator="greaterThan">
      <formula>$D$18</formula>
    </cfRule>
    <cfRule type="expression" dxfId="2" priority="172" stopIfTrue="1">
      <formula>IF($J$18&lt;&gt;0,$E$18=0)</formula>
    </cfRule>
    <cfRule type="cellIs" dxfId="0" priority="173" stopIfTrue="1" operator="lessThan">
      <formula>$G$18+$I$18</formula>
    </cfRule>
  </conditionalFormatting>
  <conditionalFormatting sqref="G18">
    <cfRule type="cellIs" dxfId="0" priority="21" stopIfTrue="1" operator="greaterThan">
      <formula>$F$18</formula>
    </cfRule>
  </conditionalFormatting>
  <conditionalFormatting sqref="I18">
    <cfRule type="cellIs" dxfId="0" priority="39" stopIfTrue="1" operator="greaterThan">
      <formula>$H$18</formula>
    </cfRule>
  </conditionalFormatting>
  <conditionalFormatting sqref="J18">
    <cfRule type="cellIs" dxfId="0" priority="510" stopIfTrue="1" operator="notEqual">
      <formula>SUM($M$18:$Q$18)</formula>
    </cfRule>
    <cfRule type="cellIs" dxfId="0" priority="511" stopIfTrue="1" operator="lessThan">
      <formula>$K$18+$L$18</formula>
    </cfRule>
  </conditionalFormatting>
  <conditionalFormatting sqref="K18:R18">
    <cfRule type="cellIs" dxfId="0" priority="70" stopIfTrue="1" operator="greaterThan">
      <formula>$J$18</formula>
    </cfRule>
  </conditionalFormatting>
  <conditionalFormatting sqref="D19">
    <cfRule type="expression" dxfId="2" priority="111" stopIfTrue="1">
      <formula>IF($J$19&lt;&gt;0,$D$19=0)</formula>
    </cfRule>
    <cfRule type="cellIs" dxfId="0" priority="112" stopIfTrue="1" operator="lessThan">
      <formula>$F$19+$H$19</formula>
    </cfRule>
  </conditionalFormatting>
  <conditionalFormatting sqref="E19">
    <cfRule type="cellIs" dxfId="0" priority="174" stopIfTrue="1" operator="greaterThan">
      <formula>$D$19</formula>
    </cfRule>
    <cfRule type="expression" dxfId="2" priority="175" stopIfTrue="1">
      <formula>IF($J$19&lt;&gt;0,$E$19=0)</formula>
    </cfRule>
    <cfRule type="cellIs" dxfId="0" priority="176" stopIfTrue="1" operator="lessThan">
      <formula>$G$19+$I$19</formula>
    </cfRule>
  </conditionalFormatting>
  <conditionalFormatting sqref="G19">
    <cfRule type="cellIs" dxfId="0" priority="22" stopIfTrue="1" operator="greaterThan">
      <formula>$F$19</formula>
    </cfRule>
  </conditionalFormatting>
  <conditionalFormatting sqref="I19">
    <cfRule type="cellIs" dxfId="0" priority="40" stopIfTrue="1" operator="greaterThan">
      <formula>$H$19</formula>
    </cfRule>
  </conditionalFormatting>
  <conditionalFormatting sqref="J19">
    <cfRule type="cellIs" dxfId="0" priority="512" stopIfTrue="1" operator="notEqual">
      <formula>SUM($M$19:$Q$19)</formula>
    </cfRule>
    <cfRule type="cellIs" dxfId="0" priority="513" stopIfTrue="1" operator="lessThan">
      <formula>$K$19+$L$19</formula>
    </cfRule>
  </conditionalFormatting>
  <conditionalFormatting sqref="K19:R19">
    <cfRule type="cellIs" dxfId="0" priority="71" stopIfTrue="1" operator="greaterThan">
      <formula>$J$19</formula>
    </cfRule>
  </conditionalFormatting>
  <conditionalFormatting sqref="D20">
    <cfRule type="expression" dxfId="2" priority="113" stopIfTrue="1">
      <formula>IF($J$20&lt;&gt;0,$D$20=0)</formula>
    </cfRule>
    <cfRule type="cellIs" dxfId="0" priority="114" stopIfTrue="1" operator="lessThan">
      <formula>$F$20+$H$20</formula>
    </cfRule>
  </conditionalFormatting>
  <conditionalFormatting sqref="E20">
    <cfRule type="cellIs" dxfId="0" priority="177" stopIfTrue="1" operator="greaterThan">
      <formula>$D$20</formula>
    </cfRule>
    <cfRule type="expression" dxfId="2" priority="178" stopIfTrue="1">
      <formula>IF($J$20&lt;&gt;0,$E$20=0)</formula>
    </cfRule>
    <cfRule type="cellIs" dxfId="0" priority="179" stopIfTrue="1" operator="lessThan">
      <formula>$G$20+$I$20</formula>
    </cfRule>
  </conditionalFormatting>
  <conditionalFormatting sqref="G20">
    <cfRule type="cellIs" dxfId="0" priority="23" stopIfTrue="1" operator="greaterThan">
      <formula>$F$20</formula>
    </cfRule>
  </conditionalFormatting>
  <conditionalFormatting sqref="I20">
    <cfRule type="cellIs" dxfId="0" priority="41" stopIfTrue="1" operator="greaterThan">
      <formula>$H$20</formula>
    </cfRule>
  </conditionalFormatting>
  <conditionalFormatting sqref="J20">
    <cfRule type="cellIs" dxfId="0" priority="514" stopIfTrue="1" operator="notEqual">
      <formula>SUM($M$20:$Q$20)</formula>
    </cfRule>
    <cfRule type="cellIs" dxfId="0" priority="515" stopIfTrue="1" operator="lessThan">
      <formula>$K$20+$L$20</formula>
    </cfRule>
  </conditionalFormatting>
  <conditionalFormatting sqref="K20:R20">
    <cfRule type="cellIs" dxfId="0" priority="72" stopIfTrue="1" operator="greaterThan">
      <formula>$J$20</formula>
    </cfRule>
  </conditionalFormatting>
  <conditionalFormatting sqref="D21">
    <cfRule type="expression" dxfId="2" priority="115" stopIfTrue="1">
      <formula>IF($J$21&lt;&gt;0,$D$21=0)</formula>
    </cfRule>
    <cfRule type="cellIs" dxfId="0" priority="116" stopIfTrue="1" operator="lessThan">
      <formula>$F$21+$H$21</formula>
    </cfRule>
  </conditionalFormatting>
  <conditionalFormatting sqref="E21">
    <cfRule type="cellIs" dxfId="0" priority="180" stopIfTrue="1" operator="greaterThan">
      <formula>$D$21</formula>
    </cfRule>
    <cfRule type="expression" dxfId="2" priority="181" stopIfTrue="1">
      <formula>IF($J$21&lt;&gt;0,$E$21=0)</formula>
    </cfRule>
    <cfRule type="cellIs" dxfId="0" priority="182" stopIfTrue="1" operator="lessThan">
      <formula>$G$21+$I$21</formula>
    </cfRule>
  </conditionalFormatting>
  <conditionalFormatting sqref="G21">
    <cfRule type="cellIs" dxfId="0" priority="24" stopIfTrue="1" operator="greaterThan">
      <formula>$F$21</formula>
    </cfRule>
  </conditionalFormatting>
  <conditionalFormatting sqref="I21">
    <cfRule type="cellIs" dxfId="0" priority="42" stopIfTrue="1" operator="greaterThan">
      <formula>$H$21</formula>
    </cfRule>
  </conditionalFormatting>
  <conditionalFormatting sqref="J21">
    <cfRule type="cellIs" dxfId="0" priority="516" stopIfTrue="1" operator="notEqual">
      <formula>SUM($M$21:$Q$21)</formula>
    </cfRule>
    <cfRule type="cellIs" dxfId="0" priority="517" stopIfTrue="1" operator="lessThan">
      <formula>$K$21+$L$21</formula>
    </cfRule>
  </conditionalFormatting>
  <conditionalFormatting sqref="K21:R21">
    <cfRule type="cellIs" dxfId="0" priority="73" stopIfTrue="1" operator="greaterThan">
      <formula>$J$21</formula>
    </cfRule>
  </conditionalFormatting>
  <conditionalFormatting sqref="D22">
    <cfRule type="expression" dxfId="2" priority="117" stopIfTrue="1">
      <formula>IF($J$22&lt;&gt;0,$D$22=0)</formula>
    </cfRule>
    <cfRule type="cellIs" dxfId="0" priority="118" stopIfTrue="1" operator="lessThan">
      <formula>$F$22+$H$22</formula>
    </cfRule>
  </conditionalFormatting>
  <conditionalFormatting sqref="E22">
    <cfRule type="cellIs" dxfId="0" priority="183" stopIfTrue="1" operator="greaterThan">
      <formula>$D$22</formula>
    </cfRule>
    <cfRule type="expression" dxfId="2" priority="184" stopIfTrue="1">
      <formula>IF($J$22&lt;&gt;0,$E$22=0)</formula>
    </cfRule>
    <cfRule type="cellIs" dxfId="0" priority="185" stopIfTrue="1" operator="lessThan">
      <formula>$G$22+$I$22</formula>
    </cfRule>
  </conditionalFormatting>
  <conditionalFormatting sqref="G22">
    <cfRule type="cellIs" dxfId="0" priority="25" stopIfTrue="1" operator="greaterThan">
      <formula>$F$22</formula>
    </cfRule>
  </conditionalFormatting>
  <conditionalFormatting sqref="I22">
    <cfRule type="cellIs" dxfId="0" priority="43" stopIfTrue="1" operator="greaterThan">
      <formula>$H$22</formula>
    </cfRule>
  </conditionalFormatting>
  <conditionalFormatting sqref="J22">
    <cfRule type="cellIs" dxfId="0" priority="518" stopIfTrue="1" operator="notEqual">
      <formula>SUM($M$22:$Q$22)</formula>
    </cfRule>
    <cfRule type="cellIs" dxfId="0" priority="519" stopIfTrue="1" operator="lessThan">
      <formula>$K$22+$L$22</formula>
    </cfRule>
  </conditionalFormatting>
  <conditionalFormatting sqref="K22:R22">
    <cfRule type="cellIs" dxfId="0" priority="74" stopIfTrue="1" operator="greaterThan">
      <formula>$J$22</formula>
    </cfRule>
  </conditionalFormatting>
  <conditionalFormatting sqref="D23">
    <cfRule type="expression" dxfId="2" priority="119" stopIfTrue="1">
      <formula>IF($J$23&lt;&gt;0,$D$23=0)</formula>
    </cfRule>
    <cfRule type="cellIs" dxfId="0" priority="120" stopIfTrue="1" operator="lessThan">
      <formula>$F$23+$H$23</formula>
    </cfRule>
  </conditionalFormatting>
  <conditionalFormatting sqref="E23">
    <cfRule type="cellIs" dxfId="0" priority="186" stopIfTrue="1" operator="greaterThan">
      <formula>$D$23</formula>
    </cfRule>
    <cfRule type="expression" dxfId="2" priority="187" stopIfTrue="1">
      <formula>IF($J$23&lt;&gt;0,$E$23=0)</formula>
    </cfRule>
    <cfRule type="cellIs" dxfId="0" priority="188" stopIfTrue="1" operator="lessThan">
      <formula>$G$23+$I$23</formula>
    </cfRule>
  </conditionalFormatting>
  <conditionalFormatting sqref="G23">
    <cfRule type="cellIs" dxfId="0" priority="26" stopIfTrue="1" operator="greaterThan">
      <formula>$F$23</formula>
    </cfRule>
  </conditionalFormatting>
  <conditionalFormatting sqref="I23">
    <cfRule type="cellIs" dxfId="0" priority="44" stopIfTrue="1" operator="greaterThan">
      <formula>$H$23</formula>
    </cfRule>
  </conditionalFormatting>
  <conditionalFormatting sqref="J23">
    <cfRule type="cellIs" dxfId="0" priority="520" stopIfTrue="1" operator="notEqual">
      <formula>SUM($M$23:$Q$23)</formula>
    </cfRule>
    <cfRule type="cellIs" dxfId="0" priority="521" stopIfTrue="1" operator="lessThan">
      <formula>$K$23+$L$23</formula>
    </cfRule>
  </conditionalFormatting>
  <conditionalFormatting sqref="K23:R23">
    <cfRule type="cellIs" dxfId="0" priority="75" stopIfTrue="1" operator="greaterThan">
      <formula>$J$23</formula>
    </cfRule>
  </conditionalFormatting>
  <conditionalFormatting sqref="D24">
    <cfRule type="expression" dxfId="2" priority="121" stopIfTrue="1">
      <formula>IF($J$24&lt;&gt;0,$D$24=0)</formula>
    </cfRule>
    <cfRule type="cellIs" dxfId="0" priority="122" stopIfTrue="1" operator="lessThan">
      <formula>$F$24+$H$24</formula>
    </cfRule>
  </conditionalFormatting>
  <conditionalFormatting sqref="E24">
    <cfRule type="cellIs" dxfId="0" priority="189" stopIfTrue="1" operator="greaterThan">
      <formula>$D$24</formula>
    </cfRule>
    <cfRule type="expression" dxfId="2" priority="190" stopIfTrue="1">
      <formula>IF($J$24&lt;&gt;0,$E$24=0)</formula>
    </cfRule>
    <cfRule type="cellIs" dxfId="0" priority="191" stopIfTrue="1" operator="lessThan">
      <formula>$G$24+$I$24</formula>
    </cfRule>
  </conditionalFormatting>
  <conditionalFormatting sqref="G24">
    <cfRule type="cellIs" dxfId="0" priority="27" stopIfTrue="1" operator="greaterThan">
      <formula>$F$24</formula>
    </cfRule>
  </conditionalFormatting>
  <conditionalFormatting sqref="I24">
    <cfRule type="cellIs" dxfId="0" priority="45" stopIfTrue="1" operator="greaterThan">
      <formula>$H$24</formula>
    </cfRule>
  </conditionalFormatting>
  <conditionalFormatting sqref="J24">
    <cfRule type="cellIs" dxfId="0" priority="522" stopIfTrue="1" operator="notEqual">
      <formula>SUM($M$24:$Q$24)</formula>
    </cfRule>
    <cfRule type="cellIs" dxfId="0" priority="523" stopIfTrue="1" operator="lessThan">
      <formula>$K$24+$L$24</formula>
    </cfRule>
  </conditionalFormatting>
  <conditionalFormatting sqref="K24:R24">
    <cfRule type="cellIs" dxfId="0" priority="76" stopIfTrue="1" operator="greaterThan">
      <formula>$J$24</formula>
    </cfRule>
  </conditionalFormatting>
  <conditionalFormatting sqref="D25">
    <cfRule type="expression" dxfId="2" priority="123" stopIfTrue="1">
      <formula>IF($J$25&lt;&gt;0,$D$25=0)</formula>
    </cfRule>
    <cfRule type="cellIs" dxfId="0" priority="124" stopIfTrue="1" operator="lessThan">
      <formula>$F$25+$H$25</formula>
    </cfRule>
  </conditionalFormatting>
  <conditionalFormatting sqref="E25">
    <cfRule type="cellIs" dxfId="0" priority="192" stopIfTrue="1" operator="greaterThan">
      <formula>$D$25</formula>
    </cfRule>
    <cfRule type="expression" dxfId="2" priority="193" stopIfTrue="1">
      <formula>IF($J$25&lt;&gt;0,$E$25=0)</formula>
    </cfRule>
    <cfRule type="cellIs" dxfId="0" priority="194" stopIfTrue="1" operator="lessThan">
      <formula>$G$25+$I$25</formula>
    </cfRule>
  </conditionalFormatting>
  <conditionalFormatting sqref="G25">
    <cfRule type="cellIs" dxfId="0" priority="28" stopIfTrue="1" operator="greaterThan">
      <formula>$F$25</formula>
    </cfRule>
  </conditionalFormatting>
  <conditionalFormatting sqref="I25">
    <cfRule type="cellIs" dxfId="0" priority="46" stopIfTrue="1" operator="greaterThan">
      <formula>$H$25</formula>
    </cfRule>
  </conditionalFormatting>
  <conditionalFormatting sqref="J25">
    <cfRule type="cellIs" dxfId="0" priority="524" stopIfTrue="1" operator="notEqual">
      <formula>SUM($M$25:$Q$25)</formula>
    </cfRule>
    <cfRule type="cellIs" dxfId="0" priority="525" stopIfTrue="1" operator="lessThan">
      <formula>$K$25+$L$25</formula>
    </cfRule>
  </conditionalFormatting>
  <conditionalFormatting sqref="K25:R25">
    <cfRule type="cellIs" dxfId="0" priority="77" stopIfTrue="1" operator="greaterThan">
      <formula>$J$25</formula>
    </cfRule>
  </conditionalFormatting>
  <conditionalFormatting sqref="D26">
    <cfRule type="expression" dxfId="2" priority="125" stopIfTrue="1">
      <formula>IF($J$26&lt;&gt;0,$D$26=0)</formula>
    </cfRule>
    <cfRule type="cellIs" dxfId="0" priority="126" stopIfTrue="1" operator="lessThan">
      <formula>$F$26+$H$26</formula>
    </cfRule>
  </conditionalFormatting>
  <conditionalFormatting sqref="E26">
    <cfRule type="cellIs" dxfId="0" priority="195" stopIfTrue="1" operator="greaterThan">
      <formula>$D$26</formula>
    </cfRule>
    <cfRule type="expression" dxfId="2" priority="196" stopIfTrue="1">
      <formula>IF($J$26&lt;&gt;0,$E$26=0)</formula>
    </cfRule>
    <cfRule type="cellIs" dxfId="0" priority="197" stopIfTrue="1" operator="lessThan">
      <formula>$G$26+$I$26</formula>
    </cfRule>
  </conditionalFormatting>
  <conditionalFormatting sqref="G26">
    <cfRule type="cellIs" dxfId="0" priority="29" stopIfTrue="1" operator="greaterThan">
      <formula>$F$26</formula>
    </cfRule>
  </conditionalFormatting>
  <conditionalFormatting sqref="I26">
    <cfRule type="cellIs" dxfId="0" priority="47" stopIfTrue="1" operator="greaterThan">
      <formula>$H$26</formula>
    </cfRule>
  </conditionalFormatting>
  <conditionalFormatting sqref="J26">
    <cfRule type="cellIs" dxfId="0" priority="526" stopIfTrue="1" operator="notEqual">
      <formula>SUM($M$26:$Q$26)</formula>
    </cfRule>
    <cfRule type="cellIs" dxfId="0" priority="527" stopIfTrue="1" operator="lessThan">
      <formula>$K$26+$L$26</formula>
    </cfRule>
  </conditionalFormatting>
  <conditionalFormatting sqref="K26:R26">
    <cfRule type="cellIs" dxfId="0" priority="78" stopIfTrue="1" operator="greaterThan">
      <formula>$J$26</formula>
    </cfRule>
  </conditionalFormatting>
  <conditionalFormatting sqref="D27">
    <cfRule type="expression" dxfId="2" priority="127" stopIfTrue="1">
      <formula>IF($J$27&lt;&gt;0,$D$27=0)</formula>
    </cfRule>
    <cfRule type="cellIs" dxfId="0" priority="128" stopIfTrue="1" operator="lessThan">
      <formula>$F$27+$H$27</formula>
    </cfRule>
  </conditionalFormatting>
  <conditionalFormatting sqref="E27">
    <cfRule type="cellIs" dxfId="0" priority="198" stopIfTrue="1" operator="greaterThan">
      <formula>$D$27</formula>
    </cfRule>
    <cfRule type="expression" dxfId="2" priority="199" stopIfTrue="1">
      <formula>IF($J$27&lt;&gt;0,$E$27=0)</formula>
    </cfRule>
    <cfRule type="cellIs" dxfId="0" priority="200" stopIfTrue="1" operator="lessThan">
      <formula>$G$27+$I$27</formula>
    </cfRule>
  </conditionalFormatting>
  <conditionalFormatting sqref="G27">
    <cfRule type="cellIs" dxfId="0" priority="30" stopIfTrue="1" operator="greaterThan">
      <formula>$F$27</formula>
    </cfRule>
  </conditionalFormatting>
  <conditionalFormatting sqref="I27">
    <cfRule type="cellIs" dxfId="0" priority="48" stopIfTrue="1" operator="greaterThan">
      <formula>$H$27</formula>
    </cfRule>
  </conditionalFormatting>
  <conditionalFormatting sqref="J27">
    <cfRule type="cellIs" dxfId="0" priority="528" stopIfTrue="1" operator="notEqual">
      <formula>SUM($M$27:$Q$27)</formula>
    </cfRule>
    <cfRule type="cellIs" dxfId="0" priority="529" stopIfTrue="1" operator="lessThan">
      <formula>$K$27+$L$27</formula>
    </cfRule>
  </conditionalFormatting>
  <conditionalFormatting sqref="K27:R27">
    <cfRule type="cellIs" dxfId="0" priority="79" stopIfTrue="1" operator="greaterThan">
      <formula>$J$27</formula>
    </cfRule>
  </conditionalFormatting>
  <conditionalFormatting sqref="D28">
    <cfRule type="expression" dxfId="2" priority="129" stopIfTrue="1">
      <formula>IF($J$28&lt;&gt;0,$D$28=0)</formula>
    </cfRule>
    <cfRule type="cellIs" dxfId="0" priority="130" stopIfTrue="1" operator="lessThan">
      <formula>$F$28+$H$28</formula>
    </cfRule>
  </conditionalFormatting>
  <conditionalFormatting sqref="E28">
    <cfRule type="cellIs" dxfId="0" priority="201" stopIfTrue="1" operator="greaterThan">
      <formula>$D$28</formula>
    </cfRule>
    <cfRule type="expression" dxfId="2" priority="202" stopIfTrue="1">
      <formula>IF($J$28&lt;&gt;0,$E$28=0)</formula>
    </cfRule>
    <cfRule type="cellIs" dxfId="0" priority="203" stopIfTrue="1" operator="lessThan">
      <formula>$G$28+$I$28</formula>
    </cfRule>
  </conditionalFormatting>
  <conditionalFormatting sqref="G28">
    <cfRule type="cellIs" dxfId="0" priority="31" stopIfTrue="1" operator="greaterThan">
      <formula>$F$28</formula>
    </cfRule>
  </conditionalFormatting>
  <conditionalFormatting sqref="I28">
    <cfRule type="cellIs" dxfId="0" priority="49" stopIfTrue="1" operator="greaterThan">
      <formula>$H$28</formula>
    </cfRule>
  </conditionalFormatting>
  <conditionalFormatting sqref="J28">
    <cfRule type="cellIs" dxfId="0" priority="530" stopIfTrue="1" operator="notEqual">
      <formula>SUM($M$28:$Q$28)</formula>
    </cfRule>
    <cfRule type="cellIs" dxfId="0" priority="531" stopIfTrue="1" operator="lessThan">
      <formula>$K$28+$L$28</formula>
    </cfRule>
  </conditionalFormatting>
  <conditionalFormatting sqref="K28:R28">
    <cfRule type="cellIs" dxfId="0" priority="80" stopIfTrue="1" operator="greaterThan">
      <formula>$J$28</formula>
    </cfRule>
  </conditionalFormatting>
  <conditionalFormatting sqref="D29">
    <cfRule type="expression" dxfId="2" priority="131" stopIfTrue="1">
      <formula>IF($J$29&lt;&gt;0,$D$29=0)</formula>
    </cfRule>
    <cfRule type="cellIs" dxfId="0" priority="132" stopIfTrue="1" operator="lessThan">
      <formula>$F$29+$H$29</formula>
    </cfRule>
  </conditionalFormatting>
  <conditionalFormatting sqref="E29">
    <cfRule type="cellIs" dxfId="0" priority="204" stopIfTrue="1" operator="greaterThan">
      <formula>$D$29</formula>
    </cfRule>
    <cfRule type="expression" dxfId="2" priority="205" stopIfTrue="1">
      <formula>IF($J$29&lt;&gt;0,$E$29=0)</formula>
    </cfRule>
    <cfRule type="cellIs" dxfId="0" priority="206" stopIfTrue="1" operator="lessThan">
      <formula>$G$29+$I$29</formula>
    </cfRule>
  </conditionalFormatting>
  <conditionalFormatting sqref="J29">
    <cfRule type="cellIs" dxfId="0" priority="532" stopIfTrue="1" operator="notEqual">
      <formula>SUM($M$29:$Q$29)</formula>
    </cfRule>
    <cfRule type="cellIs" dxfId="0" priority="533" stopIfTrue="1" operator="lessThan">
      <formula>$K$29+$L$29</formula>
    </cfRule>
  </conditionalFormatting>
  <conditionalFormatting sqref="K29:R29">
    <cfRule type="cellIs" dxfId="0" priority="81" stopIfTrue="1" operator="greaterThan">
      <formula>$J$29</formula>
    </cfRule>
  </conditionalFormatting>
  <conditionalFormatting sqref="D30">
    <cfRule type="cellIs" dxfId="0" priority="260" stopIfTrue="1" operator="greaterThan">
      <formula>$D$29</formula>
    </cfRule>
    <cfRule type="expression" dxfId="2" priority="261" stopIfTrue="1">
      <formula>IF($J$30&lt;&gt;0,$D$30=0)</formula>
    </cfRule>
    <cfRule type="cellIs" dxfId="0" priority="262" stopIfTrue="1" operator="lessThan">
      <formula>$F$30+$H$30</formula>
    </cfRule>
  </conditionalFormatting>
  <conditionalFormatting sqref="E30">
    <cfRule type="cellIs" dxfId="0" priority="263" stopIfTrue="1" operator="greaterThan">
      <formula>$D$30</formula>
    </cfRule>
    <cfRule type="cellIs" dxfId="0" priority="264" stopIfTrue="1" operator="greaterThan">
      <formula>$E$29</formula>
    </cfRule>
    <cfRule type="expression" dxfId="2" priority="265" stopIfTrue="1">
      <formula>IF($J$30&lt;&gt;0,$E$30=0)</formula>
    </cfRule>
  </conditionalFormatting>
  <conditionalFormatting sqref="G30">
    <cfRule type="cellIs" dxfId="0" priority="266" stopIfTrue="1" operator="greaterThan">
      <formula>$F$30</formula>
    </cfRule>
    <cfRule type="cellIs" dxfId="0" priority="267" stopIfTrue="1" operator="greaterThan">
      <formula>$G$29</formula>
    </cfRule>
    <cfRule type="expression" dxfId="2" priority="268" stopIfTrue="1">
      <formula>$G$30+$I$30&gt;$E$30</formula>
    </cfRule>
  </conditionalFormatting>
  <conditionalFormatting sqref="I30">
    <cfRule type="cellIs" dxfId="0" priority="269" stopIfTrue="1" operator="greaterThan">
      <formula>$H$30</formula>
    </cfRule>
    <cfRule type="cellIs" dxfId="0" priority="270" stopIfTrue="1" operator="greaterThan">
      <formula>$I$29</formula>
    </cfRule>
  </conditionalFormatting>
  <conditionalFormatting sqref="J30">
    <cfRule type="cellIs" dxfId="0" priority="549" stopIfTrue="1" operator="notEqual">
      <formula>SUM($M$30:$Q$30)</formula>
    </cfRule>
    <cfRule type="cellIs" dxfId="0" priority="550" stopIfTrue="1" operator="greaterThan">
      <formula>$J$29</formula>
    </cfRule>
    <cfRule type="cellIs" dxfId="0" priority="551" stopIfTrue="1" operator="lessThan">
      <formula>$K$30+$L$30</formula>
    </cfRule>
  </conditionalFormatting>
  <conditionalFormatting sqref="K30">
    <cfRule type="cellIs" dxfId="0" priority="276" stopIfTrue="1" operator="greaterThan">
      <formula>$J$30</formula>
    </cfRule>
    <cfRule type="cellIs" dxfId="0" priority="277" stopIfTrue="1" operator="greaterThan">
      <formula>$K$29</formula>
    </cfRule>
  </conditionalFormatting>
  <conditionalFormatting sqref="L30">
    <cfRule type="cellIs" dxfId="0" priority="278" stopIfTrue="1" operator="greaterThan">
      <formula>$J$30</formula>
    </cfRule>
    <cfRule type="cellIs" dxfId="0" priority="279" stopIfTrue="1" operator="greaterThan">
      <formula>$L$29</formula>
    </cfRule>
  </conditionalFormatting>
  <conditionalFormatting sqref="M30">
    <cfRule type="cellIs" dxfId="0" priority="9" stopIfTrue="1" operator="greaterThan">
      <formula>$J$30</formula>
    </cfRule>
    <cfRule type="cellIs" dxfId="0" priority="10" stopIfTrue="1" operator="greaterThan">
      <formula>$M$29</formula>
    </cfRule>
  </conditionalFormatting>
  <conditionalFormatting sqref="N30">
    <cfRule type="cellIs" dxfId="0" priority="7" stopIfTrue="1" operator="greaterThan">
      <formula>$J$30</formula>
    </cfRule>
    <cfRule type="cellIs" dxfId="0" priority="8" stopIfTrue="1" operator="greaterThan">
      <formula>$M$29</formula>
    </cfRule>
  </conditionalFormatting>
  <conditionalFormatting sqref="O30">
    <cfRule type="cellIs" dxfId="0" priority="280" stopIfTrue="1" operator="greaterThan">
      <formula>$J$30</formula>
    </cfRule>
    <cfRule type="cellIs" dxfId="0" priority="281" stopIfTrue="1" operator="greaterThan">
      <formula>$O$29</formula>
    </cfRule>
  </conditionalFormatting>
  <conditionalFormatting sqref="P30">
    <cfRule type="cellIs" dxfId="0" priority="282" stopIfTrue="1" operator="greaterThan">
      <formula>$J$30</formula>
    </cfRule>
    <cfRule type="cellIs" dxfId="0" priority="283" stopIfTrue="1" operator="greaterThan">
      <formula>$P$29</formula>
    </cfRule>
  </conditionalFormatting>
  <conditionalFormatting sqref="Q30">
    <cfRule type="cellIs" dxfId="0" priority="284" stopIfTrue="1" operator="greaterThan">
      <formula>$J$30</formula>
    </cfRule>
    <cfRule type="cellIs" dxfId="0" priority="285" stopIfTrue="1" operator="greaterThan">
      <formula>$Q$29</formula>
    </cfRule>
  </conditionalFormatting>
  <conditionalFormatting sqref="R30">
    <cfRule type="cellIs" dxfId="0" priority="286" stopIfTrue="1" operator="greaterThan">
      <formula>$J$30</formula>
    </cfRule>
    <cfRule type="cellIs" dxfId="0" priority="287" stopIfTrue="1" operator="greaterThan">
      <formula>$R$29</formula>
    </cfRule>
  </conditionalFormatting>
  <conditionalFormatting sqref="D31">
    <cfRule type="expression" dxfId="2" priority="133" stopIfTrue="1">
      <formula>IF($J$31&lt;&gt;0,$D$31=0)</formula>
    </cfRule>
    <cfRule type="cellIs" dxfId="0" priority="134" stopIfTrue="1" operator="lessThan">
      <formula>$F$31+$H$31</formula>
    </cfRule>
  </conditionalFormatting>
  <conditionalFormatting sqref="E31">
    <cfRule type="cellIs" dxfId="0" priority="207" stopIfTrue="1" operator="greaterThan">
      <formula>$D$31</formula>
    </cfRule>
    <cfRule type="expression" dxfId="2" priority="208" stopIfTrue="1">
      <formula>IF($J$31&lt;&gt;0,$E$31=0)</formula>
    </cfRule>
    <cfRule type="cellIs" dxfId="0" priority="209" stopIfTrue="1" operator="lessThan">
      <formula>$G$31+$I$31</formula>
    </cfRule>
  </conditionalFormatting>
  <conditionalFormatting sqref="G31">
    <cfRule type="cellIs" dxfId="0" priority="57" stopIfTrue="1" operator="greaterThan">
      <formula>$F$31</formula>
    </cfRule>
  </conditionalFormatting>
  <conditionalFormatting sqref="I31">
    <cfRule type="cellIs" dxfId="0" priority="58" stopIfTrue="1" operator="greaterThan">
      <formula>$H$31</formula>
    </cfRule>
  </conditionalFormatting>
  <conditionalFormatting sqref="J31">
    <cfRule type="cellIs" dxfId="0" priority="534" stopIfTrue="1" operator="notEqual">
      <formula>SUM($M$31:$Q$31)</formula>
    </cfRule>
    <cfRule type="cellIs" dxfId="0" priority="535" stopIfTrue="1" operator="lessThan">
      <formula>$K$31+$L$31</formula>
    </cfRule>
  </conditionalFormatting>
  <conditionalFormatting sqref="K31:R31">
    <cfRule type="cellIs" dxfId="0" priority="82" stopIfTrue="1" operator="greaterThan">
      <formula>$J$31</formula>
    </cfRule>
  </conditionalFormatting>
  <conditionalFormatting sqref="K11:N11;F11:I11">
    <cfRule type="cellIs" dxfId="0" priority="83" stopIfTrue="1" operator="notEqual">
      <formula>0</formula>
    </cfRule>
  </conditionalFormatting>
  <conditionalFormatting sqref="G29;F30">
    <cfRule type="cellIs" dxfId="0" priority="32" stopIfTrue="1" operator="greaterThan">
      <formula>$F$29</formula>
    </cfRule>
  </conditionalFormatting>
  <conditionalFormatting sqref="I29;H30">
    <cfRule type="cellIs" dxfId="0" priority="50" stopIfTrue="1" operator="greaterThan">
      <formula>$H$29</formula>
    </cfRule>
  </conditionalFormatting>
  <pageMargins left="0.29" right="0.15748" top="0.56" bottom="0.19685" header="0" footer="0"/>
  <pageSetup paperSize="9" scale="89" orientation="landscape" useFirstPageNumber="1"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1"/>
  <sheetViews>
    <sheetView zoomScale="90" zoomScaleNormal="90" topLeftCell="A10" workbookViewId="0">
      <selection activeCell="W13" sqref="W13"/>
    </sheetView>
  </sheetViews>
  <sheetFormatPr defaultColWidth="9" defaultRowHeight="12.75" customHeight="1"/>
  <cols>
    <col min="1" max="1" width="3.42222222222222" customWidth="1"/>
    <col min="2" max="2" width="5.71111111111111" customWidth="1"/>
    <col min="3" max="3" width="25.8555555555556" customWidth="1"/>
    <col min="4" max="5" width="9.71111111111111" customWidth="1"/>
    <col min="6" max="6" width="8" customWidth="1"/>
    <col min="7" max="7" width="8.14444444444444" customWidth="1"/>
    <col min="8" max="8" width="8.28888888888889" customWidth="1"/>
    <col min="9" max="9" width="8.71111111111111" customWidth="1"/>
    <col min="10" max="10" width="10.7111111111111" customWidth="1"/>
    <col min="11" max="12" width="9.71111111111111" customWidth="1"/>
    <col min="13" max="14" width="8.28888888888889" customWidth="1"/>
    <col min="15" max="17" width="8.14444444444444" customWidth="1"/>
    <col min="18" max="18" width="10.1444444444444" customWidth="1"/>
    <col min="19" max="257" width="9.14444444444444"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38.4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6" customHeight="1" spans="2:18">
      <c r="B4" s="15"/>
      <c r="C4" s="16"/>
      <c r="D4" s="17" t="s">
        <v>56</v>
      </c>
      <c r="E4" s="18" t="s">
        <v>57</v>
      </c>
      <c r="F4" s="18" t="s">
        <v>58</v>
      </c>
      <c r="G4" s="18" t="s">
        <v>57</v>
      </c>
      <c r="H4" s="18" t="s">
        <v>59</v>
      </c>
      <c r="I4" s="18" t="s">
        <v>57</v>
      </c>
      <c r="J4" s="81"/>
      <c r="K4" s="82"/>
      <c r="L4" s="82"/>
      <c r="M4" s="83"/>
      <c r="N4" s="83"/>
      <c r="O4" s="82"/>
      <c r="P4" s="84"/>
      <c r="Q4" s="108"/>
      <c r="R4" s="109"/>
    </row>
    <row r="5" ht="12"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19.15" customHeight="1" spans="2:18">
      <c r="B6" s="366" t="s">
        <v>161</v>
      </c>
      <c r="C6" s="41" t="s">
        <v>162</v>
      </c>
      <c r="D6" s="299"/>
      <c r="E6" s="300"/>
      <c r="F6" s="300"/>
      <c r="G6" s="300"/>
      <c r="H6" s="300"/>
      <c r="I6" s="325"/>
      <c r="J6" s="312"/>
      <c r="K6" s="300"/>
      <c r="L6" s="300"/>
      <c r="M6" s="300"/>
      <c r="N6" s="300"/>
      <c r="O6" s="300"/>
      <c r="P6" s="300"/>
      <c r="Q6" s="300"/>
      <c r="R6" s="377"/>
    </row>
    <row r="7" ht="19.9" customHeight="1" spans="2:18">
      <c r="B7" s="293" t="s">
        <v>163</v>
      </c>
      <c r="C7" s="174" t="s">
        <v>164</v>
      </c>
      <c r="D7" s="301"/>
      <c r="E7" s="295"/>
      <c r="F7" s="295"/>
      <c r="G7" s="302"/>
      <c r="H7" s="295"/>
      <c r="I7" s="324"/>
      <c r="J7" s="294"/>
      <c r="K7" s="295"/>
      <c r="L7" s="295"/>
      <c r="M7" s="295"/>
      <c r="N7" s="295"/>
      <c r="O7" s="295"/>
      <c r="P7" s="295"/>
      <c r="Q7" s="295"/>
      <c r="R7" s="339"/>
    </row>
    <row r="8" ht="19.15" customHeight="1" spans="2:18">
      <c r="B8" s="303" t="s">
        <v>165</v>
      </c>
      <c r="C8" s="24" t="s">
        <v>166</v>
      </c>
      <c r="D8" s="304"/>
      <c r="E8" s="295"/>
      <c r="F8" s="295"/>
      <c r="G8" s="295"/>
      <c r="H8" s="295"/>
      <c r="I8" s="324"/>
      <c r="J8" s="294"/>
      <c r="K8" s="295"/>
      <c r="L8" s="295"/>
      <c r="M8" s="295"/>
      <c r="N8" s="295"/>
      <c r="O8" s="295"/>
      <c r="P8" s="295"/>
      <c r="Q8" s="295"/>
      <c r="R8" s="339"/>
    </row>
    <row r="9" ht="17.25" customHeight="1" spans="2:18">
      <c r="B9" s="367" t="s">
        <v>167</v>
      </c>
      <c r="C9" s="60" t="s">
        <v>168</v>
      </c>
      <c r="D9" s="314"/>
      <c r="E9" s="306"/>
      <c r="F9" s="306"/>
      <c r="G9" s="297"/>
      <c r="H9" s="306"/>
      <c r="I9" s="333"/>
      <c r="J9" s="372"/>
      <c r="K9" s="306"/>
      <c r="L9" s="306"/>
      <c r="M9" s="306"/>
      <c r="N9" s="306"/>
      <c r="O9" s="306"/>
      <c r="P9" s="306"/>
      <c r="Q9" s="306"/>
      <c r="R9" s="341"/>
    </row>
    <row r="10" ht="17.25" customHeight="1" spans="2:18">
      <c r="B10" s="293" t="s">
        <v>169</v>
      </c>
      <c r="C10" s="24" t="s">
        <v>170</v>
      </c>
      <c r="D10" s="304"/>
      <c r="E10" s="295"/>
      <c r="F10" s="295"/>
      <c r="G10" s="306"/>
      <c r="H10" s="295"/>
      <c r="I10" s="324"/>
      <c r="J10" s="294"/>
      <c r="K10" s="295"/>
      <c r="L10" s="295"/>
      <c r="M10" s="295"/>
      <c r="N10" s="295"/>
      <c r="O10" s="295"/>
      <c r="P10" s="295"/>
      <c r="Q10" s="295"/>
      <c r="R10" s="339"/>
    </row>
    <row r="11" ht="17.25" customHeight="1" spans="2:18">
      <c r="B11" s="368" t="s">
        <v>171</v>
      </c>
      <c r="C11" s="41" t="s">
        <v>172</v>
      </c>
      <c r="D11" s="299"/>
      <c r="E11" s="295"/>
      <c r="F11" s="302"/>
      <c r="G11" s="307"/>
      <c r="H11" s="302"/>
      <c r="I11" s="373"/>
      <c r="J11" s="374"/>
      <c r="K11" s="300"/>
      <c r="L11" s="300"/>
      <c r="M11" s="300"/>
      <c r="N11" s="300"/>
      <c r="O11" s="300"/>
      <c r="P11" s="300"/>
      <c r="Q11" s="300"/>
      <c r="R11" s="340"/>
    </row>
    <row r="12" ht="17.25" customHeight="1" spans="2:18">
      <c r="B12" s="293" t="s">
        <v>173</v>
      </c>
      <c r="C12" s="24" t="s">
        <v>174</v>
      </c>
      <c r="D12" s="304"/>
      <c r="E12" s="295"/>
      <c r="F12" s="295"/>
      <c r="G12" s="295"/>
      <c r="H12" s="295"/>
      <c r="I12" s="324"/>
      <c r="J12" s="294"/>
      <c r="K12" s="295"/>
      <c r="L12" s="295"/>
      <c r="M12" s="295"/>
      <c r="N12" s="295"/>
      <c r="O12" s="295"/>
      <c r="P12" s="295"/>
      <c r="Q12" s="295"/>
      <c r="R12" s="339"/>
    </row>
    <row r="13" ht="17.25" customHeight="1" spans="2:18">
      <c r="B13" s="293" t="s">
        <v>175</v>
      </c>
      <c r="C13" s="24" t="s">
        <v>176</v>
      </c>
      <c r="D13" s="304"/>
      <c r="E13" s="295"/>
      <c r="F13" s="295"/>
      <c r="G13" s="295"/>
      <c r="H13" s="295"/>
      <c r="I13" s="324"/>
      <c r="J13" s="294"/>
      <c r="K13" s="295"/>
      <c r="L13" s="295"/>
      <c r="M13" s="295"/>
      <c r="N13" s="295"/>
      <c r="O13" s="295"/>
      <c r="P13" s="295"/>
      <c r="Q13" s="295"/>
      <c r="R13" s="339"/>
    </row>
    <row r="14" ht="17.25" customHeight="1" spans="2:18">
      <c r="B14" s="293" t="s">
        <v>177</v>
      </c>
      <c r="C14" s="24" t="s">
        <v>178</v>
      </c>
      <c r="D14" s="301"/>
      <c r="E14" s="295"/>
      <c r="F14" s="295"/>
      <c r="G14" s="297"/>
      <c r="H14" s="295"/>
      <c r="I14" s="324"/>
      <c r="J14" s="294"/>
      <c r="K14" s="295"/>
      <c r="L14" s="295"/>
      <c r="M14" s="295"/>
      <c r="N14" s="295"/>
      <c r="O14" s="295"/>
      <c r="P14" s="295"/>
      <c r="Q14" s="295"/>
      <c r="R14" s="339"/>
    </row>
    <row r="15" ht="17.25" customHeight="1" spans="2:18">
      <c r="B15" s="293" t="s">
        <v>179</v>
      </c>
      <c r="C15" s="24" t="s">
        <v>180</v>
      </c>
      <c r="D15" s="304"/>
      <c r="E15" s="295"/>
      <c r="F15" s="295"/>
      <c r="G15" s="295"/>
      <c r="H15" s="295"/>
      <c r="I15" s="324"/>
      <c r="J15" s="294"/>
      <c r="K15" s="295"/>
      <c r="L15" s="295"/>
      <c r="M15" s="295"/>
      <c r="N15" s="295"/>
      <c r="O15" s="295"/>
      <c r="P15" s="295"/>
      <c r="Q15" s="295"/>
      <c r="R15" s="339"/>
    </row>
    <row r="16" ht="19.15" customHeight="1" spans="1:18">
      <c r="A16" s="311">
        <v>4</v>
      </c>
      <c r="B16" s="293" t="s">
        <v>181</v>
      </c>
      <c r="C16" s="24" t="s">
        <v>182</v>
      </c>
      <c r="D16" s="301"/>
      <c r="E16" s="295"/>
      <c r="F16" s="295"/>
      <c r="G16" s="297"/>
      <c r="H16" s="295"/>
      <c r="I16" s="324"/>
      <c r="J16" s="294"/>
      <c r="K16" s="295"/>
      <c r="L16" s="295"/>
      <c r="M16" s="295"/>
      <c r="N16" s="295"/>
      <c r="O16" s="295"/>
      <c r="P16" s="295"/>
      <c r="Q16" s="295"/>
      <c r="R16" s="339"/>
    </row>
    <row r="17" ht="17.25" customHeight="1" spans="2:18">
      <c r="B17" s="293" t="s">
        <v>183</v>
      </c>
      <c r="C17" s="24" t="s">
        <v>184</v>
      </c>
      <c r="D17" s="304"/>
      <c r="E17" s="295"/>
      <c r="F17" s="295"/>
      <c r="G17" s="295"/>
      <c r="H17" s="295"/>
      <c r="I17" s="324"/>
      <c r="J17" s="294"/>
      <c r="K17" s="295"/>
      <c r="L17" s="295"/>
      <c r="M17" s="295"/>
      <c r="N17" s="295"/>
      <c r="O17" s="295"/>
      <c r="P17" s="295"/>
      <c r="Q17" s="295"/>
      <c r="R17" s="339"/>
    </row>
    <row r="18" ht="19.9" customHeight="1" spans="2:18">
      <c r="B18" s="293" t="s">
        <v>185</v>
      </c>
      <c r="C18" s="24" t="s">
        <v>186</v>
      </c>
      <c r="D18" s="304"/>
      <c r="E18" s="295"/>
      <c r="F18" s="295"/>
      <c r="G18" s="295"/>
      <c r="H18" s="295"/>
      <c r="I18" s="324"/>
      <c r="J18" s="294"/>
      <c r="K18" s="295"/>
      <c r="L18" s="295"/>
      <c r="M18" s="295"/>
      <c r="N18" s="295"/>
      <c r="O18" s="295"/>
      <c r="P18" s="295"/>
      <c r="Q18" s="295"/>
      <c r="R18" s="339"/>
    </row>
    <row r="19" ht="17.25" customHeight="1" spans="2:18">
      <c r="B19" s="293" t="s">
        <v>187</v>
      </c>
      <c r="C19" s="24" t="s">
        <v>188</v>
      </c>
      <c r="D19" s="304"/>
      <c r="E19" s="295"/>
      <c r="F19" s="295"/>
      <c r="G19" s="295"/>
      <c r="H19" s="295"/>
      <c r="I19" s="324"/>
      <c r="J19" s="294"/>
      <c r="K19" s="295"/>
      <c r="L19" s="295"/>
      <c r="M19" s="295"/>
      <c r="N19" s="295"/>
      <c r="O19" s="295"/>
      <c r="P19" s="295"/>
      <c r="Q19" s="295"/>
      <c r="R19" s="339"/>
    </row>
    <row r="20" ht="19.15" customHeight="1" spans="2:18">
      <c r="B20" s="293" t="s">
        <v>189</v>
      </c>
      <c r="C20" s="24" t="s">
        <v>190</v>
      </c>
      <c r="D20" s="304"/>
      <c r="E20" s="295"/>
      <c r="F20" s="295"/>
      <c r="G20" s="295"/>
      <c r="H20" s="295"/>
      <c r="I20" s="324"/>
      <c r="J20" s="294"/>
      <c r="K20" s="295"/>
      <c r="L20" s="295"/>
      <c r="M20" s="295"/>
      <c r="N20" s="295"/>
      <c r="O20" s="295"/>
      <c r="P20" s="295"/>
      <c r="Q20" s="295"/>
      <c r="R20" s="339"/>
    </row>
    <row r="21" ht="17.25" customHeight="1" spans="2:18">
      <c r="B21" s="293" t="s">
        <v>191</v>
      </c>
      <c r="C21" s="24" t="s">
        <v>192</v>
      </c>
      <c r="D21" s="301"/>
      <c r="E21" s="295"/>
      <c r="F21" s="295"/>
      <c r="G21" s="295"/>
      <c r="H21" s="295"/>
      <c r="I21" s="324"/>
      <c r="J21" s="294"/>
      <c r="K21" s="295"/>
      <c r="L21" s="295"/>
      <c r="M21" s="295"/>
      <c r="N21" s="295"/>
      <c r="O21" s="295"/>
      <c r="P21" s="295"/>
      <c r="Q21" s="295"/>
      <c r="R21" s="339"/>
    </row>
    <row r="22" ht="17.25" customHeight="1" spans="2:18">
      <c r="B22" s="293" t="s">
        <v>193</v>
      </c>
      <c r="C22" s="24" t="s">
        <v>194</v>
      </c>
      <c r="D22" s="304"/>
      <c r="E22" s="295"/>
      <c r="F22" s="295"/>
      <c r="G22" s="295"/>
      <c r="H22" s="295"/>
      <c r="I22" s="324"/>
      <c r="J22" s="294"/>
      <c r="K22" s="295"/>
      <c r="L22" s="295"/>
      <c r="M22" s="295"/>
      <c r="N22" s="295"/>
      <c r="O22" s="295"/>
      <c r="P22" s="295"/>
      <c r="Q22" s="295"/>
      <c r="R22" s="339"/>
    </row>
    <row r="23" ht="18" customHeight="1" spans="2:18">
      <c r="B23" s="290" t="s">
        <v>195</v>
      </c>
      <c r="C23" s="55" t="s">
        <v>196</v>
      </c>
      <c r="D23" s="314"/>
      <c r="E23" s="306"/>
      <c r="F23" s="306"/>
      <c r="G23" s="306"/>
      <c r="H23" s="306"/>
      <c r="I23" s="333"/>
      <c r="J23" s="372"/>
      <c r="K23" s="306"/>
      <c r="L23" s="306"/>
      <c r="M23" s="306"/>
      <c r="N23" s="306"/>
      <c r="O23" s="306"/>
      <c r="P23" s="306"/>
      <c r="Q23" s="306"/>
      <c r="R23" s="341"/>
    </row>
    <row r="24" ht="19.9" customHeight="1" spans="2:18">
      <c r="B24" s="308" t="s">
        <v>197</v>
      </c>
      <c r="C24" s="41" t="s">
        <v>198</v>
      </c>
      <c r="D24" s="369"/>
      <c r="E24" s="332"/>
      <c r="F24" s="332"/>
      <c r="G24" s="332"/>
      <c r="H24" s="332"/>
      <c r="I24" s="375"/>
      <c r="J24" s="369"/>
      <c r="K24" s="332"/>
      <c r="L24" s="332"/>
      <c r="M24" s="332"/>
      <c r="N24" s="332"/>
      <c r="O24" s="332"/>
      <c r="P24" s="332"/>
      <c r="Q24" s="332"/>
      <c r="R24" s="377"/>
    </row>
    <row r="25" ht="18.6" customHeight="1" spans="2:18">
      <c r="B25" s="293" t="s">
        <v>199</v>
      </c>
      <c r="C25" s="24" t="s">
        <v>200</v>
      </c>
      <c r="D25" s="294"/>
      <c r="E25" s="295"/>
      <c r="F25" s="295"/>
      <c r="G25" s="295"/>
      <c r="H25" s="295"/>
      <c r="I25" s="324"/>
      <c r="J25" s="294"/>
      <c r="K25" s="295"/>
      <c r="L25" s="295"/>
      <c r="M25" s="295"/>
      <c r="N25" s="295"/>
      <c r="O25" s="295"/>
      <c r="P25" s="295"/>
      <c r="Q25" s="295"/>
      <c r="R25" s="339"/>
    </row>
    <row r="26" ht="19.15" customHeight="1" spans="2:18">
      <c r="B26" s="293" t="s">
        <v>201</v>
      </c>
      <c r="C26" s="24" t="s">
        <v>202</v>
      </c>
      <c r="D26" s="155" t="s">
        <v>66</v>
      </c>
      <c r="E26" s="52" t="s">
        <v>66</v>
      </c>
      <c r="F26" s="26"/>
      <c r="G26" s="26"/>
      <c r="H26" s="26"/>
      <c r="I26" s="87"/>
      <c r="J26" s="155" t="s">
        <v>66</v>
      </c>
      <c r="K26" s="26"/>
      <c r="L26" s="26"/>
      <c r="M26" s="52" t="s">
        <v>66</v>
      </c>
      <c r="N26" s="52" t="s">
        <v>66</v>
      </c>
      <c r="O26" s="52" t="s">
        <v>66</v>
      </c>
      <c r="P26" s="52" t="s">
        <v>66</v>
      </c>
      <c r="Q26" s="52" t="s">
        <v>66</v>
      </c>
      <c r="R26" s="163" t="s">
        <v>66</v>
      </c>
    </row>
    <row r="27" ht="19.15" customHeight="1" spans="2:18">
      <c r="B27" s="293" t="s">
        <v>203</v>
      </c>
      <c r="C27" s="24" t="s">
        <v>204</v>
      </c>
      <c r="D27" s="294"/>
      <c r="E27" s="295"/>
      <c r="F27" s="295"/>
      <c r="G27" s="295"/>
      <c r="H27" s="295"/>
      <c r="I27" s="324"/>
      <c r="J27" s="294"/>
      <c r="K27" s="295"/>
      <c r="L27" s="295"/>
      <c r="M27" s="295"/>
      <c r="N27" s="295"/>
      <c r="O27" s="295"/>
      <c r="P27" s="295"/>
      <c r="Q27" s="295"/>
      <c r="R27" s="339"/>
    </row>
    <row r="28" customFormat="1" ht="19.9" customHeight="1" spans="2:18">
      <c r="B28" s="293" t="s">
        <v>205</v>
      </c>
      <c r="C28" s="24" t="s">
        <v>206</v>
      </c>
      <c r="D28" s="296"/>
      <c r="E28" s="295"/>
      <c r="F28" s="295"/>
      <c r="G28" s="295"/>
      <c r="H28" s="295"/>
      <c r="I28" s="324"/>
      <c r="J28" s="294"/>
      <c r="K28" s="295"/>
      <c r="L28" s="295"/>
      <c r="M28" s="295"/>
      <c r="N28" s="295"/>
      <c r="O28" s="295"/>
      <c r="P28" s="295"/>
      <c r="Q28" s="295"/>
      <c r="R28" s="339"/>
    </row>
    <row r="29" customFormat="1" ht="39" customHeight="1" spans="2:18">
      <c r="B29" s="394" t="s">
        <v>207</v>
      </c>
      <c r="C29" s="41" t="s">
        <v>208</v>
      </c>
      <c r="D29" s="312"/>
      <c r="E29" s="300"/>
      <c r="F29" s="300"/>
      <c r="G29" s="300"/>
      <c r="H29" s="300"/>
      <c r="I29" s="325"/>
      <c r="J29" s="312"/>
      <c r="K29" s="300"/>
      <c r="L29" s="300"/>
      <c r="M29" s="300"/>
      <c r="N29" s="300"/>
      <c r="O29" s="300"/>
      <c r="P29" s="300"/>
      <c r="Q29" s="300"/>
      <c r="R29" s="340"/>
    </row>
    <row r="30" customFormat="1" ht="0.6" customHeight="1" spans="2:18">
      <c r="B30" s="293" t="s">
        <v>209</v>
      </c>
      <c r="C30" s="24" t="s">
        <v>210</v>
      </c>
      <c r="D30" s="370"/>
      <c r="E30" s="300"/>
      <c r="F30" s="300"/>
      <c r="G30" s="300"/>
      <c r="H30" s="300"/>
      <c r="I30" s="325"/>
      <c r="J30" s="312"/>
      <c r="K30" s="300"/>
      <c r="L30" s="300"/>
      <c r="M30" s="300"/>
      <c r="N30" s="300"/>
      <c r="O30" s="300"/>
      <c r="P30" s="300"/>
      <c r="Q30" s="300"/>
      <c r="R30" s="339"/>
    </row>
    <row r="31" customFormat="1" ht="17.25" hidden="1" customHeight="1" spans="2:18">
      <c r="B31" s="313" t="s">
        <v>211</v>
      </c>
      <c r="C31" s="60" t="s">
        <v>212</v>
      </c>
      <c r="D31" s="170" t="s">
        <v>66</v>
      </c>
      <c r="E31" s="171" t="s">
        <v>66</v>
      </c>
      <c r="F31" s="306"/>
      <c r="G31" s="306"/>
      <c r="H31" s="306"/>
      <c r="I31" s="333"/>
      <c r="J31" s="172" t="s">
        <v>66</v>
      </c>
      <c r="K31" s="306"/>
      <c r="L31" s="306"/>
      <c r="M31" s="306"/>
      <c r="N31" s="306"/>
      <c r="O31" s="171" t="s">
        <v>66</v>
      </c>
      <c r="P31" s="171" t="s">
        <v>66</v>
      </c>
      <c r="Q31" s="171" t="s">
        <v>66</v>
      </c>
      <c r="R31" s="341"/>
    </row>
    <row r="32" ht="17.25" hidden="1" customHeight="1" spans="2:18">
      <c r="B32" s="313" t="s">
        <v>213</v>
      </c>
      <c r="C32" s="60" t="s">
        <v>214</v>
      </c>
      <c r="D32" s="155" t="s">
        <v>66</v>
      </c>
      <c r="E32" s="52" t="s">
        <v>66</v>
      </c>
      <c r="F32" s="295"/>
      <c r="G32" s="295"/>
      <c r="H32" s="295"/>
      <c r="I32" s="324"/>
      <c r="J32" s="155" t="s">
        <v>66</v>
      </c>
      <c r="K32" s="295"/>
      <c r="L32" s="295"/>
      <c r="M32" s="295"/>
      <c r="N32" s="295"/>
      <c r="O32" s="52" t="s">
        <v>66</v>
      </c>
      <c r="P32" s="52" t="s">
        <v>66</v>
      </c>
      <c r="Q32" s="52" t="s">
        <v>66</v>
      </c>
      <c r="R32" s="339"/>
    </row>
    <row r="33" ht="18.75" hidden="1" customHeight="1" spans="2:18">
      <c r="B33" s="290" t="s">
        <v>215</v>
      </c>
      <c r="C33" s="55" t="s">
        <v>216</v>
      </c>
      <c r="D33" s="21" t="s">
        <v>66</v>
      </c>
      <c r="E33" s="22" t="s">
        <v>66</v>
      </c>
      <c r="F33" s="331"/>
      <c r="G33" s="331"/>
      <c r="H33" s="331"/>
      <c r="I33" s="376"/>
      <c r="J33" s="86" t="s">
        <v>66</v>
      </c>
      <c r="K33" s="331"/>
      <c r="L33" s="331"/>
      <c r="M33" s="331"/>
      <c r="N33" s="331"/>
      <c r="O33" s="22" t="s">
        <v>66</v>
      </c>
      <c r="P33" s="22" t="s">
        <v>66</v>
      </c>
      <c r="Q33" s="22" t="s">
        <v>66</v>
      </c>
      <c r="R33" s="343"/>
    </row>
    <row r="34" hidden="1" spans="2:18">
      <c r="B34" s="275"/>
      <c r="C34" s="275"/>
      <c r="D34" s="275"/>
      <c r="E34" s="275"/>
      <c r="F34" s="275"/>
      <c r="G34" s="275"/>
      <c r="H34" s="275"/>
      <c r="I34" s="275"/>
      <c r="J34" s="275"/>
      <c r="K34" s="275"/>
      <c r="L34" s="275"/>
      <c r="M34" s="275"/>
      <c r="N34" s="275"/>
      <c r="O34" s="275"/>
      <c r="P34" s="275"/>
      <c r="Q34" s="275"/>
      <c r="R34" s="275"/>
    </row>
    <row r="35" hidden="1" spans="2:18">
      <c r="B35" s="275"/>
      <c r="C35" s="275"/>
      <c r="D35" s="275"/>
      <c r="E35" s="275"/>
      <c r="F35" s="275"/>
      <c r="G35" s="275"/>
      <c r="H35" s="275"/>
      <c r="I35" s="275"/>
      <c r="J35" s="275"/>
      <c r="K35" s="275"/>
      <c r="L35" s="275"/>
      <c r="M35" s="275"/>
      <c r="N35" s="275"/>
      <c r="O35" s="275"/>
      <c r="P35" s="275"/>
      <c r="Q35" s="275"/>
      <c r="R35" s="275"/>
    </row>
    <row r="36" hidden="1" spans="2:18">
      <c r="B36" s="275"/>
      <c r="C36" s="275"/>
      <c r="D36" s="275"/>
      <c r="E36" s="275"/>
      <c r="F36" s="275"/>
      <c r="G36" s="275"/>
      <c r="H36" s="275"/>
      <c r="I36" s="275"/>
      <c r="J36" s="275"/>
      <c r="K36" s="275"/>
      <c r="L36" s="275"/>
      <c r="M36" s="275"/>
      <c r="N36" s="275"/>
      <c r="O36" s="275"/>
      <c r="P36" s="275"/>
      <c r="Q36" s="275"/>
      <c r="R36" s="275"/>
    </row>
    <row r="37" hidden="1" spans="2:18">
      <c r="B37" s="275"/>
      <c r="C37" s="275"/>
      <c r="D37" s="275"/>
      <c r="E37" s="275"/>
      <c r="F37" s="275"/>
      <c r="G37" s="275"/>
      <c r="H37" s="275"/>
      <c r="I37" s="275"/>
      <c r="J37" s="275"/>
      <c r="K37" s="275"/>
      <c r="L37" s="275"/>
      <c r="M37" s="275"/>
      <c r="N37" s="275"/>
      <c r="O37" s="275"/>
      <c r="P37" s="275"/>
      <c r="Q37" s="275"/>
      <c r="R37" s="275"/>
    </row>
    <row r="38" ht="19.15" customHeight="1" spans="2:18">
      <c r="B38" s="293" t="s">
        <v>209</v>
      </c>
      <c r="C38" s="24" t="s">
        <v>217</v>
      </c>
      <c r="D38" s="128" t="s">
        <v>66</v>
      </c>
      <c r="E38" s="49" t="s">
        <v>66</v>
      </c>
      <c r="F38" s="49" t="s">
        <v>66</v>
      </c>
      <c r="G38" s="49" t="s">
        <v>66</v>
      </c>
      <c r="H38" s="49" t="s">
        <v>66</v>
      </c>
      <c r="I38" s="93" t="s">
        <v>66</v>
      </c>
      <c r="J38" s="142" t="s">
        <v>66</v>
      </c>
      <c r="K38" s="52" t="s">
        <v>66</v>
      </c>
      <c r="L38" s="49" t="s">
        <v>66</v>
      </c>
      <c r="M38" s="49" t="s">
        <v>66</v>
      </c>
      <c r="N38" s="49" t="s">
        <v>66</v>
      </c>
      <c r="O38" s="49" t="s">
        <v>66</v>
      </c>
      <c r="P38" s="49" t="s">
        <v>66</v>
      </c>
      <c r="Q38" s="49" t="s">
        <v>66</v>
      </c>
      <c r="R38" s="163" t="s">
        <v>66</v>
      </c>
    </row>
    <row r="39" ht="24" spans="2:18">
      <c r="B39" s="313" t="s">
        <v>211</v>
      </c>
      <c r="C39" s="60" t="s">
        <v>218</v>
      </c>
      <c r="D39" s="170" t="s">
        <v>66</v>
      </c>
      <c r="E39" s="171" t="s">
        <v>66</v>
      </c>
      <c r="F39" s="38"/>
      <c r="G39" s="38"/>
      <c r="H39" s="38"/>
      <c r="I39" s="98"/>
      <c r="J39" s="172" t="s">
        <v>66</v>
      </c>
      <c r="K39" s="38"/>
      <c r="L39" s="38"/>
      <c r="M39" s="171" t="s">
        <v>66</v>
      </c>
      <c r="N39" s="171" t="s">
        <v>66</v>
      </c>
      <c r="O39" s="171" t="s">
        <v>66</v>
      </c>
      <c r="P39" s="171" t="s">
        <v>66</v>
      </c>
      <c r="Q39" s="171" t="s">
        <v>66</v>
      </c>
      <c r="R39" s="173" t="s">
        <v>66</v>
      </c>
    </row>
    <row r="40" ht="24" spans="2:18">
      <c r="B40" s="313" t="s">
        <v>213</v>
      </c>
      <c r="C40" s="60" t="s">
        <v>219</v>
      </c>
      <c r="D40" s="155" t="s">
        <v>66</v>
      </c>
      <c r="E40" s="52" t="s">
        <v>66</v>
      </c>
      <c r="F40" s="26"/>
      <c r="G40" s="26"/>
      <c r="H40" s="26"/>
      <c r="I40" s="87"/>
      <c r="J40" s="155" t="s">
        <v>66</v>
      </c>
      <c r="K40" s="26"/>
      <c r="L40" s="26"/>
      <c r="M40" s="52" t="s">
        <v>66</v>
      </c>
      <c r="N40" s="52" t="s">
        <v>66</v>
      </c>
      <c r="O40" s="52" t="s">
        <v>66</v>
      </c>
      <c r="P40" s="52" t="s">
        <v>66</v>
      </c>
      <c r="Q40" s="52" t="s">
        <v>66</v>
      </c>
      <c r="R40" s="163" t="s">
        <v>66</v>
      </c>
    </row>
    <row r="41" ht="24.75" spans="2:18">
      <c r="B41" s="290" t="s">
        <v>215</v>
      </c>
      <c r="C41" s="55" t="s">
        <v>220</v>
      </c>
      <c r="D41" s="21" t="s">
        <v>66</v>
      </c>
      <c r="E41" s="22" t="s">
        <v>66</v>
      </c>
      <c r="F41" s="95"/>
      <c r="G41" s="95"/>
      <c r="H41" s="95"/>
      <c r="I41" s="159"/>
      <c r="J41" s="86" t="s">
        <v>66</v>
      </c>
      <c r="K41" s="95"/>
      <c r="L41" s="95"/>
      <c r="M41" s="22" t="s">
        <v>66</v>
      </c>
      <c r="N41" s="22" t="s">
        <v>66</v>
      </c>
      <c r="O41" s="22" t="s">
        <v>66</v>
      </c>
      <c r="P41" s="22" t="s">
        <v>66</v>
      </c>
      <c r="Q41" s="22" t="s">
        <v>66</v>
      </c>
      <c r="R41" s="110" t="s">
        <v>66</v>
      </c>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129" stopIfTrue="1">
      <formula>IF($J$6&lt;&gt;0,$D$6=0)</formula>
    </cfRule>
    <cfRule type="cellIs" dxfId="0" priority="130" stopIfTrue="1" operator="lessThan">
      <formula>$F$6+$H$6</formula>
    </cfRule>
  </conditionalFormatting>
  <conditionalFormatting sqref="E6">
    <cfRule type="cellIs" dxfId="0" priority="183" stopIfTrue="1" operator="greaterThan">
      <formula>$D$6</formula>
    </cfRule>
    <cfRule type="expression" dxfId="2" priority="184" stopIfTrue="1">
      <formula>IF($J$6&lt;&gt;0,$E$6=0)</formula>
    </cfRule>
    <cfRule type="cellIs" dxfId="0" priority="185" stopIfTrue="1" operator="lessThan">
      <formula>$G$6+$I$6</formula>
    </cfRule>
  </conditionalFormatting>
  <conditionalFormatting sqref="J6">
    <cfRule type="cellIs" dxfId="0" priority="564" stopIfTrue="1" operator="notEqual">
      <formula>SUM($M$6:$Q$6)</formula>
    </cfRule>
    <cfRule type="cellIs" dxfId="0" priority="565" stopIfTrue="1" operator="lessThan">
      <formula>$K$6+$L$6</formula>
    </cfRule>
  </conditionalFormatting>
  <conditionalFormatting sqref="K6:R6">
    <cfRule type="cellIs" dxfId="0" priority="102" stopIfTrue="1" operator="greaterThan">
      <formula>$J$6</formula>
    </cfRule>
  </conditionalFormatting>
  <conditionalFormatting sqref="D7">
    <cfRule type="cellIs" dxfId="0" priority="318" stopIfTrue="1" operator="greaterThan">
      <formula>$D$6</formula>
    </cfRule>
    <cfRule type="expression" dxfId="2" priority="319" stopIfTrue="1">
      <formula>IF($J$7&lt;&gt;0,$D$7=0)</formula>
    </cfRule>
    <cfRule type="cellIs" dxfId="0" priority="320" stopIfTrue="1" operator="lessThan">
      <formula>$F$7+$H$7</formula>
    </cfRule>
  </conditionalFormatting>
  <conditionalFormatting sqref="E7">
    <cfRule type="cellIs" dxfId="0" priority="321" stopIfTrue="1" operator="greaterThan">
      <formula>$D$7</formula>
    </cfRule>
    <cfRule type="cellIs" dxfId="0" priority="322" stopIfTrue="1" operator="greaterThan">
      <formula>$E$6</formula>
    </cfRule>
    <cfRule type="expression" dxfId="2" priority="323" stopIfTrue="1">
      <formula>IF($J$7&lt;&gt;0,$E$7=0)</formula>
    </cfRule>
  </conditionalFormatting>
  <conditionalFormatting sqref="G7">
    <cfRule type="cellIs" dxfId="0" priority="324" stopIfTrue="1" operator="greaterThan">
      <formula>$F$7</formula>
    </cfRule>
    <cfRule type="cellIs" dxfId="0" priority="325" stopIfTrue="1" operator="greaterThan">
      <formula>$G$6</formula>
    </cfRule>
    <cfRule type="expression" dxfId="2" priority="326" stopIfTrue="1">
      <formula>$G$7+$I$7&gt;$E$7</formula>
    </cfRule>
  </conditionalFormatting>
  <conditionalFormatting sqref="I7">
    <cfRule type="cellIs" dxfId="0" priority="327" stopIfTrue="1" operator="greaterThan">
      <formula>$H$7</formula>
    </cfRule>
    <cfRule type="cellIs" dxfId="0" priority="328" stopIfTrue="1" operator="greaterThan">
      <formula>$I$6</formula>
    </cfRule>
  </conditionalFormatting>
  <conditionalFormatting sqref="J7">
    <cfRule type="cellIs" dxfId="0" priority="629" stopIfTrue="1" operator="notEqual">
      <formula>SUM($M$7:$Q$7)</formula>
    </cfRule>
    <cfRule type="cellIs" dxfId="0" priority="630" stopIfTrue="1" operator="greaterThan">
      <formula>$J$6</formula>
    </cfRule>
    <cfRule type="cellIs" dxfId="0" priority="631" stopIfTrue="1" operator="lessThan">
      <formula>$K$7+$L$7</formula>
    </cfRule>
  </conditionalFormatting>
  <conditionalFormatting sqref="K7">
    <cfRule type="cellIs" dxfId="0" priority="334" stopIfTrue="1" operator="greaterThan">
      <formula>$J$7</formula>
    </cfRule>
    <cfRule type="cellIs" dxfId="0" priority="335" stopIfTrue="1" operator="greaterThan">
      <formula>$K$6</formula>
    </cfRule>
  </conditionalFormatting>
  <conditionalFormatting sqref="L7">
    <cfRule type="cellIs" dxfId="0" priority="336" stopIfTrue="1" operator="greaterThan">
      <formula>$J$7</formula>
    </cfRule>
    <cfRule type="cellIs" dxfId="0" priority="337" stopIfTrue="1" operator="greaterThan">
      <formula>$L$6</formula>
    </cfRule>
  </conditionalFormatting>
  <conditionalFormatting sqref="M7">
    <cfRule type="cellIs" dxfId="0" priority="3" stopIfTrue="1" operator="greaterThan">
      <formula>$J$7</formula>
    </cfRule>
    <cfRule type="cellIs" dxfId="0" priority="4" stopIfTrue="1" operator="greaterThan">
      <formula>$M$6</formula>
    </cfRule>
  </conditionalFormatting>
  <conditionalFormatting sqref="N7">
    <cfRule type="cellIs" dxfId="0" priority="2" stopIfTrue="1" operator="greaterThan">
      <formula>$N$6</formula>
    </cfRule>
  </conditionalFormatting>
  <conditionalFormatting sqref="O7">
    <cfRule type="cellIs" dxfId="0" priority="338" stopIfTrue="1" operator="greaterThan">
      <formula>$J$7</formula>
    </cfRule>
    <cfRule type="cellIs" dxfId="0" priority="339" stopIfTrue="1" operator="greaterThan">
      <formula>$O$6</formula>
    </cfRule>
  </conditionalFormatting>
  <conditionalFormatting sqref="P7">
    <cfRule type="cellIs" dxfId="0" priority="340" stopIfTrue="1" operator="greaterThan">
      <formula>$J$7</formula>
    </cfRule>
    <cfRule type="cellIs" dxfId="0" priority="341" stopIfTrue="1" operator="greaterThan">
      <formula>$P$6</formula>
    </cfRule>
  </conditionalFormatting>
  <conditionalFormatting sqref="Q7">
    <cfRule type="cellIs" dxfId="0" priority="342" stopIfTrue="1" operator="greaterThan">
      <formula>$J$7</formula>
    </cfRule>
    <cfRule type="cellIs" dxfId="0" priority="343" stopIfTrue="1" operator="greaterThan">
      <formula>$Q$6</formula>
    </cfRule>
  </conditionalFormatting>
  <conditionalFormatting sqref="R7">
    <cfRule type="cellIs" dxfId="0" priority="344" stopIfTrue="1" operator="greaterThan">
      <formula>$J$7</formula>
    </cfRule>
    <cfRule type="cellIs" dxfId="0" priority="345" stopIfTrue="1" operator="greaterThan">
      <formula>$R$6</formula>
    </cfRule>
  </conditionalFormatting>
  <conditionalFormatting sqref="D8">
    <cfRule type="expression" dxfId="2" priority="131" stopIfTrue="1">
      <formula>IF($J$8&lt;&gt;0,$D$8=0)</formula>
    </cfRule>
    <cfRule type="cellIs" dxfId="0" priority="132" stopIfTrue="1" operator="lessThan">
      <formula>$F$8+$H$8</formula>
    </cfRule>
  </conditionalFormatting>
  <conditionalFormatting sqref="E8">
    <cfRule type="cellIs" dxfId="0" priority="186" stopIfTrue="1" operator="greaterThan">
      <formula>$D$8</formula>
    </cfRule>
    <cfRule type="expression" dxfId="2" priority="187" stopIfTrue="1">
      <formula>IF($J$8&lt;&gt;0,$E$8=0)</formula>
    </cfRule>
    <cfRule type="cellIs" dxfId="0" priority="188" stopIfTrue="1" operator="lessThan">
      <formula>$G$8+$I$8</formula>
    </cfRule>
  </conditionalFormatting>
  <conditionalFormatting sqref="G8">
    <cfRule type="cellIs" dxfId="0" priority="48" stopIfTrue="1" operator="greaterThan">
      <formula>$F$8</formula>
    </cfRule>
  </conditionalFormatting>
  <conditionalFormatting sqref="I8">
    <cfRule type="cellIs" dxfId="0" priority="92" stopIfTrue="1" operator="greaterThan">
      <formula>$H$8</formula>
    </cfRule>
  </conditionalFormatting>
  <conditionalFormatting sqref="J8">
    <cfRule type="cellIs" dxfId="0" priority="566" stopIfTrue="1" operator="notEqual">
      <formula>SUM($M$8:$Q$8)</formula>
    </cfRule>
    <cfRule type="cellIs" dxfId="0" priority="567" stopIfTrue="1" operator="lessThan">
      <formula>$K$8+$L$8</formula>
    </cfRule>
  </conditionalFormatting>
  <conditionalFormatting sqref="K8:R8">
    <cfRule type="cellIs" dxfId="0" priority="103" stopIfTrue="1" operator="greaterThan">
      <formula>$J$8</formula>
    </cfRule>
  </conditionalFormatting>
  <conditionalFormatting sqref="D9">
    <cfRule type="expression" dxfId="2" priority="133" stopIfTrue="1">
      <formula>IF($J$9&lt;&gt;0,$D$9=0)</formula>
    </cfRule>
    <cfRule type="cellIs" dxfId="0" priority="134" stopIfTrue="1" operator="lessThan">
      <formula>$F$9+$H$9</formula>
    </cfRule>
  </conditionalFormatting>
  <conditionalFormatting sqref="E9">
    <cfRule type="cellIs" dxfId="0" priority="189" stopIfTrue="1" operator="greaterThan">
      <formula>$D$9</formula>
    </cfRule>
    <cfRule type="expression" dxfId="2" priority="190" stopIfTrue="1">
      <formula>IF($J$9&lt;&gt;0,$E$9=0)</formula>
    </cfRule>
    <cfRule type="cellIs" dxfId="0" priority="191" stopIfTrue="1" operator="lessThan">
      <formula>$G$9+$I$9</formula>
    </cfRule>
  </conditionalFormatting>
  <conditionalFormatting sqref="G9">
    <cfRule type="cellIs" dxfId="0" priority="49" stopIfTrue="1" operator="greaterThan">
      <formula>$F$9</formula>
    </cfRule>
  </conditionalFormatting>
  <conditionalFormatting sqref="I9">
    <cfRule type="cellIs" dxfId="0" priority="91" stopIfTrue="1" operator="greaterThan">
      <formula>$H$9</formula>
    </cfRule>
  </conditionalFormatting>
  <conditionalFormatting sqref="J9">
    <cfRule type="cellIs" dxfId="0" priority="568" stopIfTrue="1" operator="notEqual">
      <formula>SUM($M$9:$Q$9)</formula>
    </cfRule>
    <cfRule type="cellIs" dxfId="0" priority="569" stopIfTrue="1" operator="lessThan">
      <formula>$K$9+$L$9</formula>
    </cfRule>
  </conditionalFormatting>
  <conditionalFormatting sqref="K9:R9">
    <cfRule type="cellIs" dxfId="0" priority="104" stopIfTrue="1" operator="greaterThan">
      <formula>$J$9</formula>
    </cfRule>
  </conditionalFormatting>
  <conditionalFormatting sqref="D10">
    <cfRule type="expression" dxfId="2" priority="135" stopIfTrue="1">
      <formula>IF($J$10&lt;&gt;0,$D$10=0)</formula>
    </cfRule>
    <cfRule type="cellIs" dxfId="0" priority="136" stopIfTrue="1" operator="lessThan">
      <formula>$F$10+$H$10</formula>
    </cfRule>
  </conditionalFormatting>
  <conditionalFormatting sqref="E10">
    <cfRule type="cellIs" dxfId="0" priority="192" stopIfTrue="1" operator="greaterThan">
      <formula>$D$10</formula>
    </cfRule>
    <cfRule type="expression" dxfId="2" priority="193" stopIfTrue="1">
      <formula>IF($J$10&lt;&gt;0,$E$10=0)</formula>
    </cfRule>
    <cfRule type="cellIs" dxfId="0" priority="194" stopIfTrue="1" operator="lessThan">
      <formula>$G$10+$I$10</formula>
    </cfRule>
  </conditionalFormatting>
  <conditionalFormatting sqref="G10">
    <cfRule type="cellIs" dxfId="0" priority="50" stopIfTrue="1" operator="greaterThan">
      <formula>$F$10</formula>
    </cfRule>
  </conditionalFormatting>
  <conditionalFormatting sqref="I10">
    <cfRule type="cellIs" dxfId="0" priority="90" stopIfTrue="1" operator="greaterThan">
      <formula>$H$10</formula>
    </cfRule>
  </conditionalFormatting>
  <conditionalFormatting sqref="J10">
    <cfRule type="cellIs" dxfId="0" priority="570" stopIfTrue="1" operator="notEqual">
      <formula>SUM($M$10:$Q$10)</formula>
    </cfRule>
    <cfRule type="cellIs" dxfId="0" priority="571" stopIfTrue="1" operator="lessThan">
      <formula>$K$10+$L$10</formula>
    </cfRule>
  </conditionalFormatting>
  <conditionalFormatting sqref="K10:R10">
    <cfRule type="cellIs" dxfId="0" priority="105" stopIfTrue="1" operator="greaterThan">
      <formula>$J$10</formula>
    </cfRule>
  </conditionalFormatting>
  <conditionalFormatting sqref="D11">
    <cfRule type="expression" dxfId="2" priority="137" stopIfTrue="1">
      <formula>IF($J$11&lt;&gt;0,$D$11=0)</formula>
    </cfRule>
    <cfRule type="cellIs" dxfId="0" priority="138" stopIfTrue="1" operator="lessThan">
      <formula>$F$11+$H$11</formula>
    </cfRule>
  </conditionalFormatting>
  <conditionalFormatting sqref="E11">
    <cfRule type="cellIs" dxfId="0" priority="195" stopIfTrue="1" operator="greaterThan">
      <formula>$D$11</formula>
    </cfRule>
    <cfRule type="expression" dxfId="2" priority="196" stopIfTrue="1">
      <formula>IF($J$11&lt;&gt;0,$E$11=0)</formula>
    </cfRule>
    <cfRule type="cellIs" dxfId="0" priority="197" stopIfTrue="1" operator="lessThan">
      <formula>$G$11+$I$11</formula>
    </cfRule>
  </conditionalFormatting>
  <conditionalFormatting sqref="G11">
    <cfRule type="cellIs" dxfId="0" priority="87" stopIfTrue="1" operator="greaterThan">
      <formula>$F$11</formula>
    </cfRule>
  </conditionalFormatting>
  <conditionalFormatting sqref="I11">
    <cfRule type="cellIs" dxfId="0" priority="89" stopIfTrue="1" operator="greaterThan">
      <formula>$H$11</formula>
    </cfRule>
  </conditionalFormatting>
  <conditionalFormatting sqref="J11">
    <cfRule type="cellIs" dxfId="0" priority="572" stopIfTrue="1" operator="notEqual">
      <formula>SUM($M$11:$Q$11)</formula>
    </cfRule>
    <cfRule type="cellIs" dxfId="0" priority="573" stopIfTrue="1" operator="lessThan">
      <formula>$K$11+$L$11</formula>
    </cfRule>
  </conditionalFormatting>
  <conditionalFormatting sqref="K11:R11">
    <cfRule type="cellIs" dxfId="0" priority="106" stopIfTrue="1" operator="greaterThan">
      <formula>$J$11</formula>
    </cfRule>
  </conditionalFormatting>
  <conditionalFormatting sqref="D12">
    <cfRule type="expression" dxfId="2" priority="139" stopIfTrue="1">
      <formula>IF($J$12&lt;&gt;0,$D$12=0)</formula>
    </cfRule>
    <cfRule type="cellIs" dxfId="0" priority="140" stopIfTrue="1" operator="lessThan">
      <formula>$F$12+$H$12</formula>
    </cfRule>
  </conditionalFormatting>
  <conditionalFormatting sqref="E12">
    <cfRule type="cellIs" dxfId="0" priority="198" stopIfTrue="1" operator="greaterThan">
      <formula>$D$12</formula>
    </cfRule>
    <cfRule type="expression" dxfId="2" priority="199" stopIfTrue="1">
      <formula>IF($J$12&lt;&gt;0,$E$12=0)</formula>
    </cfRule>
    <cfRule type="cellIs" dxfId="0" priority="200" stopIfTrue="1" operator="lessThan">
      <formula>$G$12+$I$12</formula>
    </cfRule>
  </conditionalFormatting>
  <conditionalFormatting sqref="G12">
    <cfRule type="cellIs" dxfId="0" priority="51" stopIfTrue="1" operator="greaterThan">
      <formula>$F$12</formula>
    </cfRule>
  </conditionalFormatting>
  <conditionalFormatting sqref="I12">
    <cfRule type="cellIs" dxfId="0" priority="69" stopIfTrue="1" operator="greaterThan">
      <formula>$H$12</formula>
    </cfRule>
  </conditionalFormatting>
  <conditionalFormatting sqref="J12">
    <cfRule type="cellIs" dxfId="0" priority="574" stopIfTrue="1" operator="notEqual">
      <formula>SUM($M$12:$Q$12)</formula>
    </cfRule>
    <cfRule type="cellIs" dxfId="0" priority="575" stopIfTrue="1" operator="lessThan">
      <formula>$K$12+$L$12</formula>
    </cfRule>
  </conditionalFormatting>
  <conditionalFormatting sqref="K12:R12">
    <cfRule type="cellIs" dxfId="0" priority="107" stopIfTrue="1" operator="greaterThan">
      <formula>$J$12</formula>
    </cfRule>
  </conditionalFormatting>
  <conditionalFormatting sqref="D13">
    <cfRule type="expression" dxfId="2" priority="141" stopIfTrue="1">
      <formula>IF($J$13&lt;&gt;0,$D$13=0)</formula>
    </cfRule>
    <cfRule type="cellIs" dxfId="0" priority="142" stopIfTrue="1" operator="lessThan">
      <formula>$F$13+$H$13</formula>
    </cfRule>
  </conditionalFormatting>
  <conditionalFormatting sqref="E13">
    <cfRule type="cellIs" dxfId="0" priority="201" stopIfTrue="1" operator="greaterThan">
      <formula>$D$13</formula>
    </cfRule>
    <cfRule type="expression" dxfId="2" priority="202" stopIfTrue="1">
      <formula>IF($J$13&lt;&gt;0,$E$13=0)</formula>
    </cfRule>
    <cfRule type="cellIs" dxfId="0" priority="203" stopIfTrue="1" operator="lessThan">
      <formula>$G$13+$I$13</formula>
    </cfRule>
  </conditionalFormatting>
  <conditionalFormatting sqref="G13">
    <cfRule type="cellIs" dxfId="0" priority="52" stopIfTrue="1" operator="greaterThan">
      <formula>$F$13</formula>
    </cfRule>
  </conditionalFormatting>
  <conditionalFormatting sqref="I13">
    <cfRule type="cellIs" dxfId="0" priority="70" stopIfTrue="1" operator="greaterThan">
      <formula>$H$13</formula>
    </cfRule>
  </conditionalFormatting>
  <conditionalFormatting sqref="J13">
    <cfRule type="cellIs" dxfId="0" priority="576" stopIfTrue="1" operator="notEqual">
      <formula>SUM($M$13:$Q$13)</formula>
    </cfRule>
    <cfRule type="cellIs" dxfId="0" priority="577" stopIfTrue="1" operator="lessThan">
      <formula>$K$13+$L$13</formula>
    </cfRule>
  </conditionalFormatting>
  <conditionalFormatting sqref="K13:R13">
    <cfRule type="cellIs" dxfId="0" priority="108" stopIfTrue="1" operator="greaterThan">
      <formula>$J$13</formula>
    </cfRule>
  </conditionalFormatting>
  <conditionalFormatting sqref="D14">
    <cfRule type="expression" dxfId="2" priority="143" stopIfTrue="1">
      <formula>IF($J$14&lt;&gt;0,$D$14=0)</formula>
    </cfRule>
    <cfRule type="cellIs" dxfId="0" priority="144" stopIfTrue="1" operator="lessThan">
      <formula>$F$14+$H$14</formula>
    </cfRule>
  </conditionalFormatting>
  <conditionalFormatting sqref="E14">
    <cfRule type="cellIs" dxfId="0" priority="204" stopIfTrue="1" operator="greaterThan">
      <formula>$D$14</formula>
    </cfRule>
    <cfRule type="expression" dxfId="2" priority="205" stopIfTrue="1">
      <formula>IF($J$14&lt;&gt;0,$E$14=0)</formula>
    </cfRule>
    <cfRule type="cellIs" dxfId="0" priority="206" stopIfTrue="1" operator="lessThan">
      <formula>$G$14+$I$14</formula>
    </cfRule>
  </conditionalFormatting>
  <conditionalFormatting sqref="G14">
    <cfRule type="cellIs" dxfId="0" priority="53" stopIfTrue="1" operator="greaterThan">
      <formula>$F$14</formula>
    </cfRule>
  </conditionalFormatting>
  <conditionalFormatting sqref="I14">
    <cfRule type="cellIs" dxfId="0" priority="71" stopIfTrue="1" operator="greaterThan">
      <formula>$H$14</formula>
    </cfRule>
  </conditionalFormatting>
  <conditionalFormatting sqref="J14">
    <cfRule type="cellIs" dxfId="0" priority="578" stopIfTrue="1" operator="notEqual">
      <formula>SUM($M$14:$Q$14)</formula>
    </cfRule>
    <cfRule type="cellIs" dxfId="0" priority="579" stopIfTrue="1" operator="lessThan">
      <formula>$K$14+$L$14</formula>
    </cfRule>
  </conditionalFormatting>
  <conditionalFormatting sqref="K14:R14">
    <cfRule type="cellIs" dxfId="0" priority="109" stopIfTrue="1" operator="greaterThan">
      <formula>$J$14</formula>
    </cfRule>
  </conditionalFormatting>
  <conditionalFormatting sqref="D15">
    <cfRule type="expression" dxfId="2" priority="145" stopIfTrue="1">
      <formula>IF($J$15&lt;&gt;0,$D$15=0)</formula>
    </cfRule>
    <cfRule type="cellIs" dxfId="0" priority="146" stopIfTrue="1" operator="lessThan">
      <formula>$F$15+$H$15</formula>
    </cfRule>
  </conditionalFormatting>
  <conditionalFormatting sqref="E15">
    <cfRule type="cellIs" dxfId="0" priority="207" stopIfTrue="1" operator="greaterThan">
      <formula>$D$15</formula>
    </cfRule>
    <cfRule type="expression" dxfId="2" priority="208" stopIfTrue="1">
      <formula>IF($J$15&lt;&gt;0,$E$15=0)</formula>
    </cfRule>
    <cfRule type="cellIs" dxfId="0" priority="209" stopIfTrue="1" operator="lessThan">
      <formula>$G$15+$I$15</formula>
    </cfRule>
  </conditionalFormatting>
  <conditionalFormatting sqref="G15">
    <cfRule type="cellIs" dxfId="0" priority="54" stopIfTrue="1" operator="greaterThan">
      <formula>$F$15</formula>
    </cfRule>
  </conditionalFormatting>
  <conditionalFormatting sqref="I15">
    <cfRule type="cellIs" dxfId="0" priority="72" stopIfTrue="1" operator="greaterThan">
      <formula>$H$15</formula>
    </cfRule>
  </conditionalFormatting>
  <conditionalFormatting sqref="J15">
    <cfRule type="cellIs" dxfId="0" priority="580" stopIfTrue="1" operator="notEqual">
      <formula>SUM($M$15:$Q$15)</formula>
    </cfRule>
    <cfRule type="cellIs" dxfId="0" priority="581" stopIfTrue="1" operator="lessThan">
      <formula>$K$15+$L$15</formula>
    </cfRule>
  </conditionalFormatting>
  <conditionalFormatting sqref="K15:R15">
    <cfRule type="cellIs" dxfId="0" priority="110" stopIfTrue="1" operator="greaterThan">
      <formula>$J$15</formula>
    </cfRule>
  </conditionalFormatting>
  <conditionalFormatting sqref="D16">
    <cfRule type="expression" dxfId="2" priority="147" stopIfTrue="1">
      <formula>IF($J$16&lt;&gt;0,$D$16=0)</formula>
    </cfRule>
    <cfRule type="cellIs" dxfId="0" priority="148" stopIfTrue="1" operator="lessThan">
      <formula>$F$16+$H$16</formula>
    </cfRule>
  </conditionalFormatting>
  <conditionalFormatting sqref="E16">
    <cfRule type="cellIs" dxfId="0" priority="210" stopIfTrue="1" operator="greaterThan">
      <formula>$D$16</formula>
    </cfRule>
    <cfRule type="expression" dxfId="2" priority="211" stopIfTrue="1">
      <formula>IF($J$16&lt;&gt;0,$E$16=0)</formula>
    </cfRule>
    <cfRule type="cellIs" dxfId="0" priority="212" stopIfTrue="1" operator="lessThan">
      <formula>$G$16+$I$16</formula>
    </cfRule>
  </conditionalFormatting>
  <conditionalFormatting sqref="G16">
    <cfRule type="cellIs" dxfId="0" priority="55" stopIfTrue="1" operator="greaterThan">
      <formula>$F$16</formula>
    </cfRule>
  </conditionalFormatting>
  <conditionalFormatting sqref="I16">
    <cfRule type="cellIs" dxfId="0" priority="73" stopIfTrue="1" operator="greaterThan">
      <formula>$H$16</formula>
    </cfRule>
  </conditionalFormatting>
  <conditionalFormatting sqref="J16">
    <cfRule type="cellIs" dxfId="0" priority="582" stopIfTrue="1" operator="notEqual">
      <formula>SUM($M$16:$Q$16)</formula>
    </cfRule>
    <cfRule type="cellIs" dxfId="0" priority="583" stopIfTrue="1" operator="lessThan">
      <formula>$K$16+$L$16</formula>
    </cfRule>
  </conditionalFormatting>
  <conditionalFormatting sqref="K16:R16">
    <cfRule type="cellIs" dxfId="0" priority="111" stopIfTrue="1" operator="greaterThan">
      <formula>$J$16</formula>
    </cfRule>
  </conditionalFormatting>
  <conditionalFormatting sqref="D17">
    <cfRule type="expression" dxfId="2" priority="149" stopIfTrue="1">
      <formula>IF($J$17&lt;&gt;0,$D$17=0)</formula>
    </cfRule>
    <cfRule type="cellIs" dxfId="0" priority="150" stopIfTrue="1" operator="lessThan">
      <formula>$F$17+$H$17</formula>
    </cfRule>
  </conditionalFormatting>
  <conditionalFormatting sqref="E17">
    <cfRule type="cellIs" dxfId="0" priority="213" stopIfTrue="1" operator="greaterThan">
      <formula>$D$17</formula>
    </cfRule>
    <cfRule type="expression" dxfId="2" priority="214" stopIfTrue="1">
      <formula>IF($J$17&lt;&gt;0,$E$17=0)</formula>
    </cfRule>
    <cfRule type="cellIs" dxfId="0" priority="215" stopIfTrue="1" operator="lessThan">
      <formula>$G$17+$I$17</formula>
    </cfRule>
  </conditionalFormatting>
  <conditionalFormatting sqref="G17">
    <cfRule type="cellIs" dxfId="0" priority="56" stopIfTrue="1" operator="greaterThan">
      <formula>$F$17</formula>
    </cfRule>
  </conditionalFormatting>
  <conditionalFormatting sqref="I17">
    <cfRule type="cellIs" dxfId="0" priority="74" stopIfTrue="1" operator="greaterThan">
      <formula>$H$17</formula>
    </cfRule>
  </conditionalFormatting>
  <conditionalFormatting sqref="J17">
    <cfRule type="cellIs" dxfId="0" priority="584" stopIfTrue="1" operator="notEqual">
      <formula>SUM($M$17:$Q$17)</formula>
    </cfRule>
    <cfRule type="cellIs" dxfId="0" priority="585" stopIfTrue="1" operator="lessThan">
      <formula>$K$17+$L$17</formula>
    </cfRule>
  </conditionalFormatting>
  <conditionalFormatting sqref="K17:R17">
    <cfRule type="cellIs" dxfId="0" priority="112" stopIfTrue="1" operator="greaterThan">
      <formula>$J$17</formula>
    </cfRule>
  </conditionalFormatting>
  <conditionalFormatting sqref="D18">
    <cfRule type="expression" dxfId="2" priority="151" stopIfTrue="1">
      <formula>IF($J$18&lt;&gt;0,$D$18=0)</formula>
    </cfRule>
    <cfRule type="cellIs" dxfId="0" priority="152" stopIfTrue="1" operator="lessThan">
      <formula>$F$18+$H$18</formula>
    </cfRule>
  </conditionalFormatting>
  <conditionalFormatting sqref="E18">
    <cfRule type="cellIs" dxfId="0" priority="216" stopIfTrue="1" operator="greaterThan">
      <formula>$D$18</formula>
    </cfRule>
    <cfRule type="expression" dxfId="2" priority="217" stopIfTrue="1">
      <formula>IF($J$18&lt;&gt;0,$E$18=0)</formula>
    </cfRule>
    <cfRule type="cellIs" dxfId="0" priority="218" stopIfTrue="1" operator="lessThan">
      <formula>$G$18+$I$18</formula>
    </cfRule>
  </conditionalFormatting>
  <conditionalFormatting sqref="G18">
    <cfRule type="cellIs" dxfId="0" priority="57" stopIfTrue="1" operator="greaterThan">
      <formula>$F$18</formula>
    </cfRule>
  </conditionalFormatting>
  <conditionalFormatting sqref="I18">
    <cfRule type="cellIs" dxfId="0" priority="75" stopIfTrue="1" operator="greaterThan">
      <formula>$H$18</formula>
    </cfRule>
  </conditionalFormatting>
  <conditionalFormatting sqref="J18">
    <cfRule type="cellIs" dxfId="0" priority="586" stopIfTrue="1" operator="notEqual">
      <formula>SUM($M$18:$Q$18)</formula>
    </cfRule>
    <cfRule type="cellIs" dxfId="0" priority="587" stopIfTrue="1" operator="lessThan">
      <formula>$K$18+$L$18</formula>
    </cfRule>
  </conditionalFormatting>
  <conditionalFormatting sqref="K18:R18">
    <cfRule type="cellIs" dxfId="0" priority="113" stopIfTrue="1" operator="greaterThan">
      <formula>$J$18</formula>
    </cfRule>
  </conditionalFormatting>
  <conditionalFormatting sqref="D19">
    <cfRule type="expression" dxfId="2" priority="153" stopIfTrue="1">
      <formula>IF($J$19&lt;&gt;0,$D$19=0)</formula>
    </cfRule>
    <cfRule type="cellIs" dxfId="0" priority="154" stopIfTrue="1" operator="lessThan">
      <formula>$F$19+$H$19</formula>
    </cfRule>
  </conditionalFormatting>
  <conditionalFormatting sqref="E19">
    <cfRule type="cellIs" dxfId="0" priority="219" stopIfTrue="1" operator="greaterThan">
      <formula>$D$19</formula>
    </cfRule>
    <cfRule type="expression" dxfId="2" priority="220" stopIfTrue="1">
      <formula>IF($J$19&lt;&gt;0,$E$19=0)</formula>
    </cfRule>
    <cfRule type="cellIs" dxfId="0" priority="221" stopIfTrue="1" operator="lessThan">
      <formula>$G$19+$I$19</formula>
    </cfRule>
  </conditionalFormatting>
  <conditionalFormatting sqref="G19">
    <cfRule type="cellIs" dxfId="0" priority="58" stopIfTrue="1" operator="greaterThan">
      <formula>$F$19</formula>
    </cfRule>
  </conditionalFormatting>
  <conditionalFormatting sqref="I19">
    <cfRule type="cellIs" dxfId="0" priority="76" stopIfTrue="1" operator="greaterThan">
      <formula>$H$19</formula>
    </cfRule>
  </conditionalFormatting>
  <conditionalFormatting sqref="J19">
    <cfRule type="cellIs" dxfId="0" priority="588" stopIfTrue="1" operator="notEqual">
      <formula>SUM($M$19:$Q$19)</formula>
    </cfRule>
    <cfRule type="cellIs" dxfId="0" priority="589" stopIfTrue="1" operator="lessThan">
      <formula>$K$19+$L$19</formula>
    </cfRule>
  </conditionalFormatting>
  <conditionalFormatting sqref="K19:R19">
    <cfRule type="cellIs" dxfId="0" priority="114" stopIfTrue="1" operator="greaterThan">
      <formula>$J$19</formula>
    </cfRule>
  </conditionalFormatting>
  <conditionalFormatting sqref="D20">
    <cfRule type="expression" dxfId="2" priority="155" stopIfTrue="1">
      <formula>IF($J$20&lt;&gt;0,$D$20=0)</formula>
    </cfRule>
    <cfRule type="cellIs" dxfId="0" priority="156" stopIfTrue="1" operator="lessThan">
      <formula>$F$20+$H$20</formula>
    </cfRule>
  </conditionalFormatting>
  <conditionalFormatting sqref="E20">
    <cfRule type="cellIs" dxfId="0" priority="222" stopIfTrue="1" operator="greaterThan">
      <formula>$D$20</formula>
    </cfRule>
    <cfRule type="expression" dxfId="2" priority="223" stopIfTrue="1">
      <formula>IF($J$20&lt;&gt;0,$E$20=0)</formula>
    </cfRule>
    <cfRule type="cellIs" dxfId="0" priority="224" stopIfTrue="1" operator="lessThan">
      <formula>$G$20+$I$20</formula>
    </cfRule>
  </conditionalFormatting>
  <conditionalFormatting sqref="G20">
    <cfRule type="cellIs" dxfId="0" priority="59" stopIfTrue="1" operator="greaterThan">
      <formula>$F$20</formula>
    </cfRule>
  </conditionalFormatting>
  <conditionalFormatting sqref="I20">
    <cfRule type="cellIs" dxfId="0" priority="77" stopIfTrue="1" operator="greaterThan">
      <formula>$H$20</formula>
    </cfRule>
  </conditionalFormatting>
  <conditionalFormatting sqref="J20">
    <cfRule type="cellIs" dxfId="0" priority="590" stopIfTrue="1" operator="notEqual">
      <formula>SUM($M$20:$Q$20)</formula>
    </cfRule>
    <cfRule type="cellIs" dxfId="0" priority="591" stopIfTrue="1" operator="lessThan">
      <formula>$K$20+$L$20</formula>
    </cfRule>
  </conditionalFormatting>
  <conditionalFormatting sqref="K20:R20">
    <cfRule type="cellIs" dxfId="0" priority="115" stopIfTrue="1" operator="greaterThan">
      <formula>$J$20</formula>
    </cfRule>
  </conditionalFormatting>
  <conditionalFormatting sqref="D21">
    <cfRule type="expression" dxfId="2" priority="157" stopIfTrue="1">
      <formula>IF($J$21&lt;&gt;0,$D$21=0)</formula>
    </cfRule>
    <cfRule type="cellIs" dxfId="0" priority="158" stopIfTrue="1" operator="lessThan">
      <formula>$F$21+$H$21</formula>
    </cfRule>
  </conditionalFormatting>
  <conditionalFormatting sqref="E21">
    <cfRule type="cellIs" dxfId="0" priority="225" stopIfTrue="1" operator="greaterThan">
      <formula>$D$21</formula>
    </cfRule>
    <cfRule type="expression" dxfId="2" priority="226" stopIfTrue="1">
      <formula>IF($J$21&lt;&gt;0,$E$21=0)</formula>
    </cfRule>
    <cfRule type="cellIs" dxfId="0" priority="227" stopIfTrue="1" operator="lessThan">
      <formula>$G$21+$I$21</formula>
    </cfRule>
  </conditionalFormatting>
  <conditionalFormatting sqref="G21">
    <cfRule type="cellIs" dxfId="0" priority="60" stopIfTrue="1" operator="greaterThan">
      <formula>$F$21</formula>
    </cfRule>
  </conditionalFormatting>
  <conditionalFormatting sqref="I21">
    <cfRule type="cellIs" dxfId="0" priority="78" stopIfTrue="1" operator="greaterThan">
      <formula>$H$21</formula>
    </cfRule>
  </conditionalFormatting>
  <conditionalFormatting sqref="J21">
    <cfRule type="cellIs" dxfId="0" priority="592" stopIfTrue="1" operator="notEqual">
      <formula>SUM($M$21:$Q$21)</formula>
    </cfRule>
    <cfRule type="cellIs" dxfId="0" priority="593" stopIfTrue="1" operator="lessThan">
      <formula>$K$21+$L$21</formula>
    </cfRule>
  </conditionalFormatting>
  <conditionalFormatting sqref="K21:R21">
    <cfRule type="cellIs" dxfId="0" priority="116" stopIfTrue="1" operator="greaterThan">
      <formula>$J$21</formula>
    </cfRule>
  </conditionalFormatting>
  <conditionalFormatting sqref="D22">
    <cfRule type="expression" dxfId="2" priority="159" stopIfTrue="1">
      <formula>IF($J$22&lt;&gt;0,$D$22=0)</formula>
    </cfRule>
    <cfRule type="cellIs" dxfId="0" priority="160" stopIfTrue="1" operator="lessThan">
      <formula>$F$22+$H$22</formula>
    </cfRule>
  </conditionalFormatting>
  <conditionalFormatting sqref="E22">
    <cfRule type="cellIs" dxfId="0" priority="228" stopIfTrue="1" operator="greaterThan">
      <formula>$D$22</formula>
    </cfRule>
    <cfRule type="expression" dxfId="2" priority="229" stopIfTrue="1">
      <formula>IF($J$22&lt;&gt;0,$E$22=0)</formula>
    </cfRule>
    <cfRule type="cellIs" dxfId="0" priority="230" stopIfTrue="1" operator="lessThan">
      <formula>$G$22+$I$22</formula>
    </cfRule>
  </conditionalFormatting>
  <conditionalFormatting sqref="G22">
    <cfRule type="cellIs" dxfId="0" priority="61" stopIfTrue="1" operator="greaterThan">
      <formula>$F$22</formula>
    </cfRule>
  </conditionalFormatting>
  <conditionalFormatting sqref="I22">
    <cfRule type="cellIs" dxfId="0" priority="79" stopIfTrue="1" operator="greaterThan">
      <formula>$H$22</formula>
    </cfRule>
  </conditionalFormatting>
  <conditionalFormatting sqref="J22">
    <cfRule type="cellIs" dxfId="0" priority="594" stopIfTrue="1" operator="notEqual">
      <formula>SUM($M$22:$Q$22)</formula>
    </cfRule>
    <cfRule type="cellIs" dxfId="0" priority="595" stopIfTrue="1" operator="lessThan">
      <formula>$K$22+$L$22</formula>
    </cfRule>
  </conditionalFormatting>
  <conditionalFormatting sqref="K22:R22">
    <cfRule type="cellIs" dxfId="0" priority="117" stopIfTrue="1" operator="greaterThan">
      <formula>$J$22</formula>
    </cfRule>
  </conditionalFormatting>
  <conditionalFormatting sqref="D23">
    <cfRule type="expression" dxfId="2" priority="161" stopIfTrue="1">
      <formula>IF($J$23&lt;&gt;0,$D$23=0)</formula>
    </cfRule>
    <cfRule type="cellIs" dxfId="0" priority="162" stopIfTrue="1" operator="lessThan">
      <formula>$F$23+$H$23</formula>
    </cfRule>
  </conditionalFormatting>
  <conditionalFormatting sqref="E23">
    <cfRule type="cellIs" dxfId="0" priority="231" stopIfTrue="1" operator="greaterThan">
      <formula>$D$23</formula>
    </cfRule>
    <cfRule type="expression" dxfId="2" priority="232" stopIfTrue="1">
      <formula>IF($J$23&lt;&gt;0,$E$23=0)</formula>
    </cfRule>
    <cfRule type="cellIs" dxfId="0" priority="233" stopIfTrue="1" operator="lessThan">
      <formula>$G$23+$I$23</formula>
    </cfRule>
  </conditionalFormatting>
  <conditionalFormatting sqref="G23">
    <cfRule type="cellIs" dxfId="0" priority="62" stopIfTrue="1" operator="greaterThan">
      <formula>$F$23</formula>
    </cfRule>
  </conditionalFormatting>
  <conditionalFormatting sqref="I23">
    <cfRule type="cellIs" dxfId="0" priority="80" stopIfTrue="1" operator="greaterThan">
      <formula>$H$23</formula>
    </cfRule>
  </conditionalFormatting>
  <conditionalFormatting sqref="J23">
    <cfRule type="cellIs" dxfId="0" priority="596" stopIfTrue="1" operator="notEqual">
      <formula>SUM($M$23:$Q$23)</formula>
    </cfRule>
    <cfRule type="cellIs" dxfId="0" priority="597" stopIfTrue="1" operator="lessThan">
      <formula>$K$23+$L$23</formula>
    </cfRule>
  </conditionalFormatting>
  <conditionalFormatting sqref="K23:R23">
    <cfRule type="cellIs" dxfId="0" priority="118" stopIfTrue="1" operator="greaterThan">
      <formula>$J$23</formula>
    </cfRule>
  </conditionalFormatting>
  <conditionalFormatting sqref="D24">
    <cfRule type="expression" dxfId="2" priority="163" stopIfTrue="1">
      <formula>IF($J$24&lt;&gt;0,$D$24=0)</formula>
    </cfRule>
    <cfRule type="cellIs" dxfId="0" priority="164" stopIfTrue="1" operator="lessThan">
      <formula>$F$24+$H$24</formula>
    </cfRule>
  </conditionalFormatting>
  <conditionalFormatting sqref="E24">
    <cfRule type="cellIs" dxfId="0" priority="234" stopIfTrue="1" operator="greaterThan">
      <formula>$D$24</formula>
    </cfRule>
    <cfRule type="expression" dxfId="2" priority="235" stopIfTrue="1">
      <formula>IF($J$24&lt;&gt;0,$E$24=0)</formula>
    </cfRule>
    <cfRule type="cellIs" dxfId="0" priority="236" stopIfTrue="1" operator="lessThan">
      <formula>$G$24+$I$24</formula>
    </cfRule>
  </conditionalFormatting>
  <conditionalFormatting sqref="G24">
    <cfRule type="cellIs" dxfId="0" priority="63" stopIfTrue="1" operator="greaterThan">
      <formula>$F$24</formula>
    </cfRule>
  </conditionalFormatting>
  <conditionalFormatting sqref="I24">
    <cfRule type="cellIs" dxfId="0" priority="81" stopIfTrue="1" operator="greaterThan">
      <formula>$H$24</formula>
    </cfRule>
  </conditionalFormatting>
  <conditionalFormatting sqref="J24">
    <cfRule type="cellIs" dxfId="0" priority="598" stopIfTrue="1" operator="notEqual">
      <formula>SUM($M$24:$Q$24)</formula>
    </cfRule>
    <cfRule type="cellIs" dxfId="0" priority="599" stopIfTrue="1" operator="lessThan">
      <formula>$K$24+$L$24</formula>
    </cfRule>
  </conditionalFormatting>
  <conditionalFormatting sqref="K24:R24">
    <cfRule type="cellIs" dxfId="0" priority="119" stopIfTrue="1" operator="greaterThan">
      <formula>$J$24</formula>
    </cfRule>
  </conditionalFormatting>
  <conditionalFormatting sqref="D25">
    <cfRule type="expression" dxfId="2" priority="165" stopIfTrue="1">
      <formula>IF($J$25&lt;&gt;0,$D$25=0)</formula>
    </cfRule>
    <cfRule type="cellIs" dxfId="0" priority="166" stopIfTrue="1" operator="lessThan">
      <formula>$F$25+$H$25</formula>
    </cfRule>
  </conditionalFormatting>
  <conditionalFormatting sqref="E25">
    <cfRule type="cellIs" dxfId="0" priority="237" stopIfTrue="1" operator="greaterThan">
      <formula>$D$25</formula>
    </cfRule>
    <cfRule type="expression" dxfId="2" priority="238" stopIfTrue="1">
      <formula>IF($J$25&lt;&gt;0,$E$25=0)</formula>
    </cfRule>
    <cfRule type="cellIs" dxfId="0" priority="239" stopIfTrue="1" operator="lessThan">
      <formula>$G$25+$I$25</formula>
    </cfRule>
  </conditionalFormatting>
  <conditionalFormatting sqref="G25">
    <cfRule type="cellIs" dxfId="0" priority="64" stopIfTrue="1" operator="greaterThan">
      <formula>$F$25</formula>
    </cfRule>
  </conditionalFormatting>
  <conditionalFormatting sqref="I25">
    <cfRule type="cellIs" dxfId="0" priority="82" stopIfTrue="1" operator="greaterThan">
      <formula>$H$25</formula>
    </cfRule>
  </conditionalFormatting>
  <conditionalFormatting sqref="J25">
    <cfRule type="cellIs" dxfId="0" priority="600" stopIfTrue="1" operator="notEqual">
      <formula>SUM($M$25:$Q$25)</formula>
    </cfRule>
    <cfRule type="cellIs" dxfId="0" priority="601" stopIfTrue="1" operator="lessThan">
      <formula>$K$25+$L$25</formula>
    </cfRule>
  </conditionalFormatting>
  <conditionalFormatting sqref="K25:R25">
    <cfRule type="cellIs" dxfId="0" priority="120" stopIfTrue="1" operator="greaterThan">
      <formula>$J$25</formula>
    </cfRule>
  </conditionalFormatting>
  <conditionalFormatting sqref="D26">
    <cfRule type="expression" dxfId="2" priority="167" stopIfTrue="1">
      <formula>IF($J$26&lt;&gt;0,$D$26=0)</formula>
    </cfRule>
    <cfRule type="cellIs" dxfId="0" priority="168" stopIfTrue="1" operator="lessThan">
      <formula>$F$26+$H$26</formula>
    </cfRule>
  </conditionalFormatting>
  <conditionalFormatting sqref="E26">
    <cfRule type="cellIs" dxfId="0" priority="240" stopIfTrue="1" operator="greaterThan">
      <formula>$D$26</formula>
    </cfRule>
    <cfRule type="expression" dxfId="2" priority="241" stopIfTrue="1">
      <formula>IF($J$26&lt;&gt;0,$E$26=0)</formula>
    </cfRule>
    <cfRule type="cellIs" dxfId="0" priority="242" stopIfTrue="1" operator="lessThan">
      <formula>$G$26+$I$26</formula>
    </cfRule>
  </conditionalFormatting>
  <conditionalFormatting sqref="G26">
    <cfRule type="cellIs" dxfId="0" priority="65" stopIfTrue="1" operator="greaterThan">
      <formula>$F$26</formula>
    </cfRule>
  </conditionalFormatting>
  <conditionalFormatting sqref="I26">
    <cfRule type="cellIs" dxfId="0" priority="83" stopIfTrue="1" operator="greaterThan">
      <formula>$H$26</formula>
    </cfRule>
  </conditionalFormatting>
  <conditionalFormatting sqref="J26">
    <cfRule type="cellIs" dxfId="0" priority="602" stopIfTrue="1" operator="lessThan">
      <formula>SUM($O$26:$Q$26)</formula>
    </cfRule>
    <cfRule type="cellIs" dxfId="0" priority="603" stopIfTrue="1" operator="lessThan">
      <formula>$K$26+$L$26</formula>
    </cfRule>
  </conditionalFormatting>
  <conditionalFormatting sqref="K26:R26">
    <cfRule type="cellIs" dxfId="0" priority="121" stopIfTrue="1" operator="greaterThan">
      <formula>$J$26</formula>
    </cfRule>
  </conditionalFormatting>
  <conditionalFormatting sqref="D27">
    <cfRule type="expression" dxfId="2" priority="169" stopIfTrue="1">
      <formula>IF($J$27&lt;&gt;0,$D$27=0)</formula>
    </cfRule>
    <cfRule type="cellIs" dxfId="0" priority="170" stopIfTrue="1" operator="lessThan">
      <formula>$F$27+$H$27</formula>
    </cfRule>
  </conditionalFormatting>
  <conditionalFormatting sqref="E27">
    <cfRule type="cellIs" dxfId="0" priority="243" stopIfTrue="1" operator="greaterThan">
      <formula>$D$27</formula>
    </cfRule>
    <cfRule type="expression" dxfId="2" priority="244" stopIfTrue="1">
      <formula>IF($J$27&lt;&gt;0,$E$27=0)</formula>
    </cfRule>
    <cfRule type="cellIs" dxfId="0" priority="245" stopIfTrue="1" operator="lessThan">
      <formula>$G$27+$I$27</formula>
    </cfRule>
  </conditionalFormatting>
  <conditionalFormatting sqref="G27">
    <cfRule type="cellIs" dxfId="0" priority="66" stopIfTrue="1" operator="greaterThan">
      <formula>$F$27</formula>
    </cfRule>
  </conditionalFormatting>
  <conditionalFormatting sqref="I27">
    <cfRule type="cellIs" dxfId="0" priority="84" stopIfTrue="1" operator="greaterThan">
      <formula>$H$27</formula>
    </cfRule>
  </conditionalFormatting>
  <conditionalFormatting sqref="J27">
    <cfRule type="cellIs" dxfId="0" priority="604" stopIfTrue="1" operator="notEqual">
      <formula>SUM($M$27:$Q$27)</formula>
    </cfRule>
    <cfRule type="cellIs" dxfId="0" priority="605" stopIfTrue="1" operator="lessThan">
      <formula>$K$27+$L$27</formula>
    </cfRule>
  </conditionalFormatting>
  <conditionalFormatting sqref="K27:R27">
    <cfRule type="cellIs" dxfId="0" priority="122" stopIfTrue="1" operator="greaterThan">
      <formula>$J$27</formula>
    </cfRule>
  </conditionalFormatting>
  <conditionalFormatting sqref="D28">
    <cfRule type="expression" dxfId="2" priority="171" stopIfTrue="1">
      <formula>IF($J$28&lt;&gt;0,$D$28=0)</formula>
    </cfRule>
    <cfRule type="cellIs" dxfId="0" priority="172" stopIfTrue="1" operator="lessThan">
      <formula>$F$28+$H$28</formula>
    </cfRule>
  </conditionalFormatting>
  <conditionalFormatting sqref="E28">
    <cfRule type="cellIs" dxfId="0" priority="246" stopIfTrue="1" operator="greaterThan">
      <formula>$D$28</formula>
    </cfRule>
    <cfRule type="expression" dxfId="2" priority="247" stopIfTrue="1">
      <formula>IF($J$28&lt;&gt;0,$E$28=0)</formula>
    </cfRule>
    <cfRule type="cellIs" dxfId="0" priority="248" stopIfTrue="1" operator="lessThan">
      <formula>$G$28+$I$28</formula>
    </cfRule>
  </conditionalFormatting>
  <conditionalFormatting sqref="G28">
    <cfRule type="cellIs" dxfId="0" priority="67" stopIfTrue="1" operator="greaterThan">
      <formula>$F$28</formula>
    </cfRule>
  </conditionalFormatting>
  <conditionalFormatting sqref="I28">
    <cfRule type="cellIs" dxfId="0" priority="85" stopIfTrue="1" operator="greaterThan">
      <formula>$H$28</formula>
    </cfRule>
  </conditionalFormatting>
  <conditionalFormatting sqref="J28">
    <cfRule type="cellIs" dxfId="0" priority="606" stopIfTrue="1" operator="notEqual">
      <formula>SUM($M$28:$Q$28)</formula>
    </cfRule>
    <cfRule type="cellIs" dxfId="0" priority="607" stopIfTrue="1" operator="lessThan">
      <formula>$K$28+$L$28</formula>
    </cfRule>
  </conditionalFormatting>
  <conditionalFormatting sqref="K28:R28">
    <cfRule type="cellIs" dxfId="0" priority="123" stopIfTrue="1" operator="greaterThan">
      <formula>$J$28</formula>
    </cfRule>
  </conditionalFormatting>
  <conditionalFormatting sqref="D29">
    <cfRule type="expression" dxfId="2" priority="173" stopIfTrue="1">
      <formula>IF($J$29&lt;&gt;0,$D$29=0)</formula>
    </cfRule>
    <cfRule type="cellIs" dxfId="0" priority="174" stopIfTrue="1" operator="lessThan">
      <formula>$F$29+$H$29</formula>
    </cfRule>
  </conditionalFormatting>
  <conditionalFormatting sqref="E29">
    <cfRule type="cellIs" dxfId="0" priority="249" stopIfTrue="1" operator="greaterThan">
      <formula>$D$29</formula>
    </cfRule>
    <cfRule type="expression" dxfId="2" priority="250" stopIfTrue="1">
      <formula>IF($J$29&lt;&gt;0,$E$29=0)</formula>
    </cfRule>
    <cfRule type="cellIs" dxfId="0" priority="251" stopIfTrue="1" operator="lessThan">
      <formula>$G$29+$I$29</formula>
    </cfRule>
  </conditionalFormatting>
  <conditionalFormatting sqref="G29">
    <cfRule type="cellIs" dxfId="0" priority="68" stopIfTrue="1" operator="greaterThan">
      <formula>$F$29</formula>
    </cfRule>
  </conditionalFormatting>
  <conditionalFormatting sqref="I29">
    <cfRule type="cellIs" dxfId="0" priority="86" stopIfTrue="1" operator="greaterThan">
      <formula>$H$29</formula>
    </cfRule>
  </conditionalFormatting>
  <conditionalFormatting sqref="J29">
    <cfRule type="cellIs" dxfId="0" priority="608" stopIfTrue="1" operator="notEqual">
      <formula>SUM($M$29:$Q$29)</formula>
    </cfRule>
    <cfRule type="cellIs" dxfId="0" priority="609" stopIfTrue="1" operator="lessThan">
      <formula>$K$29+$L$29</formula>
    </cfRule>
  </conditionalFormatting>
  <conditionalFormatting sqref="K29:R29">
    <cfRule type="cellIs" dxfId="0" priority="124" stopIfTrue="1" operator="greaterThan">
      <formula>$J$29</formula>
    </cfRule>
  </conditionalFormatting>
  <conditionalFormatting sqref="D38">
    <cfRule type="expression" dxfId="2" priority="175" stopIfTrue="1">
      <formula>IF($J$38&lt;&gt;0,$D$38=0)</formula>
    </cfRule>
    <cfRule type="cellIs" dxfId="0" priority="176" stopIfTrue="1" operator="lessThan">
      <formula>$F$38+$H$38</formula>
    </cfRule>
  </conditionalFormatting>
  <conditionalFormatting sqref="E38">
    <cfRule type="cellIs" dxfId="0" priority="252" stopIfTrue="1" operator="greaterThan">
      <formula>$D$38</formula>
    </cfRule>
    <cfRule type="expression" dxfId="2" priority="253" stopIfTrue="1">
      <formula>IF($J$38&lt;&gt;0,$E$38=0)</formula>
    </cfRule>
    <cfRule type="cellIs" dxfId="0" priority="254" stopIfTrue="1" operator="lessThan">
      <formula>$G$38+$I$38</formula>
    </cfRule>
  </conditionalFormatting>
  <conditionalFormatting sqref="G38">
    <cfRule type="cellIs" dxfId="0" priority="94" stopIfTrue="1" operator="greaterThan">
      <formula>$F$38</formula>
    </cfRule>
  </conditionalFormatting>
  <conditionalFormatting sqref="I38">
    <cfRule type="cellIs" dxfId="0" priority="96" stopIfTrue="1" operator="greaterThan">
      <formula>$H$38</formula>
    </cfRule>
  </conditionalFormatting>
  <conditionalFormatting sqref="K38:R38">
    <cfRule type="cellIs" dxfId="0" priority="7" stopIfTrue="1" operator="greaterThan">
      <formula>$J$38</formula>
    </cfRule>
  </conditionalFormatting>
  <conditionalFormatting sqref="G6;F7">
    <cfRule type="cellIs" dxfId="0" priority="88" stopIfTrue="1" operator="greaterThan">
      <formula>$F$6</formula>
    </cfRule>
  </conditionalFormatting>
  <conditionalFormatting sqref="I6;H7">
    <cfRule type="cellIs" dxfId="0" priority="93" stopIfTrue="1" operator="greaterThan">
      <formula>$H$6</formula>
    </cfRule>
  </conditionalFormatting>
  <conditionalFormatting sqref="D31;D39">
    <cfRule type="expression" dxfId="2" priority="177" stopIfTrue="1">
      <formula>IF($J$31&lt;&gt;0,$D$31=0)</formula>
    </cfRule>
    <cfRule type="cellIs" dxfId="0" priority="178" stopIfTrue="1" operator="lessThan">
      <formula>$F$31+$H$31</formula>
    </cfRule>
  </conditionalFormatting>
  <conditionalFormatting sqref="E31;E39">
    <cfRule type="cellIs" dxfId="0" priority="255" stopIfTrue="1" operator="greaterThan">
      <formula>$D$31</formula>
    </cfRule>
    <cfRule type="expression" dxfId="2" priority="256" stopIfTrue="1">
      <formula>IF($J$31&lt;&gt;0,$E$31=0)</formula>
    </cfRule>
    <cfRule type="cellIs" dxfId="0" priority="257" stopIfTrue="1" operator="lessThan">
      <formula>$G$31+$I$31</formula>
    </cfRule>
  </conditionalFormatting>
  <conditionalFormatting sqref="G31;G39">
    <cfRule type="cellIs" dxfId="0" priority="95" stopIfTrue="1" operator="greaterThan">
      <formula>$F$31</formula>
    </cfRule>
  </conditionalFormatting>
  <conditionalFormatting sqref="I31;I39">
    <cfRule type="cellIs" dxfId="0" priority="97" stopIfTrue="1" operator="greaterThan">
      <formula>$H$31</formula>
    </cfRule>
  </conditionalFormatting>
  <conditionalFormatting sqref="J31;J39">
    <cfRule type="cellIs" dxfId="0" priority="612" stopIfTrue="1" operator="lessThan">
      <formula>SUM($O$31:$Q$31)</formula>
    </cfRule>
    <cfRule type="cellIs" dxfId="0" priority="613" stopIfTrue="1" operator="lessThan">
      <formula>$K$31+$L$31</formula>
    </cfRule>
  </conditionalFormatting>
  <conditionalFormatting sqref="K31:R31;K39:R39">
    <cfRule type="cellIs" dxfId="0" priority="126" stopIfTrue="1" operator="greaterThan">
      <formula>$J$31</formula>
    </cfRule>
  </conditionalFormatting>
  <conditionalFormatting sqref="D32;D40">
    <cfRule type="expression" dxfId="2" priority="179" stopIfTrue="1">
      <formula>IF($J$32&lt;&gt;0,$D$32=0)</formula>
    </cfRule>
    <cfRule type="cellIs" dxfId="0" priority="180" stopIfTrue="1" operator="lessThan">
      <formula>$F$32+$H$32</formula>
    </cfRule>
  </conditionalFormatting>
  <conditionalFormatting sqref="E32;E40">
    <cfRule type="cellIs" dxfId="0" priority="258" stopIfTrue="1" operator="greaterThan">
      <formula>$D$32</formula>
    </cfRule>
    <cfRule type="expression" dxfId="2" priority="259" stopIfTrue="1">
      <formula>IF($J$32&lt;&gt;0,$E$32=0)</formula>
    </cfRule>
    <cfRule type="cellIs" dxfId="0" priority="260" stopIfTrue="1" operator="lessThan">
      <formula>$G$32+$I$32</formula>
    </cfRule>
  </conditionalFormatting>
  <conditionalFormatting sqref="G32;G40">
    <cfRule type="cellIs" dxfId="0" priority="98" stopIfTrue="1" operator="greaterThan">
      <formula>$F$32</formula>
    </cfRule>
  </conditionalFormatting>
  <conditionalFormatting sqref="I32;I40">
    <cfRule type="cellIs" dxfId="0" priority="100" stopIfTrue="1" operator="greaterThan">
      <formula>$H$32</formula>
    </cfRule>
  </conditionalFormatting>
  <conditionalFormatting sqref="J32;J40">
    <cfRule type="cellIs" dxfId="0" priority="614" stopIfTrue="1" operator="lessThan">
      <formula>SUM($O$32:$Q$32)</formula>
    </cfRule>
    <cfRule type="cellIs" dxfId="0" priority="615" stopIfTrue="1" operator="lessThan">
      <formula>$K$32+$L$32</formula>
    </cfRule>
  </conditionalFormatting>
  <conditionalFormatting sqref="K32:R32;K40:R40">
    <cfRule type="cellIs" dxfId="0" priority="127" stopIfTrue="1" operator="greaterThan">
      <formula>$J$32</formula>
    </cfRule>
  </conditionalFormatting>
  <conditionalFormatting sqref="D33;D41">
    <cfRule type="expression" dxfId="2" priority="181" stopIfTrue="1">
      <formula>IF($J$33&lt;&gt;0,$D$33=0)</formula>
    </cfRule>
    <cfRule type="cellIs" dxfId="0" priority="182" stopIfTrue="1" operator="lessThan">
      <formula>$F$33+$H$33</formula>
    </cfRule>
  </conditionalFormatting>
  <conditionalFormatting sqref="E33;E41">
    <cfRule type="cellIs" dxfId="0" priority="261" stopIfTrue="1" operator="greaterThan">
      <formula>$D$33</formula>
    </cfRule>
    <cfRule type="expression" dxfId="2" priority="262" stopIfTrue="1">
      <formula>IF($J$33&lt;&gt;0,$E$33=0)</formula>
    </cfRule>
    <cfRule type="cellIs" dxfId="0" priority="263" stopIfTrue="1" operator="lessThan">
      <formula>$G$33+$I$33</formula>
    </cfRule>
  </conditionalFormatting>
  <conditionalFormatting sqref="G33;G41">
    <cfRule type="cellIs" dxfId="0" priority="99" stopIfTrue="1" operator="greaterThan">
      <formula>$F$33</formula>
    </cfRule>
  </conditionalFormatting>
  <conditionalFormatting sqref="I33;I41">
    <cfRule type="cellIs" dxfId="0" priority="101" stopIfTrue="1" operator="greaterThan">
      <formula>$H$33</formula>
    </cfRule>
  </conditionalFormatting>
  <conditionalFormatting sqref="J33;J41">
    <cfRule type="cellIs" dxfId="0" priority="616" stopIfTrue="1" operator="lessThan">
      <formula>SUM($O$33:$Q$33)</formula>
    </cfRule>
    <cfRule type="cellIs" dxfId="0" priority="617" stopIfTrue="1" operator="lessThan">
      <formula>$K$33+$L$33</formula>
    </cfRule>
  </conditionalFormatting>
  <conditionalFormatting sqref="K33:R33;K41:R41">
    <cfRule type="cellIs" dxfId="0" priority="128" stopIfTrue="1" operator="greaterThan">
      <formula>$J$33</formula>
    </cfRule>
  </conditionalFormatting>
  <pageMargins left="0.15748" right="0.15748" top="0.15748" bottom="0.19685" header="0" footer="0"/>
  <pageSetup paperSize="9" scale="83" orientation="landscape" useFirstPageNumber="1"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2"/>
  <sheetViews>
    <sheetView zoomScale="90" zoomScaleNormal="90" topLeftCell="A7" workbookViewId="0">
      <selection activeCell="R26" sqref="R26"/>
    </sheetView>
  </sheetViews>
  <sheetFormatPr defaultColWidth="9" defaultRowHeight="12.75" customHeight="1"/>
  <cols>
    <col min="1" max="1" width="2.85555555555556" customWidth="1"/>
    <col min="2" max="2" width="5.71111111111111" customWidth="1"/>
    <col min="3" max="3" width="25.8555555555556" customWidth="1"/>
    <col min="4" max="5" width="9.28888888888889" customWidth="1"/>
    <col min="6" max="6" width="8.28888888888889" customWidth="1"/>
    <col min="7" max="7" width="8.42222222222222" customWidth="1"/>
    <col min="8" max="8" width="8.14444444444444" customWidth="1"/>
    <col min="9" max="9" width="7.71111111111111" customWidth="1"/>
    <col min="10" max="10" width="10.7111111111111" customWidth="1"/>
    <col min="11" max="12" width="9.71111111111111" customWidth="1"/>
    <col min="13" max="17" width="8" customWidth="1"/>
    <col min="18" max="18" width="9.42222222222222" customWidth="1"/>
    <col min="19" max="257" width="9.14444444444444"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0.1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3.45" customHeight="1" spans="2:18">
      <c r="B4" s="15"/>
      <c r="C4" s="16"/>
      <c r="D4" s="17" t="s">
        <v>56</v>
      </c>
      <c r="E4" s="18" t="s">
        <v>57</v>
      </c>
      <c r="F4" s="18" t="s">
        <v>58</v>
      </c>
      <c r="G4" s="18" t="s">
        <v>57</v>
      </c>
      <c r="H4" s="18" t="s">
        <v>59</v>
      </c>
      <c r="I4" s="18" t="s">
        <v>57</v>
      </c>
      <c r="J4" s="81"/>
      <c r="K4" s="82"/>
      <c r="L4" s="82"/>
      <c r="M4" s="83"/>
      <c r="N4" s="83"/>
      <c r="O4" s="82"/>
      <c r="P4" s="84"/>
      <c r="Q4" s="108"/>
      <c r="R4" s="109"/>
    </row>
    <row r="5" ht="10.9"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17.25" customHeight="1" spans="2:18">
      <c r="B6" s="366" t="s">
        <v>221</v>
      </c>
      <c r="C6" s="41" t="s">
        <v>222</v>
      </c>
      <c r="D6" s="147" t="s">
        <v>66</v>
      </c>
      <c r="E6" s="148" t="s">
        <v>66</v>
      </c>
      <c r="F6" s="32"/>
      <c r="G6" s="32"/>
      <c r="H6" s="32"/>
      <c r="I6" s="88"/>
      <c r="J6" s="142" t="s">
        <v>66</v>
      </c>
      <c r="K6" s="32"/>
      <c r="L6" s="32"/>
      <c r="M6" s="49" t="s">
        <v>66</v>
      </c>
      <c r="N6" s="49" t="s">
        <v>66</v>
      </c>
      <c r="O6" s="49" t="s">
        <v>66</v>
      </c>
      <c r="P6" s="49" t="s">
        <v>66</v>
      </c>
      <c r="Q6" s="49" t="s">
        <v>66</v>
      </c>
      <c r="R6" s="162" t="s">
        <v>66</v>
      </c>
    </row>
    <row r="7" ht="17.25" customHeight="1" spans="2:18">
      <c r="B7" s="293" t="s">
        <v>223</v>
      </c>
      <c r="C7" s="24" t="s">
        <v>224</v>
      </c>
      <c r="D7" s="149" t="s">
        <v>66</v>
      </c>
      <c r="E7" s="150" t="s">
        <v>66</v>
      </c>
      <c r="F7" s="26"/>
      <c r="G7" s="34"/>
      <c r="H7" s="26"/>
      <c r="I7" s="87"/>
      <c r="J7" s="155" t="s">
        <v>66</v>
      </c>
      <c r="K7" s="26"/>
      <c r="L7" s="26"/>
      <c r="M7" s="52" t="s">
        <v>66</v>
      </c>
      <c r="N7" s="52" t="s">
        <v>66</v>
      </c>
      <c r="O7" s="52" t="s">
        <v>66</v>
      </c>
      <c r="P7" s="52" t="s">
        <v>66</v>
      </c>
      <c r="Q7" s="52" t="s">
        <v>66</v>
      </c>
      <c r="R7" s="163" t="s">
        <v>66</v>
      </c>
    </row>
    <row r="8" ht="17.25" customHeight="1" spans="2:18">
      <c r="B8" s="303" t="s">
        <v>225</v>
      </c>
      <c r="C8" s="24" t="s">
        <v>226</v>
      </c>
      <c r="D8" s="304"/>
      <c r="E8" s="295"/>
      <c r="F8" s="295"/>
      <c r="G8" s="295"/>
      <c r="H8" s="295"/>
      <c r="I8" s="324"/>
      <c r="J8" s="294"/>
      <c r="K8" s="295"/>
      <c r="L8" s="295"/>
      <c r="M8" s="295"/>
      <c r="N8" s="295"/>
      <c r="O8" s="295"/>
      <c r="P8" s="295"/>
      <c r="Q8" s="295"/>
      <c r="R8" s="339"/>
    </row>
    <row r="9" ht="17.25" customHeight="1" spans="2:18">
      <c r="B9" s="367" t="s">
        <v>227</v>
      </c>
      <c r="C9" s="60" t="s">
        <v>228</v>
      </c>
      <c r="D9" s="314"/>
      <c r="E9" s="306"/>
      <c r="F9" s="306"/>
      <c r="G9" s="297"/>
      <c r="H9" s="306"/>
      <c r="I9" s="333"/>
      <c r="J9" s="372"/>
      <c r="K9" s="306"/>
      <c r="L9" s="306"/>
      <c r="M9" s="306"/>
      <c r="N9" s="306"/>
      <c r="O9" s="306"/>
      <c r="P9" s="306"/>
      <c r="Q9" s="306"/>
      <c r="R9" s="341"/>
    </row>
    <row r="10" ht="17.25" customHeight="1" spans="2:18">
      <c r="B10" s="293" t="s">
        <v>229</v>
      </c>
      <c r="C10" s="24" t="s">
        <v>230</v>
      </c>
      <c r="D10" s="304"/>
      <c r="E10" s="295"/>
      <c r="F10" s="295"/>
      <c r="G10" s="306"/>
      <c r="H10" s="295"/>
      <c r="I10" s="324"/>
      <c r="J10" s="294"/>
      <c r="K10" s="295"/>
      <c r="L10" s="295"/>
      <c r="M10" s="295"/>
      <c r="N10" s="295"/>
      <c r="O10" s="295"/>
      <c r="P10" s="295"/>
      <c r="Q10" s="295"/>
      <c r="R10" s="339"/>
    </row>
    <row r="11" ht="17.25" customHeight="1" spans="2:18">
      <c r="B11" s="368" t="s">
        <v>231</v>
      </c>
      <c r="C11" s="41" t="s">
        <v>232</v>
      </c>
      <c r="D11" s="299"/>
      <c r="E11" s="295"/>
      <c r="F11" s="302"/>
      <c r="G11" s="307"/>
      <c r="H11" s="302"/>
      <c r="I11" s="373"/>
      <c r="J11" s="374"/>
      <c r="K11" s="300"/>
      <c r="L11" s="300"/>
      <c r="M11" s="300"/>
      <c r="N11" s="300"/>
      <c r="O11" s="300"/>
      <c r="P11" s="300"/>
      <c r="Q11" s="300"/>
      <c r="R11" s="340"/>
    </row>
    <row r="12" ht="18" customHeight="1" spans="2:18">
      <c r="B12" s="290" t="s">
        <v>233</v>
      </c>
      <c r="C12" s="55" t="s">
        <v>234</v>
      </c>
      <c r="D12" s="305"/>
      <c r="E12" s="306"/>
      <c r="F12" s="306"/>
      <c r="G12" s="306"/>
      <c r="H12" s="306"/>
      <c r="I12" s="333"/>
      <c r="J12" s="372"/>
      <c r="K12" s="306"/>
      <c r="L12" s="306"/>
      <c r="M12" s="306"/>
      <c r="N12" s="306"/>
      <c r="O12" s="306"/>
      <c r="P12" s="306"/>
      <c r="Q12" s="306"/>
      <c r="R12" s="341"/>
    </row>
    <row r="13" ht="17.25" customHeight="1" spans="2:18">
      <c r="B13" s="308" t="s">
        <v>235</v>
      </c>
      <c r="C13" s="41" t="s">
        <v>236</v>
      </c>
      <c r="D13" s="369"/>
      <c r="E13" s="332"/>
      <c r="F13" s="332"/>
      <c r="G13" s="332"/>
      <c r="H13" s="332"/>
      <c r="I13" s="375"/>
      <c r="J13" s="369"/>
      <c r="K13" s="332"/>
      <c r="L13" s="332"/>
      <c r="M13" s="332"/>
      <c r="N13" s="332"/>
      <c r="O13" s="332"/>
      <c r="P13" s="332"/>
      <c r="Q13" s="332"/>
      <c r="R13" s="377"/>
    </row>
    <row r="14" ht="17.25" customHeight="1" spans="2:18">
      <c r="B14" s="293" t="s">
        <v>237</v>
      </c>
      <c r="C14" s="24" t="s">
        <v>238</v>
      </c>
      <c r="D14" s="296"/>
      <c r="E14" s="295"/>
      <c r="F14" s="295"/>
      <c r="G14" s="297"/>
      <c r="H14" s="295"/>
      <c r="I14" s="324"/>
      <c r="J14" s="294"/>
      <c r="K14" s="295"/>
      <c r="L14" s="295"/>
      <c r="M14" s="295"/>
      <c r="N14" s="295"/>
      <c r="O14" s="295"/>
      <c r="P14" s="295"/>
      <c r="Q14" s="295"/>
      <c r="R14" s="339"/>
    </row>
    <row r="15" ht="18" customHeight="1" spans="2:18">
      <c r="B15" s="290" t="s">
        <v>239</v>
      </c>
      <c r="C15" s="55" t="s">
        <v>240</v>
      </c>
      <c r="D15" s="330"/>
      <c r="E15" s="331"/>
      <c r="F15" s="331"/>
      <c r="G15" s="331"/>
      <c r="H15" s="331"/>
      <c r="I15" s="376"/>
      <c r="J15" s="330"/>
      <c r="K15" s="331"/>
      <c r="L15" s="331"/>
      <c r="M15" s="331"/>
      <c r="N15" s="331"/>
      <c r="O15" s="331"/>
      <c r="P15" s="331"/>
      <c r="Q15" s="331"/>
      <c r="R15" s="343"/>
    </row>
    <row r="16" ht="27.75" customHeight="1" spans="1:18">
      <c r="A16" s="311">
        <v>5</v>
      </c>
      <c r="B16" s="308" t="s">
        <v>241</v>
      </c>
      <c r="C16" s="41" t="s">
        <v>242</v>
      </c>
      <c r="D16" s="370"/>
      <c r="E16" s="300"/>
      <c r="F16" s="300"/>
      <c r="G16" s="302"/>
      <c r="H16" s="300"/>
      <c r="I16" s="325"/>
      <c r="J16" s="312"/>
      <c r="K16" s="300"/>
      <c r="L16" s="300"/>
      <c r="M16" s="300"/>
      <c r="N16" s="300"/>
      <c r="O16" s="300"/>
      <c r="P16" s="300"/>
      <c r="Q16" s="300"/>
      <c r="R16" s="340"/>
    </row>
    <row r="17" ht="29.45" customHeight="1" spans="2:18">
      <c r="B17" s="293" t="s">
        <v>243</v>
      </c>
      <c r="C17" s="24" t="s">
        <v>244</v>
      </c>
      <c r="D17" s="304"/>
      <c r="E17" s="295"/>
      <c r="F17" s="295"/>
      <c r="G17" s="295"/>
      <c r="H17" s="295"/>
      <c r="I17" s="324"/>
      <c r="J17" s="294"/>
      <c r="K17" s="295"/>
      <c r="L17" s="295"/>
      <c r="M17" s="295"/>
      <c r="N17" s="295"/>
      <c r="O17" s="295"/>
      <c r="P17" s="295"/>
      <c r="Q17" s="295"/>
      <c r="R17" s="339"/>
    </row>
    <row r="18" ht="17.25" customHeight="1" spans="2:18">
      <c r="B18" s="293" t="s">
        <v>245</v>
      </c>
      <c r="C18" s="24" t="s">
        <v>246</v>
      </c>
      <c r="D18" s="304"/>
      <c r="E18" s="295"/>
      <c r="F18" s="52" t="s">
        <v>66</v>
      </c>
      <c r="G18" s="52" t="s">
        <v>66</v>
      </c>
      <c r="H18" s="26"/>
      <c r="I18" s="87"/>
      <c r="J18" s="294"/>
      <c r="K18" s="52" t="s">
        <v>66</v>
      </c>
      <c r="L18" s="26"/>
      <c r="M18" s="295"/>
      <c r="N18" s="295"/>
      <c r="O18" s="295"/>
      <c r="P18" s="295"/>
      <c r="Q18" s="295"/>
      <c r="R18" s="339"/>
    </row>
    <row r="19" ht="17.25" customHeight="1" spans="2:18">
      <c r="B19" s="293" t="s">
        <v>247</v>
      </c>
      <c r="C19" s="24" t="s">
        <v>248</v>
      </c>
      <c r="D19" s="304"/>
      <c r="E19" s="295"/>
      <c r="F19" s="295"/>
      <c r="G19" s="295"/>
      <c r="H19" s="295"/>
      <c r="I19" s="324"/>
      <c r="J19" s="294"/>
      <c r="K19" s="295"/>
      <c r="L19" s="295"/>
      <c r="M19" s="295"/>
      <c r="N19" s="295"/>
      <c r="O19" s="295"/>
      <c r="P19" s="295"/>
      <c r="Q19" s="295"/>
      <c r="R19" s="339"/>
    </row>
    <row r="20" ht="17.25" customHeight="1" spans="2:18">
      <c r="B20" s="293" t="s">
        <v>249</v>
      </c>
      <c r="C20" s="24" t="s">
        <v>250</v>
      </c>
      <c r="D20" s="304"/>
      <c r="E20" s="295"/>
      <c r="F20" s="295"/>
      <c r="G20" s="295"/>
      <c r="H20" s="295"/>
      <c r="I20" s="324"/>
      <c r="J20" s="294"/>
      <c r="K20" s="295"/>
      <c r="L20" s="295"/>
      <c r="M20" s="295"/>
      <c r="N20" s="295"/>
      <c r="O20" s="295"/>
      <c r="P20" s="295"/>
      <c r="Q20" s="295"/>
      <c r="R20" s="339"/>
    </row>
    <row r="21" ht="17.25" customHeight="1" spans="2:18">
      <c r="B21" s="293" t="s">
        <v>251</v>
      </c>
      <c r="C21" s="24" t="s">
        <v>252</v>
      </c>
      <c r="D21" s="301"/>
      <c r="E21" s="295"/>
      <c r="F21" s="295"/>
      <c r="G21" s="295"/>
      <c r="H21" s="295"/>
      <c r="I21" s="324"/>
      <c r="J21" s="294"/>
      <c r="K21" s="295"/>
      <c r="L21" s="295"/>
      <c r="M21" s="295"/>
      <c r="N21" s="295"/>
      <c r="O21" s="295"/>
      <c r="P21" s="295"/>
      <c r="Q21" s="295"/>
      <c r="R21" s="339"/>
    </row>
    <row r="22" ht="17.25" customHeight="1" spans="2:18">
      <c r="B22" s="293" t="s">
        <v>253</v>
      </c>
      <c r="C22" s="24" t="s">
        <v>254</v>
      </c>
      <c r="D22" s="304"/>
      <c r="E22" s="295"/>
      <c r="F22" s="295"/>
      <c r="G22" s="295"/>
      <c r="H22" s="295"/>
      <c r="I22" s="324"/>
      <c r="J22" s="294"/>
      <c r="K22" s="295"/>
      <c r="L22" s="295"/>
      <c r="M22" s="295"/>
      <c r="N22" s="295"/>
      <c r="O22" s="295"/>
      <c r="P22" s="295"/>
      <c r="Q22" s="295"/>
      <c r="R22" s="339"/>
    </row>
    <row r="23" ht="17.25" customHeight="1" spans="2:18">
      <c r="B23" s="293" t="s">
        <v>255</v>
      </c>
      <c r="C23" s="24" t="s">
        <v>256</v>
      </c>
      <c r="D23" s="314"/>
      <c r="E23" s="306"/>
      <c r="F23" s="306"/>
      <c r="G23" s="306"/>
      <c r="H23" s="306"/>
      <c r="I23" s="333"/>
      <c r="J23" s="372"/>
      <c r="K23" s="306"/>
      <c r="L23" s="306"/>
      <c r="M23" s="306"/>
      <c r="N23" s="306"/>
      <c r="O23" s="306"/>
      <c r="P23" s="306"/>
      <c r="Q23" s="306"/>
      <c r="R23" s="341"/>
    </row>
    <row r="24" ht="17.25" customHeight="1" spans="2:18">
      <c r="B24" s="308" t="s">
        <v>257</v>
      </c>
      <c r="C24" s="41" t="s">
        <v>258</v>
      </c>
      <c r="D24" s="294"/>
      <c r="E24" s="295"/>
      <c r="F24" s="295"/>
      <c r="G24" s="295"/>
      <c r="H24" s="295"/>
      <c r="I24" s="324"/>
      <c r="J24" s="294"/>
      <c r="K24" s="295"/>
      <c r="L24" s="295"/>
      <c r="M24" s="295"/>
      <c r="N24" s="295"/>
      <c r="O24" s="295"/>
      <c r="P24" s="295"/>
      <c r="Q24" s="295"/>
      <c r="R24" s="339"/>
    </row>
    <row r="25" ht="17.25" customHeight="1" spans="2:18">
      <c r="B25" s="293" t="s">
        <v>259</v>
      </c>
      <c r="C25" s="24" t="s">
        <v>260</v>
      </c>
      <c r="D25" s="294"/>
      <c r="E25" s="295"/>
      <c r="F25" s="295"/>
      <c r="G25" s="295"/>
      <c r="H25" s="295"/>
      <c r="I25" s="324"/>
      <c r="J25" s="294"/>
      <c r="K25" s="295"/>
      <c r="L25" s="295"/>
      <c r="M25" s="295"/>
      <c r="N25" s="295"/>
      <c r="O25" s="295"/>
      <c r="P25" s="295"/>
      <c r="Q25" s="295"/>
      <c r="R25" s="339"/>
    </row>
    <row r="26" ht="17.25" customHeight="1" spans="2:18">
      <c r="B26" s="293" t="s">
        <v>261</v>
      </c>
      <c r="C26" s="24" t="s">
        <v>262</v>
      </c>
      <c r="D26" s="294"/>
      <c r="E26" s="295"/>
      <c r="F26" s="295"/>
      <c r="G26" s="295"/>
      <c r="H26" s="295"/>
      <c r="I26" s="324"/>
      <c r="J26" s="294"/>
      <c r="K26" s="295"/>
      <c r="L26" s="295"/>
      <c r="M26" s="295"/>
      <c r="N26" s="295"/>
      <c r="O26" s="295"/>
      <c r="P26" s="295"/>
      <c r="Q26" s="295"/>
      <c r="R26" s="339"/>
    </row>
    <row r="27" ht="17.25" customHeight="1" spans="2:18">
      <c r="B27" s="293" t="s">
        <v>263</v>
      </c>
      <c r="C27" s="24" t="s">
        <v>264</v>
      </c>
      <c r="D27" s="294"/>
      <c r="E27" s="295"/>
      <c r="F27" s="295"/>
      <c r="G27" s="295"/>
      <c r="H27" s="295"/>
      <c r="I27" s="324"/>
      <c r="J27" s="294"/>
      <c r="K27" s="295"/>
      <c r="L27" s="295"/>
      <c r="M27" s="295"/>
      <c r="N27" s="295"/>
      <c r="O27" s="295"/>
      <c r="P27" s="295"/>
      <c r="Q27" s="295"/>
      <c r="R27" s="339"/>
    </row>
    <row r="28" ht="17.25" customHeight="1" spans="2:18">
      <c r="B28" s="293" t="s">
        <v>265</v>
      </c>
      <c r="C28" s="24" t="s">
        <v>266</v>
      </c>
      <c r="D28" s="296"/>
      <c r="E28" s="295"/>
      <c r="F28" s="295"/>
      <c r="G28" s="295"/>
      <c r="H28" s="295"/>
      <c r="I28" s="324"/>
      <c r="J28" s="294"/>
      <c r="K28" s="295"/>
      <c r="L28" s="295"/>
      <c r="M28" s="295"/>
      <c r="N28" s="295"/>
      <c r="O28" s="295"/>
      <c r="P28" s="295"/>
      <c r="Q28" s="295"/>
      <c r="R28" s="339"/>
    </row>
    <row r="29" ht="17.25" hidden="1" customHeight="1" spans="2:18">
      <c r="B29" s="308" t="s">
        <v>267</v>
      </c>
      <c r="C29" s="41"/>
      <c r="D29" s="27"/>
      <c r="E29" s="26"/>
      <c r="F29" s="26"/>
      <c r="G29" s="26"/>
      <c r="H29" s="26"/>
      <c r="I29" s="87"/>
      <c r="J29" s="25"/>
      <c r="K29" s="26"/>
      <c r="L29" s="26"/>
      <c r="M29" s="26"/>
      <c r="N29" s="26"/>
      <c r="O29" s="26"/>
      <c r="P29" s="26"/>
      <c r="Q29" s="26"/>
      <c r="R29" s="111"/>
    </row>
    <row r="30" ht="17.25" customHeight="1" spans="2:18">
      <c r="B30" s="293" t="s">
        <v>268</v>
      </c>
      <c r="C30" s="24" t="s">
        <v>269</v>
      </c>
      <c r="D30" s="296"/>
      <c r="E30" s="295"/>
      <c r="F30" s="295"/>
      <c r="G30" s="295"/>
      <c r="H30" s="295"/>
      <c r="I30" s="324"/>
      <c r="J30" s="294"/>
      <c r="K30" s="295"/>
      <c r="L30" s="295"/>
      <c r="M30" s="295"/>
      <c r="N30" s="295"/>
      <c r="O30" s="295"/>
      <c r="P30" s="295"/>
      <c r="Q30" s="295"/>
      <c r="R30" s="339"/>
    </row>
    <row r="31" ht="43.5" customHeight="1" spans="2:18">
      <c r="B31" s="290" t="s">
        <v>270</v>
      </c>
      <c r="C31" s="55" t="s">
        <v>271</v>
      </c>
      <c r="D31" s="371"/>
      <c r="E31" s="331"/>
      <c r="F31" s="331"/>
      <c r="G31" s="331"/>
      <c r="H31" s="331"/>
      <c r="I31" s="343"/>
      <c r="J31" s="330"/>
      <c r="K31" s="331"/>
      <c r="L31" s="331"/>
      <c r="M31" s="331"/>
      <c r="N31" s="331"/>
      <c r="O31" s="22" t="s">
        <v>66</v>
      </c>
      <c r="P31" s="22" t="s">
        <v>66</v>
      </c>
      <c r="Q31" s="22" t="s">
        <v>66</v>
      </c>
      <c r="R31" s="343"/>
    </row>
    <row r="32" ht="13.15" customHeight="1"/>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74" stopIfTrue="1">
      <formula>IF($J$6&lt;&gt;0,$D$6=0)</formula>
    </cfRule>
    <cfRule type="cellIs" dxfId="0" priority="75" stopIfTrue="1" operator="lessThan">
      <formula>$F$6+$H$6</formula>
    </cfRule>
  </conditionalFormatting>
  <conditionalFormatting sqref="E6">
    <cfRule type="cellIs" dxfId="0" priority="120" stopIfTrue="1" operator="greaterThan">
      <formula>$D$6</formula>
    </cfRule>
    <cfRule type="expression" dxfId="2" priority="121" stopIfTrue="1">
      <formula>IF($J$6&lt;&gt;0,$E$6=0)</formula>
    </cfRule>
    <cfRule type="cellIs" dxfId="0" priority="122" stopIfTrue="1" operator="lessThan">
      <formula>$G$6+$I$6</formula>
    </cfRule>
  </conditionalFormatting>
  <conditionalFormatting sqref="G6">
    <cfRule type="cellIs" dxfId="0" priority="39" stopIfTrue="1" operator="greaterThan">
      <formula>$F$6</formula>
    </cfRule>
  </conditionalFormatting>
  <conditionalFormatting sqref="I6">
    <cfRule type="cellIs" dxfId="0" priority="45" stopIfTrue="1" operator="greaterThan">
      <formula>$H$6</formula>
    </cfRule>
  </conditionalFormatting>
  <conditionalFormatting sqref="J6">
    <cfRule type="cellIs" dxfId="0" priority="447" stopIfTrue="1" operator="lessThan">
      <formula>SUM($O$6:$Q$6)</formula>
    </cfRule>
    <cfRule type="cellIs" dxfId="0" priority="448" stopIfTrue="1" operator="lessThan">
      <formula>$K$6+$L$6</formula>
    </cfRule>
  </conditionalFormatting>
  <conditionalFormatting sqref="K6:R6">
    <cfRule type="cellIs" dxfId="0" priority="48" stopIfTrue="1" operator="greaterThan">
      <formula>$J$6</formula>
    </cfRule>
  </conditionalFormatting>
  <conditionalFormatting sqref="D7">
    <cfRule type="expression" dxfId="2" priority="76" stopIfTrue="1">
      <formula>IF($J$7&lt;&gt;0,$D$7=0)</formula>
    </cfRule>
    <cfRule type="cellIs" dxfId="0" priority="77" stopIfTrue="1" operator="lessThan">
      <formula>$F$7+$H$7</formula>
    </cfRule>
  </conditionalFormatting>
  <conditionalFormatting sqref="E7">
    <cfRule type="cellIs" dxfId="0" priority="123" stopIfTrue="1" operator="greaterThan">
      <formula>$D$7</formula>
    </cfRule>
    <cfRule type="expression" dxfId="2" priority="124" stopIfTrue="1">
      <formula>IF($J$7&lt;&gt;0,$E$7=0)</formula>
    </cfRule>
    <cfRule type="cellIs" dxfId="0" priority="125" stopIfTrue="1" operator="lessThan">
      <formula>$G$7+$I$7</formula>
    </cfRule>
  </conditionalFormatting>
  <conditionalFormatting sqref="G7">
    <cfRule type="cellIs" dxfId="0" priority="2" stopIfTrue="1" operator="greaterThan">
      <formula>$F$7</formula>
    </cfRule>
  </conditionalFormatting>
  <conditionalFormatting sqref="I7">
    <cfRule type="cellIs" dxfId="0" priority="44" stopIfTrue="1" operator="greaterThan">
      <formula>$H$7</formula>
    </cfRule>
  </conditionalFormatting>
  <conditionalFormatting sqref="J7">
    <cfRule type="cellIs" dxfId="0" priority="449" stopIfTrue="1" operator="lessThan">
      <formula>SUM($O$7:$Q$7)</formula>
    </cfRule>
    <cfRule type="cellIs" dxfId="0" priority="450" stopIfTrue="1" operator="lessThan">
      <formula>$K$7+$L$7</formula>
    </cfRule>
  </conditionalFormatting>
  <conditionalFormatting sqref="K7:R7">
    <cfRule type="cellIs" dxfId="0" priority="49" stopIfTrue="1" operator="greaterThan">
      <formula>$J$7</formula>
    </cfRule>
  </conditionalFormatting>
  <conditionalFormatting sqref="D8">
    <cfRule type="expression" dxfId="2" priority="78" stopIfTrue="1">
      <formula>IF($J$8&lt;&gt;0,$D$8=0)</formula>
    </cfRule>
    <cfRule type="cellIs" dxfId="0" priority="79" stopIfTrue="1" operator="lessThan">
      <formula>$F$8+$H$8</formula>
    </cfRule>
  </conditionalFormatting>
  <conditionalFormatting sqref="E8">
    <cfRule type="cellIs" dxfId="0" priority="126" stopIfTrue="1" operator="greaterThan">
      <formula>$D$8</formula>
    </cfRule>
    <cfRule type="expression" dxfId="2" priority="127" stopIfTrue="1">
      <formula>IF($J$8&lt;&gt;0,$E$8=0)</formula>
    </cfRule>
    <cfRule type="cellIs" dxfId="0" priority="128" stopIfTrue="1" operator="lessThan">
      <formula>$G$8+$I$8</formula>
    </cfRule>
  </conditionalFormatting>
  <conditionalFormatting sqref="G8">
    <cfRule type="cellIs" dxfId="0" priority="3" stopIfTrue="1" operator="greaterThan">
      <formula>$F$8</formula>
    </cfRule>
  </conditionalFormatting>
  <conditionalFormatting sqref="I8">
    <cfRule type="cellIs" dxfId="0" priority="43" stopIfTrue="1" operator="greaterThan">
      <formula>$H$8</formula>
    </cfRule>
  </conditionalFormatting>
  <conditionalFormatting sqref="J8">
    <cfRule type="cellIs" dxfId="0" priority="451" stopIfTrue="1" operator="notEqual">
      <formula>SUM($M$8:$Q$8)</formula>
    </cfRule>
    <cfRule type="cellIs" dxfId="0" priority="452" stopIfTrue="1" operator="lessThan">
      <formula>$K$8+$L$8</formula>
    </cfRule>
  </conditionalFormatting>
  <conditionalFormatting sqref="K8:R8">
    <cfRule type="cellIs" dxfId="0" priority="50" stopIfTrue="1" operator="greaterThan">
      <formula>$J$8</formula>
    </cfRule>
  </conditionalFormatting>
  <conditionalFormatting sqref="D9">
    <cfRule type="expression" dxfId="2" priority="80" stopIfTrue="1">
      <formula>IF($J$9&lt;&gt;0,$D$9=0)</formula>
    </cfRule>
    <cfRule type="cellIs" dxfId="0" priority="81" stopIfTrue="1" operator="lessThan">
      <formula>$F$9+$H$9</formula>
    </cfRule>
  </conditionalFormatting>
  <conditionalFormatting sqref="E9">
    <cfRule type="cellIs" dxfId="0" priority="129" stopIfTrue="1" operator="greaterThan">
      <formula>$D$9</formula>
    </cfRule>
    <cfRule type="expression" dxfId="2" priority="130" stopIfTrue="1">
      <formula>IF($J$9&lt;&gt;0,$E$9=0)</formula>
    </cfRule>
    <cfRule type="cellIs" dxfId="0" priority="131" stopIfTrue="1" operator="lessThan">
      <formula>$G$9+$I$9</formula>
    </cfRule>
  </conditionalFormatting>
  <conditionalFormatting sqref="G9">
    <cfRule type="cellIs" dxfId="0" priority="4" stopIfTrue="1" operator="greaterThan">
      <formula>$F$9</formula>
    </cfRule>
  </conditionalFormatting>
  <conditionalFormatting sqref="I9">
    <cfRule type="cellIs" dxfId="0" priority="42" stopIfTrue="1" operator="greaterThan">
      <formula>$H$9</formula>
    </cfRule>
  </conditionalFormatting>
  <conditionalFormatting sqref="J9">
    <cfRule type="cellIs" dxfId="0" priority="453" stopIfTrue="1" operator="notEqual">
      <formula>SUM($M$9:$Q$9)</formula>
    </cfRule>
    <cfRule type="cellIs" dxfId="0" priority="454" stopIfTrue="1" operator="lessThan">
      <formula>$K$9+$L$9</formula>
    </cfRule>
  </conditionalFormatting>
  <conditionalFormatting sqref="K9:R9">
    <cfRule type="cellIs" dxfId="0" priority="51" stopIfTrue="1" operator="greaterThan">
      <formula>$J$9</formula>
    </cfRule>
  </conditionalFormatting>
  <conditionalFormatting sqref="D10">
    <cfRule type="expression" dxfId="2" priority="82" stopIfTrue="1">
      <formula>IF($J$10&lt;&gt;0,$D$10=0)</formula>
    </cfRule>
    <cfRule type="cellIs" dxfId="0" priority="83" stopIfTrue="1" operator="lessThan">
      <formula>$F$10+$H$10</formula>
    </cfRule>
  </conditionalFormatting>
  <conditionalFormatting sqref="E10">
    <cfRule type="cellIs" dxfId="0" priority="132" stopIfTrue="1" operator="greaterThan">
      <formula>$D$10</formula>
    </cfRule>
    <cfRule type="expression" dxfId="2" priority="133" stopIfTrue="1">
      <formula>IF($J$10&lt;&gt;0,$E$10=0)</formula>
    </cfRule>
    <cfRule type="cellIs" dxfId="0" priority="134" stopIfTrue="1" operator="lessThan">
      <formula>$G$10+$I$10</formula>
    </cfRule>
  </conditionalFormatting>
  <conditionalFormatting sqref="G10">
    <cfRule type="cellIs" dxfId="0" priority="5" stopIfTrue="1" operator="greaterThan">
      <formula>$F$10</formula>
    </cfRule>
  </conditionalFormatting>
  <conditionalFormatting sqref="I10">
    <cfRule type="cellIs" dxfId="0" priority="41" stopIfTrue="1" operator="greaterThan">
      <formula>$H$10</formula>
    </cfRule>
  </conditionalFormatting>
  <conditionalFormatting sqref="J10">
    <cfRule type="cellIs" dxfId="0" priority="455" stopIfTrue="1" operator="notEqual">
      <formula>SUM($M$10:$Q$10)</formula>
    </cfRule>
    <cfRule type="cellIs" dxfId="0" priority="456" stopIfTrue="1" operator="lessThan">
      <formula>$K$10+$L$10</formula>
    </cfRule>
  </conditionalFormatting>
  <conditionalFormatting sqref="K10:R10">
    <cfRule type="cellIs" dxfId="0" priority="52" stopIfTrue="1" operator="greaterThan">
      <formula>$J$10</formula>
    </cfRule>
  </conditionalFormatting>
  <conditionalFormatting sqref="D11">
    <cfRule type="expression" dxfId="2" priority="84" stopIfTrue="1">
      <formula>IF($J$11&lt;&gt;0,$D$11=0)</formula>
    </cfRule>
    <cfRule type="cellIs" dxfId="0" priority="85" stopIfTrue="1" operator="lessThan">
      <formula>$F$11+$H$11</formula>
    </cfRule>
  </conditionalFormatting>
  <conditionalFormatting sqref="E11">
    <cfRule type="cellIs" dxfId="0" priority="135" stopIfTrue="1" operator="greaterThan">
      <formula>$D$11</formula>
    </cfRule>
    <cfRule type="expression" dxfId="2" priority="136" stopIfTrue="1">
      <formula>IF($J$11&lt;&gt;0,$E$11=0)</formula>
    </cfRule>
    <cfRule type="cellIs" dxfId="0" priority="137" stopIfTrue="1" operator="lessThan">
      <formula>$G$11+$I$11</formula>
    </cfRule>
  </conditionalFormatting>
  <conditionalFormatting sqref="G11">
    <cfRule type="cellIs" dxfId="0" priority="38" stopIfTrue="1" operator="greaterThan">
      <formula>$F$11</formula>
    </cfRule>
  </conditionalFormatting>
  <conditionalFormatting sqref="I11">
    <cfRule type="cellIs" dxfId="0" priority="40" stopIfTrue="1" operator="greaterThan">
      <formula>$H$11</formula>
    </cfRule>
  </conditionalFormatting>
  <conditionalFormatting sqref="J11">
    <cfRule type="cellIs" dxfId="0" priority="457" stopIfTrue="1" operator="notEqual">
      <formula>SUM($M$11:$Q$11)</formula>
    </cfRule>
    <cfRule type="cellIs" dxfId="0" priority="458" stopIfTrue="1" operator="lessThan">
      <formula>$K$11+$L$11</formula>
    </cfRule>
  </conditionalFormatting>
  <conditionalFormatting sqref="K11:R11">
    <cfRule type="cellIs" dxfId="0" priority="53" stopIfTrue="1" operator="greaterThan">
      <formula>$J$11</formula>
    </cfRule>
  </conditionalFormatting>
  <conditionalFormatting sqref="D12">
    <cfRule type="expression" dxfId="2" priority="86" stopIfTrue="1">
      <formula>IF($J$12&lt;&gt;0,$D$12=0)</formula>
    </cfRule>
    <cfRule type="cellIs" dxfId="0" priority="87" stopIfTrue="1" operator="lessThan">
      <formula>$F$12+$H$12</formula>
    </cfRule>
  </conditionalFormatting>
  <conditionalFormatting sqref="E12">
    <cfRule type="cellIs" dxfId="0" priority="138" stopIfTrue="1" operator="greaterThan">
      <formula>$D$12</formula>
    </cfRule>
    <cfRule type="expression" dxfId="2" priority="139" stopIfTrue="1">
      <formula>IF($J$12&lt;&gt;0,$E$12=0)</formula>
    </cfRule>
    <cfRule type="cellIs" dxfId="0" priority="140" stopIfTrue="1" operator="lessThan">
      <formula>$G$12+$I$12</formula>
    </cfRule>
  </conditionalFormatting>
  <conditionalFormatting sqref="G12">
    <cfRule type="cellIs" dxfId="0" priority="6" stopIfTrue="1" operator="greaterThan">
      <formula>$F$12</formula>
    </cfRule>
  </conditionalFormatting>
  <conditionalFormatting sqref="I12">
    <cfRule type="cellIs" dxfId="0" priority="22" stopIfTrue="1" operator="greaterThan">
      <formula>$H$12</formula>
    </cfRule>
  </conditionalFormatting>
  <conditionalFormatting sqref="J12">
    <cfRule type="cellIs" dxfId="0" priority="459" stopIfTrue="1" operator="notEqual">
      <formula>SUM($M$12:$Q$12)</formula>
    </cfRule>
    <cfRule type="cellIs" dxfId="0" priority="460" stopIfTrue="1" operator="lessThan">
      <formula>$K$12+$L$12</formula>
    </cfRule>
  </conditionalFormatting>
  <conditionalFormatting sqref="K12:R12">
    <cfRule type="cellIs" dxfId="0" priority="54" stopIfTrue="1" operator="greaterThan">
      <formula>$J$12</formula>
    </cfRule>
  </conditionalFormatting>
  <conditionalFormatting sqref="D13">
    <cfRule type="expression" dxfId="2" priority="88" stopIfTrue="1">
      <formula>IF($J$13&lt;&gt;0,$D$13=0)</formula>
    </cfRule>
    <cfRule type="cellIs" dxfId="0" priority="89" stopIfTrue="1" operator="lessThan">
      <formula>$F$13+$H$13</formula>
    </cfRule>
  </conditionalFormatting>
  <conditionalFormatting sqref="E13">
    <cfRule type="cellIs" dxfId="0" priority="141" stopIfTrue="1" operator="greaterThan">
      <formula>$D$13</formula>
    </cfRule>
    <cfRule type="expression" dxfId="2" priority="142" stopIfTrue="1">
      <formula>IF($J$13&lt;&gt;0,$E$13=0)</formula>
    </cfRule>
    <cfRule type="cellIs" dxfId="0" priority="143" stopIfTrue="1" operator="lessThan">
      <formula>$G$13+$I$13</formula>
    </cfRule>
  </conditionalFormatting>
  <conditionalFormatting sqref="G13">
    <cfRule type="cellIs" dxfId="0" priority="7" stopIfTrue="1" operator="greaterThan">
      <formula>$F$13</formula>
    </cfRule>
  </conditionalFormatting>
  <conditionalFormatting sqref="I13">
    <cfRule type="cellIs" dxfId="0" priority="23" stopIfTrue="1" operator="greaterThan">
      <formula>$H$13</formula>
    </cfRule>
  </conditionalFormatting>
  <conditionalFormatting sqref="J13">
    <cfRule type="cellIs" dxfId="0" priority="461" stopIfTrue="1" operator="notEqual">
      <formula>SUM($M$13:$Q$13)</formula>
    </cfRule>
    <cfRule type="cellIs" dxfId="0" priority="462" stopIfTrue="1" operator="lessThan">
      <formula>$K$13+$L$13</formula>
    </cfRule>
  </conditionalFormatting>
  <conditionalFormatting sqref="K13:R13">
    <cfRule type="cellIs" dxfId="0" priority="55" stopIfTrue="1" operator="greaterThan">
      <formula>$J$13</formula>
    </cfRule>
  </conditionalFormatting>
  <conditionalFormatting sqref="D14">
    <cfRule type="expression" dxfId="2" priority="90" stopIfTrue="1">
      <formula>IF($J$14&lt;&gt;0,$D$14=0)</formula>
    </cfRule>
    <cfRule type="cellIs" dxfId="0" priority="91" stopIfTrue="1" operator="lessThan">
      <formula>$F$14+$H$14</formula>
    </cfRule>
  </conditionalFormatting>
  <conditionalFormatting sqref="E14">
    <cfRule type="cellIs" dxfId="0" priority="144" stopIfTrue="1" operator="greaterThan">
      <formula>$D$14</formula>
    </cfRule>
    <cfRule type="expression" dxfId="2" priority="145" stopIfTrue="1">
      <formula>IF($J$14&lt;&gt;0,$E$14=0)</formula>
    </cfRule>
    <cfRule type="cellIs" dxfId="0" priority="146" stopIfTrue="1" operator="lessThan">
      <formula>$G$14+$I$14</formula>
    </cfRule>
  </conditionalFormatting>
  <conditionalFormatting sqref="G14">
    <cfRule type="cellIs" dxfId="0" priority="8" stopIfTrue="1" operator="greaterThan">
      <formula>$F$14</formula>
    </cfRule>
  </conditionalFormatting>
  <conditionalFormatting sqref="I14">
    <cfRule type="cellIs" dxfId="0" priority="24" stopIfTrue="1" operator="greaterThan">
      <formula>$H$14</formula>
    </cfRule>
  </conditionalFormatting>
  <conditionalFormatting sqref="J14">
    <cfRule type="cellIs" dxfId="0" priority="463" stopIfTrue="1" operator="notEqual">
      <formula>SUM($M$14:$Q$14)</formula>
    </cfRule>
    <cfRule type="cellIs" dxfId="0" priority="464" stopIfTrue="1" operator="lessThan">
      <formula>$K$14+$L$14</formula>
    </cfRule>
  </conditionalFormatting>
  <conditionalFormatting sqref="K14:R14">
    <cfRule type="cellIs" dxfId="0" priority="56" stopIfTrue="1" operator="greaterThan">
      <formula>$J$14</formula>
    </cfRule>
  </conditionalFormatting>
  <conditionalFormatting sqref="D15">
    <cfRule type="expression" dxfId="2" priority="92" stopIfTrue="1">
      <formula>IF($J$15&lt;&gt;0,$D$15=0)</formula>
    </cfRule>
    <cfRule type="cellIs" dxfId="0" priority="93" stopIfTrue="1" operator="lessThan">
      <formula>$F$15+$H$15</formula>
    </cfRule>
  </conditionalFormatting>
  <conditionalFormatting sqref="E15">
    <cfRule type="cellIs" dxfId="0" priority="147" stopIfTrue="1" operator="greaterThan">
      <formula>$D$15</formula>
    </cfRule>
    <cfRule type="expression" dxfId="2" priority="148" stopIfTrue="1">
      <formula>IF($J$15&lt;&gt;0,$E$15=0)</formula>
    </cfRule>
    <cfRule type="cellIs" dxfId="0" priority="149" stopIfTrue="1" operator="lessThan">
      <formula>$G$15+$I$15</formula>
    </cfRule>
  </conditionalFormatting>
  <conditionalFormatting sqref="G15">
    <cfRule type="cellIs" dxfId="0" priority="9" stopIfTrue="1" operator="greaterThan">
      <formula>$F$15</formula>
    </cfRule>
  </conditionalFormatting>
  <conditionalFormatting sqref="I15">
    <cfRule type="cellIs" dxfId="0" priority="25" stopIfTrue="1" operator="greaterThan">
      <formula>$H$15</formula>
    </cfRule>
  </conditionalFormatting>
  <conditionalFormatting sqref="J15">
    <cfRule type="cellIs" dxfId="0" priority="465" stopIfTrue="1" operator="notEqual">
      <formula>SUM($M$15:$Q$15)</formula>
    </cfRule>
    <cfRule type="cellIs" dxfId="0" priority="466" stopIfTrue="1" operator="lessThan">
      <formula>$K$15+$L$15</formula>
    </cfRule>
  </conditionalFormatting>
  <conditionalFormatting sqref="K15:R15">
    <cfRule type="cellIs" dxfId="0" priority="57" stopIfTrue="1" operator="greaterThan">
      <formula>$J$15</formula>
    </cfRule>
  </conditionalFormatting>
  <conditionalFormatting sqref="D16">
    <cfRule type="expression" dxfId="2" priority="94" stopIfTrue="1">
      <formula>IF($J$16&lt;&gt;0,$D$16=0)</formula>
    </cfRule>
    <cfRule type="cellIs" dxfId="0" priority="95" stopIfTrue="1" operator="lessThan">
      <formula>$F$16+$H$16</formula>
    </cfRule>
  </conditionalFormatting>
  <conditionalFormatting sqref="E16">
    <cfRule type="cellIs" dxfId="0" priority="150" stopIfTrue="1" operator="greaterThan">
      <formula>$D$16</formula>
    </cfRule>
    <cfRule type="expression" dxfId="2" priority="151" stopIfTrue="1">
      <formula>IF($J$16&lt;&gt;0,$E$16=0)</formula>
    </cfRule>
    <cfRule type="cellIs" dxfId="0" priority="152" stopIfTrue="1" operator="lessThan">
      <formula>$G$16+$I$16</formula>
    </cfRule>
  </conditionalFormatting>
  <conditionalFormatting sqref="G16">
    <cfRule type="cellIs" dxfId="0" priority="10" stopIfTrue="1" operator="greaterThan">
      <formula>$F$16</formula>
    </cfRule>
  </conditionalFormatting>
  <conditionalFormatting sqref="I16">
    <cfRule type="cellIs" dxfId="0" priority="26" stopIfTrue="1" operator="greaterThan">
      <formula>$H$16</formula>
    </cfRule>
  </conditionalFormatting>
  <conditionalFormatting sqref="J16">
    <cfRule type="cellIs" dxfId="0" priority="467" stopIfTrue="1" operator="notEqual">
      <formula>SUM($M$16:$Q$16)</formula>
    </cfRule>
    <cfRule type="cellIs" dxfId="0" priority="468" stopIfTrue="1" operator="lessThan">
      <formula>$K$16+$L$16</formula>
    </cfRule>
  </conditionalFormatting>
  <conditionalFormatting sqref="K16:R16">
    <cfRule type="cellIs" dxfId="0" priority="58" stopIfTrue="1" operator="greaterThan">
      <formula>$J$16</formula>
    </cfRule>
  </conditionalFormatting>
  <conditionalFormatting sqref="D17">
    <cfRule type="expression" dxfId="2" priority="96" stopIfTrue="1">
      <formula>IF($J$17&lt;&gt;0,$D$17=0)</formula>
    </cfRule>
    <cfRule type="cellIs" dxfId="0" priority="97" stopIfTrue="1" operator="lessThan">
      <formula>$F$17+$H$17</formula>
    </cfRule>
  </conditionalFormatting>
  <conditionalFormatting sqref="E17">
    <cfRule type="cellIs" dxfId="0" priority="153" stopIfTrue="1" operator="greaterThan">
      <formula>$D$17</formula>
    </cfRule>
    <cfRule type="expression" dxfId="2" priority="154" stopIfTrue="1">
      <formula>IF($J$17&lt;&gt;0,$E$17=0)</formula>
    </cfRule>
    <cfRule type="cellIs" dxfId="0" priority="155" stopIfTrue="1" operator="lessThan">
      <formula>$G$17+$I$17</formula>
    </cfRule>
  </conditionalFormatting>
  <conditionalFormatting sqref="G17">
    <cfRule type="cellIs" dxfId="0" priority="11" stopIfTrue="1" operator="greaterThan">
      <formula>$F$17</formula>
    </cfRule>
  </conditionalFormatting>
  <conditionalFormatting sqref="I17">
    <cfRule type="cellIs" dxfId="0" priority="27" stopIfTrue="1" operator="greaterThan">
      <formula>$H$17</formula>
    </cfRule>
  </conditionalFormatting>
  <conditionalFormatting sqref="J17">
    <cfRule type="cellIs" dxfId="0" priority="469" stopIfTrue="1" operator="notEqual">
      <formula>SUM($M$17:$Q$17)</formula>
    </cfRule>
    <cfRule type="cellIs" dxfId="0" priority="470" stopIfTrue="1" operator="lessThan">
      <formula>$K$17+$L$17</formula>
    </cfRule>
  </conditionalFormatting>
  <conditionalFormatting sqref="K17:R17">
    <cfRule type="cellIs" dxfId="0" priority="59" stopIfTrue="1" operator="greaterThan">
      <formula>$J$17</formula>
    </cfRule>
  </conditionalFormatting>
  <conditionalFormatting sqref="D18">
    <cfRule type="expression" dxfId="2" priority="98" stopIfTrue="1">
      <formula>IF($J$18&lt;&gt;0,$D$18=0)</formula>
    </cfRule>
    <cfRule type="cellIs" dxfId="0" priority="99" stopIfTrue="1" operator="lessThan">
      <formula>$H$18</formula>
    </cfRule>
  </conditionalFormatting>
  <conditionalFormatting sqref="E18">
    <cfRule type="cellIs" dxfId="0" priority="156" stopIfTrue="1" operator="greaterThan">
      <formula>$D$18</formula>
    </cfRule>
    <cfRule type="expression" dxfId="2" priority="157" stopIfTrue="1">
      <formula>IF($J$18&lt;&gt;0,$E$18=0)</formula>
    </cfRule>
    <cfRule type="cellIs" dxfId="0" priority="158" stopIfTrue="1" operator="lessThan">
      <formula>$I$18</formula>
    </cfRule>
  </conditionalFormatting>
  <conditionalFormatting sqref="J18">
    <cfRule type="cellIs" dxfId="0" priority="491" stopIfTrue="1" operator="notEqual">
      <formula>SUM($M$18:$Q$18)</formula>
    </cfRule>
  </conditionalFormatting>
  <conditionalFormatting sqref="L18">
    <cfRule type="cellIs" dxfId="0" priority="72" stopIfTrue="1" operator="notEqual">
      <formula>0</formula>
    </cfRule>
  </conditionalFormatting>
  <conditionalFormatting sqref="M18:R18">
    <cfRule type="cellIs" dxfId="0" priority="1" stopIfTrue="1" operator="greaterThan">
      <formula>$J$18</formula>
    </cfRule>
  </conditionalFormatting>
  <conditionalFormatting sqref="D19">
    <cfRule type="expression" dxfId="2" priority="100" stopIfTrue="1">
      <formula>IF($J$19&lt;&gt;0,$D$19=0)</formula>
    </cfRule>
    <cfRule type="cellIs" dxfId="0" priority="101" stopIfTrue="1" operator="lessThan">
      <formula>$F$19+$H$19</formula>
    </cfRule>
  </conditionalFormatting>
  <conditionalFormatting sqref="E19">
    <cfRule type="cellIs" dxfId="0" priority="159" stopIfTrue="1" operator="greaterThan">
      <formula>$D$19</formula>
    </cfRule>
    <cfRule type="expression" dxfId="2" priority="160" stopIfTrue="1">
      <formula>IF($J$19&lt;&gt;0,$E$19=0)</formula>
    </cfRule>
    <cfRule type="cellIs" dxfId="0" priority="161" stopIfTrue="1" operator="lessThan">
      <formula>$G$19+$I$19</formula>
    </cfRule>
  </conditionalFormatting>
  <conditionalFormatting sqref="G19">
    <cfRule type="cellIs" dxfId="0" priority="12" stopIfTrue="1" operator="greaterThan">
      <formula>$F$19</formula>
    </cfRule>
  </conditionalFormatting>
  <conditionalFormatting sqref="I19">
    <cfRule type="cellIs" dxfId="0" priority="28" stopIfTrue="1" operator="greaterThan">
      <formula>$H$19</formula>
    </cfRule>
  </conditionalFormatting>
  <conditionalFormatting sqref="J19">
    <cfRule type="cellIs" dxfId="0" priority="471" stopIfTrue="1" operator="notEqual">
      <formula>SUM($M$19:$Q$19)</formula>
    </cfRule>
    <cfRule type="cellIs" dxfId="0" priority="472" stopIfTrue="1" operator="lessThan">
      <formula>$K$19+$L$19</formula>
    </cfRule>
  </conditionalFormatting>
  <conditionalFormatting sqref="K19:R19">
    <cfRule type="cellIs" dxfId="0" priority="60" stopIfTrue="1" operator="greaterThan">
      <formula>$J$19</formula>
    </cfRule>
  </conditionalFormatting>
  <conditionalFormatting sqref="D20">
    <cfRule type="expression" dxfId="2" priority="102" stopIfTrue="1">
      <formula>IF($J$20&lt;&gt;0,$D$20=0)</formula>
    </cfRule>
    <cfRule type="cellIs" dxfId="0" priority="103" stopIfTrue="1" operator="lessThan">
      <formula>$F$20+$H$20</formula>
    </cfRule>
  </conditionalFormatting>
  <conditionalFormatting sqref="E20">
    <cfRule type="cellIs" dxfId="0" priority="162" stopIfTrue="1" operator="greaterThan">
      <formula>$D$20</formula>
    </cfRule>
    <cfRule type="expression" dxfId="2" priority="163" stopIfTrue="1">
      <formula>IF($J$20&lt;&gt;0,$E$20=0)</formula>
    </cfRule>
    <cfRule type="cellIs" dxfId="0" priority="164" stopIfTrue="1" operator="lessThan">
      <formula>$G$20+$I$20</formula>
    </cfRule>
  </conditionalFormatting>
  <conditionalFormatting sqref="G20">
    <cfRule type="cellIs" dxfId="0" priority="13" stopIfTrue="1" operator="greaterThan">
      <formula>$F$20</formula>
    </cfRule>
  </conditionalFormatting>
  <conditionalFormatting sqref="I20">
    <cfRule type="cellIs" dxfId="0" priority="29" stopIfTrue="1" operator="greaterThan">
      <formula>$H$20</formula>
    </cfRule>
  </conditionalFormatting>
  <conditionalFormatting sqref="J20">
    <cfRule type="cellIs" dxfId="0" priority="473" stopIfTrue="1" operator="notEqual">
      <formula>SUM($M$20:$Q$20)</formula>
    </cfRule>
    <cfRule type="cellIs" dxfId="0" priority="474" stopIfTrue="1" operator="lessThan">
      <formula>$K$20+$L$20</formula>
    </cfRule>
  </conditionalFormatting>
  <conditionalFormatting sqref="K20:R20">
    <cfRule type="cellIs" dxfId="0" priority="61" stopIfTrue="1" operator="greaterThan">
      <formula>$J$20</formula>
    </cfRule>
  </conditionalFormatting>
  <conditionalFormatting sqref="D21">
    <cfRule type="expression" dxfId="2" priority="104" stopIfTrue="1">
      <formula>IF($J$21&lt;&gt;0,$D$21=0)</formula>
    </cfRule>
    <cfRule type="cellIs" dxfId="0" priority="105" stopIfTrue="1" operator="lessThan">
      <formula>$F$21+$H$21</formula>
    </cfRule>
  </conditionalFormatting>
  <conditionalFormatting sqref="E21">
    <cfRule type="cellIs" dxfId="0" priority="165" stopIfTrue="1" operator="greaterThan">
      <formula>$D$21</formula>
    </cfRule>
    <cfRule type="expression" dxfId="2" priority="166" stopIfTrue="1">
      <formula>IF($J$21&lt;&gt;0,$E$21=0)</formula>
    </cfRule>
    <cfRule type="cellIs" dxfId="0" priority="167" stopIfTrue="1" operator="lessThan">
      <formula>$G$21+$I$21</formula>
    </cfRule>
  </conditionalFormatting>
  <conditionalFormatting sqref="G21">
    <cfRule type="cellIs" dxfId="0" priority="14" stopIfTrue="1" operator="greaterThan">
      <formula>$F$21</formula>
    </cfRule>
  </conditionalFormatting>
  <conditionalFormatting sqref="I21">
    <cfRule type="cellIs" dxfId="0" priority="30" stopIfTrue="1" operator="greaterThan">
      <formula>$H$21</formula>
    </cfRule>
  </conditionalFormatting>
  <conditionalFormatting sqref="J21">
    <cfRule type="cellIs" dxfId="0" priority="475" stopIfTrue="1" operator="notEqual">
      <formula>SUM($M$21:$Q$21)</formula>
    </cfRule>
    <cfRule type="cellIs" dxfId="0" priority="476" stopIfTrue="1" operator="lessThan">
      <formula>$K$21+$L$21</formula>
    </cfRule>
  </conditionalFormatting>
  <conditionalFormatting sqref="K21:R21">
    <cfRule type="cellIs" dxfId="0" priority="62" stopIfTrue="1" operator="greaterThan">
      <formula>$J$21</formula>
    </cfRule>
  </conditionalFormatting>
  <conditionalFormatting sqref="D22">
    <cfRule type="expression" dxfId="2" priority="106" stopIfTrue="1">
      <formula>IF($J$22&lt;&gt;0,$D$22=0)</formula>
    </cfRule>
    <cfRule type="cellIs" dxfId="0" priority="107" stopIfTrue="1" operator="lessThan">
      <formula>$F$22+$H$22</formula>
    </cfRule>
  </conditionalFormatting>
  <conditionalFormatting sqref="E22">
    <cfRule type="cellIs" dxfId="0" priority="168" stopIfTrue="1" operator="greaterThan">
      <formula>$D$22</formula>
    </cfRule>
    <cfRule type="expression" dxfId="2" priority="169" stopIfTrue="1">
      <formula>IF($J$22&lt;&gt;0,$E$22=0)</formula>
    </cfRule>
    <cfRule type="cellIs" dxfId="0" priority="170" stopIfTrue="1" operator="lessThan">
      <formula>$G$22+$I$22</formula>
    </cfRule>
  </conditionalFormatting>
  <conditionalFormatting sqref="G22">
    <cfRule type="cellIs" dxfId="0" priority="15" stopIfTrue="1" operator="greaterThan">
      <formula>$F$22</formula>
    </cfRule>
  </conditionalFormatting>
  <conditionalFormatting sqref="I22">
    <cfRule type="cellIs" dxfId="0" priority="31" stopIfTrue="1" operator="greaterThan">
      <formula>$H$22</formula>
    </cfRule>
  </conditionalFormatting>
  <conditionalFormatting sqref="J22">
    <cfRule type="cellIs" dxfId="0" priority="477" stopIfTrue="1" operator="notEqual">
      <formula>SUM($M$22:$Q$22)</formula>
    </cfRule>
    <cfRule type="cellIs" dxfId="0" priority="478" stopIfTrue="1" operator="lessThan">
      <formula>$K$22+$L$22</formula>
    </cfRule>
  </conditionalFormatting>
  <conditionalFormatting sqref="K22:R22">
    <cfRule type="cellIs" dxfId="0" priority="63" stopIfTrue="1" operator="greaterThan">
      <formula>$J$22</formula>
    </cfRule>
  </conditionalFormatting>
  <conditionalFormatting sqref="D23">
    <cfRule type="expression" dxfId="2" priority="108" stopIfTrue="1">
      <formula>IF($J$23&lt;&gt;0,$D$23=0)</formula>
    </cfRule>
    <cfRule type="cellIs" dxfId="0" priority="109" stopIfTrue="1" operator="lessThan">
      <formula>$F$23+$H$23</formula>
    </cfRule>
  </conditionalFormatting>
  <conditionalFormatting sqref="E23">
    <cfRule type="cellIs" dxfId="0" priority="171" stopIfTrue="1" operator="greaterThan">
      <formula>$D$23</formula>
    </cfRule>
    <cfRule type="expression" dxfId="2" priority="172" stopIfTrue="1">
      <formula>IF($J$23&lt;&gt;0,$E$23=0)</formula>
    </cfRule>
    <cfRule type="cellIs" dxfId="0" priority="173" stopIfTrue="1" operator="lessThan">
      <formula>$G$23+$I$23</formula>
    </cfRule>
  </conditionalFormatting>
  <conditionalFormatting sqref="G23">
    <cfRule type="cellIs" dxfId="0" priority="16" stopIfTrue="1" operator="greaterThan">
      <formula>$F$23</formula>
    </cfRule>
  </conditionalFormatting>
  <conditionalFormatting sqref="I23">
    <cfRule type="cellIs" dxfId="0" priority="32" stopIfTrue="1" operator="greaterThan">
      <formula>$H$23</formula>
    </cfRule>
  </conditionalFormatting>
  <conditionalFormatting sqref="J23">
    <cfRule type="cellIs" dxfId="0" priority="479" stopIfTrue="1" operator="notEqual">
      <formula>SUM($M$23:$Q$23)</formula>
    </cfRule>
    <cfRule type="cellIs" dxfId="0" priority="480" stopIfTrue="1" operator="lessThan">
      <formula>$K$23+$L$23</formula>
    </cfRule>
  </conditionalFormatting>
  <conditionalFormatting sqref="K23:R23">
    <cfRule type="cellIs" dxfId="0" priority="64" stopIfTrue="1" operator="greaterThan">
      <formula>$J$23</formula>
    </cfRule>
  </conditionalFormatting>
  <conditionalFormatting sqref="D24">
    <cfRule type="expression" dxfId="2" priority="110" stopIfTrue="1">
      <formula>IF($J$24&lt;&gt;0,$D$24=0)</formula>
    </cfRule>
    <cfRule type="cellIs" dxfId="0" priority="111" stopIfTrue="1" operator="lessThan">
      <formula>$F$24+$H$24</formula>
    </cfRule>
  </conditionalFormatting>
  <conditionalFormatting sqref="E24">
    <cfRule type="cellIs" dxfId="0" priority="174" stopIfTrue="1" operator="greaterThan">
      <formula>$D$24</formula>
    </cfRule>
    <cfRule type="expression" dxfId="2" priority="175" stopIfTrue="1">
      <formula>IF($J$24&lt;&gt;0,$E$24=0)</formula>
    </cfRule>
    <cfRule type="cellIs" dxfId="0" priority="176" stopIfTrue="1" operator="lessThan">
      <formula>$G$24+$I$24</formula>
    </cfRule>
  </conditionalFormatting>
  <conditionalFormatting sqref="G24">
    <cfRule type="cellIs" dxfId="0" priority="17" stopIfTrue="1" operator="greaterThan">
      <formula>$F$24</formula>
    </cfRule>
  </conditionalFormatting>
  <conditionalFormatting sqref="I24">
    <cfRule type="cellIs" dxfId="0" priority="33" stopIfTrue="1" operator="greaterThan">
      <formula>$H$24</formula>
    </cfRule>
  </conditionalFormatting>
  <conditionalFormatting sqref="J24">
    <cfRule type="cellIs" dxfId="0" priority="481" stopIfTrue="1" operator="notEqual">
      <formula>SUM($M$24:$Q$24)</formula>
    </cfRule>
    <cfRule type="cellIs" dxfId="0" priority="482" stopIfTrue="1" operator="lessThan">
      <formula>$K$24+$L$24</formula>
    </cfRule>
  </conditionalFormatting>
  <conditionalFormatting sqref="K24:R24">
    <cfRule type="cellIs" dxfId="0" priority="65" stopIfTrue="1" operator="greaterThan">
      <formula>$J$24</formula>
    </cfRule>
  </conditionalFormatting>
  <conditionalFormatting sqref="D25">
    <cfRule type="expression" dxfId="2" priority="112" stopIfTrue="1">
      <formula>IF($J$25&lt;&gt;0,$D$25=0)</formula>
    </cfRule>
    <cfRule type="cellIs" dxfId="0" priority="113" stopIfTrue="1" operator="lessThan">
      <formula>$F$25+$H$25</formula>
    </cfRule>
  </conditionalFormatting>
  <conditionalFormatting sqref="E25">
    <cfRule type="cellIs" dxfId="0" priority="177" stopIfTrue="1" operator="greaterThan">
      <formula>$D$25</formula>
    </cfRule>
    <cfRule type="expression" dxfId="2" priority="178" stopIfTrue="1">
      <formula>IF($J$25&lt;&gt;0,$E$25=0)</formula>
    </cfRule>
    <cfRule type="cellIs" dxfId="0" priority="179" stopIfTrue="1" operator="lessThan">
      <formula>$G$25+$I$25</formula>
    </cfRule>
  </conditionalFormatting>
  <conditionalFormatting sqref="G25">
    <cfRule type="cellIs" dxfId="0" priority="18" stopIfTrue="1" operator="greaterThan">
      <formula>$F$25</formula>
    </cfRule>
  </conditionalFormatting>
  <conditionalFormatting sqref="I25">
    <cfRule type="cellIs" dxfId="0" priority="34" stopIfTrue="1" operator="greaterThan">
      <formula>$H$25</formula>
    </cfRule>
  </conditionalFormatting>
  <conditionalFormatting sqref="J25">
    <cfRule type="cellIs" dxfId="0" priority="483" stopIfTrue="1" operator="notEqual">
      <formula>SUM($M$25:$Q$25)</formula>
    </cfRule>
    <cfRule type="cellIs" dxfId="0" priority="484" stopIfTrue="1" operator="lessThan">
      <formula>$K$25+$L$25</formula>
    </cfRule>
  </conditionalFormatting>
  <conditionalFormatting sqref="K25:R25">
    <cfRule type="cellIs" dxfId="0" priority="66" stopIfTrue="1" operator="greaterThan">
      <formula>$J$25</formula>
    </cfRule>
  </conditionalFormatting>
  <conditionalFormatting sqref="D26">
    <cfRule type="expression" dxfId="2" priority="114" stopIfTrue="1">
      <formula>IF($J$26&lt;&gt;0,$D$26=0)</formula>
    </cfRule>
    <cfRule type="cellIs" dxfId="0" priority="115" stopIfTrue="1" operator="lessThan">
      <formula>$F$26+$H$26</formula>
    </cfRule>
  </conditionalFormatting>
  <conditionalFormatting sqref="E26">
    <cfRule type="cellIs" dxfId="0" priority="180" stopIfTrue="1" operator="greaterThan">
      <formula>$D$26</formula>
    </cfRule>
    <cfRule type="expression" dxfId="2" priority="181" stopIfTrue="1">
      <formula>IF($J$26&lt;&gt;0,$E$26=0)</formula>
    </cfRule>
    <cfRule type="cellIs" dxfId="0" priority="182" stopIfTrue="1" operator="lessThan">
      <formula>$G$26+$I$26</formula>
    </cfRule>
  </conditionalFormatting>
  <conditionalFormatting sqref="G26">
    <cfRule type="cellIs" dxfId="0" priority="19" stopIfTrue="1" operator="greaterThan">
      <formula>$F$26</formula>
    </cfRule>
  </conditionalFormatting>
  <conditionalFormatting sqref="I26">
    <cfRule type="cellIs" dxfId="0" priority="35" stopIfTrue="1" operator="greaterThan">
      <formula>$H$26</formula>
    </cfRule>
  </conditionalFormatting>
  <conditionalFormatting sqref="J26">
    <cfRule type="cellIs" dxfId="0" priority="485" stopIfTrue="1" operator="notEqual">
      <formula>SUM($M$26:$Q$26)</formula>
    </cfRule>
    <cfRule type="cellIs" dxfId="0" priority="486" stopIfTrue="1" operator="lessThan">
      <formula>$K$26+$L$26</formula>
    </cfRule>
  </conditionalFormatting>
  <conditionalFormatting sqref="K26:R26">
    <cfRule type="cellIs" dxfId="0" priority="67" stopIfTrue="1" operator="greaterThan">
      <formula>$J$26</formula>
    </cfRule>
  </conditionalFormatting>
  <conditionalFormatting sqref="D27">
    <cfRule type="expression" dxfId="2" priority="116" stopIfTrue="1">
      <formula>IF($J$27&lt;&gt;0,$D$27=0)</formula>
    </cfRule>
    <cfRule type="cellIs" dxfId="0" priority="117" stopIfTrue="1" operator="lessThan">
      <formula>$F$27+$H$27</formula>
    </cfRule>
  </conditionalFormatting>
  <conditionalFormatting sqref="E27">
    <cfRule type="cellIs" dxfId="0" priority="183" stopIfTrue="1" operator="greaterThan">
      <formula>$D$27</formula>
    </cfRule>
    <cfRule type="expression" dxfId="2" priority="184" stopIfTrue="1">
      <formula>IF($J$27&lt;&gt;0,$E$27=0)</formula>
    </cfRule>
    <cfRule type="cellIs" dxfId="0" priority="185" stopIfTrue="1" operator="lessThan">
      <formula>$G$27+$I$27</formula>
    </cfRule>
  </conditionalFormatting>
  <conditionalFormatting sqref="G27">
    <cfRule type="cellIs" dxfId="0" priority="20" stopIfTrue="1" operator="greaterThan">
      <formula>$F$27</formula>
    </cfRule>
  </conditionalFormatting>
  <conditionalFormatting sqref="I27">
    <cfRule type="cellIs" dxfId="0" priority="36" stopIfTrue="1" operator="greaterThan">
      <formula>$H$27</formula>
    </cfRule>
  </conditionalFormatting>
  <conditionalFormatting sqref="J27">
    <cfRule type="cellIs" dxfId="0" priority="487" stopIfTrue="1" operator="notEqual">
      <formula>SUM($M$27:$Q$27)</formula>
    </cfRule>
    <cfRule type="cellIs" dxfId="0" priority="488" stopIfTrue="1" operator="lessThan">
      <formula>$K$27+$L$27</formula>
    </cfRule>
  </conditionalFormatting>
  <conditionalFormatting sqref="K27:R27">
    <cfRule type="cellIs" dxfId="0" priority="68" stopIfTrue="1" operator="greaterThan">
      <formula>$J$27</formula>
    </cfRule>
  </conditionalFormatting>
  <conditionalFormatting sqref="D28">
    <cfRule type="expression" dxfId="2" priority="118" stopIfTrue="1">
      <formula>IF($J$28&lt;&gt;0,$D$28=0)</formula>
    </cfRule>
    <cfRule type="cellIs" dxfId="0" priority="119" stopIfTrue="1" operator="lessThan">
      <formula>$F$28+$H$28</formula>
    </cfRule>
  </conditionalFormatting>
  <conditionalFormatting sqref="E28">
    <cfRule type="cellIs" dxfId="0" priority="186" stopIfTrue="1" operator="greaterThan">
      <formula>$D$28</formula>
    </cfRule>
    <cfRule type="expression" dxfId="2" priority="187" stopIfTrue="1">
      <formula>IF($J$28&lt;&gt;0,$E$28=0)</formula>
    </cfRule>
    <cfRule type="cellIs" dxfId="0" priority="188" stopIfTrue="1" operator="lessThan">
      <formula>$G$28+$I$28</formula>
    </cfRule>
  </conditionalFormatting>
  <conditionalFormatting sqref="G28">
    <cfRule type="cellIs" dxfId="0" priority="21" stopIfTrue="1" operator="greaterThan">
      <formula>$F$28</formula>
    </cfRule>
  </conditionalFormatting>
  <conditionalFormatting sqref="I28">
    <cfRule type="cellIs" dxfId="0" priority="37" stopIfTrue="1" operator="greaterThan">
      <formula>$H$28</formula>
    </cfRule>
  </conditionalFormatting>
  <conditionalFormatting sqref="J28">
    <cfRule type="cellIs" dxfId="0" priority="489" stopIfTrue="1" operator="notEqual">
      <formula>SUM($M$28:$Q$28)</formula>
    </cfRule>
    <cfRule type="cellIs" dxfId="0" priority="490" stopIfTrue="1" operator="lessThan">
      <formula>$K$28+$L$28</formula>
    </cfRule>
  </conditionalFormatting>
  <conditionalFormatting sqref="K28:R28">
    <cfRule type="cellIs" dxfId="0" priority="69" stopIfTrue="1" operator="greaterThan">
      <formula>$J$28</formula>
    </cfRule>
  </conditionalFormatting>
  <conditionalFormatting sqref="D29">
    <cfRule type="expression" dxfId="2" priority="259" stopIfTrue="1">
      <formula>IF($J$29&lt;&gt;0,$D$29=0)</formula>
    </cfRule>
    <cfRule type="cellIs" dxfId="0" priority="260" stopIfTrue="1" operator="lessThan">
      <formula>$F$29+$H$29</formula>
    </cfRule>
  </conditionalFormatting>
  <conditionalFormatting sqref="E29">
    <cfRule type="cellIs" dxfId="0" priority="240" stopIfTrue="1" operator="greaterThan">
      <formula>$D$29</formula>
    </cfRule>
    <cfRule type="expression" dxfId="2" priority="241" stopIfTrue="1">
      <formula>IF($J$29&lt;&gt;0,$E$29=0)</formula>
    </cfRule>
    <cfRule type="cellIs" dxfId="0" priority="242" stopIfTrue="1" operator="lessThan">
      <formula>$G$29+$I$29</formula>
    </cfRule>
  </conditionalFormatting>
  <conditionalFormatting sqref="G29">
    <cfRule type="cellIs" dxfId="0" priority="235" stopIfTrue="1" operator="greaterThan">
      <formula>$F$29</formula>
    </cfRule>
  </conditionalFormatting>
  <conditionalFormatting sqref="I29">
    <cfRule type="cellIs" dxfId="0" priority="236" stopIfTrue="1" operator="greaterThan">
      <formula>$H$29</formula>
    </cfRule>
  </conditionalFormatting>
  <conditionalFormatting sqref="J29">
    <cfRule type="cellIs" dxfId="0" priority="495" stopIfTrue="1" operator="lessThan">
      <formula>SUM($O$29:$Q$29)</formula>
    </cfRule>
    <cfRule type="cellIs" dxfId="0" priority="496" stopIfTrue="1" operator="lessThan">
      <formula>$K$29+$L$29</formula>
    </cfRule>
  </conditionalFormatting>
  <conditionalFormatting sqref="K29:R29">
    <cfRule type="cellIs" dxfId="0" priority="239" stopIfTrue="1" operator="greaterThan">
      <formula>$J$29</formula>
    </cfRule>
  </conditionalFormatting>
  <conditionalFormatting sqref="D30">
    <cfRule type="expression" dxfId="2" priority="245" stopIfTrue="1">
      <formula>IF($J$30&lt;&gt;0,$D$30=0)</formula>
    </cfRule>
    <cfRule type="cellIs" dxfId="0" priority="246" stopIfTrue="1" operator="lessThan">
      <formula>$F$30+$H$30</formula>
    </cfRule>
  </conditionalFormatting>
  <conditionalFormatting sqref="E30">
    <cfRule type="cellIs" dxfId="0" priority="247" stopIfTrue="1" operator="greaterThan">
      <formula>$D$30</formula>
    </cfRule>
    <cfRule type="expression" dxfId="2" priority="248" stopIfTrue="1">
      <formula>IF($J$30&lt;&gt;0,$E$30=0)</formula>
    </cfRule>
    <cfRule type="cellIs" dxfId="0" priority="249" stopIfTrue="1" operator="lessThan">
      <formula>$G$30+$I$30</formula>
    </cfRule>
  </conditionalFormatting>
  <conditionalFormatting sqref="G30">
    <cfRule type="cellIs" dxfId="0" priority="46" stopIfTrue="1" operator="greaterThan">
      <formula>$F$30</formula>
    </cfRule>
  </conditionalFormatting>
  <conditionalFormatting sqref="I30">
    <cfRule type="cellIs" dxfId="0" priority="47" stopIfTrue="1" operator="greaterThan">
      <formula>$H$30</formula>
    </cfRule>
  </conditionalFormatting>
  <conditionalFormatting sqref="J30">
    <cfRule type="cellIs" dxfId="0" priority="515" stopIfTrue="1" operator="notEqual">
      <formula>SUM($M$30:$Q$30)</formula>
    </cfRule>
    <cfRule type="cellIs" dxfId="0" priority="516" stopIfTrue="1" operator="lessThan">
      <formula>$K$30+$L$30</formula>
    </cfRule>
  </conditionalFormatting>
  <conditionalFormatting sqref="K30:R30">
    <cfRule type="cellIs" dxfId="0" priority="70" stopIfTrue="1" operator="greaterThan">
      <formula>$J$30</formula>
    </cfRule>
  </conditionalFormatting>
  <conditionalFormatting sqref="D31">
    <cfRule type="expression" dxfId="2" priority="250" stopIfTrue="1">
      <formula>IF($J$31&lt;&gt;0,$D$31=0)</formula>
    </cfRule>
    <cfRule type="cellIs" dxfId="0" priority="251" stopIfTrue="1" operator="lessThan">
      <formula>$F$31+$H$31</formula>
    </cfRule>
  </conditionalFormatting>
  <conditionalFormatting sqref="E31">
    <cfRule type="cellIs" dxfId="0" priority="252" stopIfTrue="1" operator="greaterThan">
      <formula>$D$31</formula>
    </cfRule>
    <cfRule type="expression" dxfId="2" priority="253" stopIfTrue="1">
      <formula>IF($J$31&lt;&gt;0,$E$31=0)</formula>
    </cfRule>
    <cfRule type="cellIs" dxfId="0" priority="254" stopIfTrue="1" operator="lessThan">
      <formula>$G$31+$I$31</formula>
    </cfRule>
  </conditionalFormatting>
  <conditionalFormatting sqref="G31">
    <cfRule type="cellIs" dxfId="0" priority="255" stopIfTrue="1" operator="greaterThan">
      <formula>$F$31</formula>
    </cfRule>
  </conditionalFormatting>
  <conditionalFormatting sqref="I31">
    <cfRule type="cellIs" dxfId="0" priority="256" stopIfTrue="1" operator="greaterThan">
      <formula>$H$31</formula>
    </cfRule>
  </conditionalFormatting>
  <conditionalFormatting sqref="J31">
    <cfRule type="cellIs" dxfId="0" priority="501" stopIfTrue="1" operator="notEqual">
      <formula>SUM($M$31:$Q$31)</formula>
    </cfRule>
    <cfRule type="cellIs" dxfId="0" priority="502" stopIfTrue="1" operator="lessThan">
      <formula>$K$31+$L$31</formula>
    </cfRule>
  </conditionalFormatting>
  <conditionalFormatting sqref="R31;K31:N31">
    <cfRule type="cellIs" dxfId="0" priority="71" stopIfTrue="1" operator="greaterThan">
      <formula>$J$31</formula>
    </cfRule>
  </conditionalFormatting>
  <pageMargins left="0.18" right="0.15748" top="0.59" bottom="0.19685" header="0" footer="0"/>
  <pageSetup paperSize="9" scale="89" orientation="landscape" useFirstPageNumber="1"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6"/>
  <sheetViews>
    <sheetView zoomScale="90" zoomScaleNormal="90" workbookViewId="0">
      <selection activeCell="T15" sqref="T15"/>
    </sheetView>
  </sheetViews>
  <sheetFormatPr defaultColWidth="9" defaultRowHeight="12.75" customHeight="1"/>
  <cols>
    <col min="1" max="1" width="2.56666666666667" customWidth="1"/>
    <col min="2" max="2" width="5.71111111111111" customWidth="1"/>
    <col min="3" max="3" width="26.7111111111111" customWidth="1"/>
    <col min="4" max="4" width="9.14444444444444" customWidth="1"/>
    <col min="5" max="5" width="8.85555555555556" customWidth="1"/>
    <col min="6" max="8" width="7.85555555555556" customWidth="1"/>
    <col min="9" max="9" width="8.14444444444444" customWidth="1"/>
    <col min="10" max="10" width="10.7111111111111" customWidth="1"/>
    <col min="11" max="12" width="9.71111111111111" customWidth="1"/>
    <col min="13" max="17" width="8" customWidth="1"/>
    <col min="18" max="18" width="9.42222222222222" customWidth="1"/>
    <col min="19" max="257" width="9.14444444444444"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0.1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5.15" customHeight="1" spans="2:18">
      <c r="B4" s="15"/>
      <c r="C4" s="16"/>
      <c r="D4" s="17" t="s">
        <v>56</v>
      </c>
      <c r="E4" s="18" t="s">
        <v>57</v>
      </c>
      <c r="F4" s="18" t="s">
        <v>58</v>
      </c>
      <c r="G4" s="18" t="s">
        <v>57</v>
      </c>
      <c r="H4" s="18" t="s">
        <v>59</v>
      </c>
      <c r="I4" s="18" t="s">
        <v>57</v>
      </c>
      <c r="J4" s="81"/>
      <c r="K4" s="82"/>
      <c r="L4" s="82"/>
      <c r="M4" s="83"/>
      <c r="N4" s="83"/>
      <c r="O4" s="82"/>
      <c r="P4" s="84"/>
      <c r="Q4" s="108"/>
      <c r="R4" s="109"/>
    </row>
    <row r="5" ht="9.75"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customFormat="1" ht="18" customHeight="1" spans="2:18">
      <c r="B6" s="298" t="s">
        <v>272</v>
      </c>
      <c r="C6" s="121" t="s">
        <v>273</v>
      </c>
      <c r="D6" s="318"/>
      <c r="E6" s="317"/>
      <c r="F6" s="317"/>
      <c r="G6" s="345"/>
      <c r="H6" s="317"/>
      <c r="I6" s="354"/>
      <c r="J6" s="316"/>
      <c r="K6" s="317"/>
      <c r="L6" s="317"/>
      <c r="M6" s="317"/>
      <c r="N6" s="317"/>
      <c r="O6" s="317"/>
      <c r="P6" s="317"/>
      <c r="Q6" s="317"/>
      <c r="R6" s="334"/>
    </row>
    <row r="7" ht="19.9" customHeight="1" spans="2:18">
      <c r="B7" s="315" t="s">
        <v>274</v>
      </c>
      <c r="C7" s="63" t="s">
        <v>275</v>
      </c>
      <c r="D7" s="318"/>
      <c r="E7" s="317"/>
      <c r="F7" s="317"/>
      <c r="G7" s="345"/>
      <c r="H7" s="317"/>
      <c r="I7" s="354"/>
      <c r="J7" s="316"/>
      <c r="K7" s="317"/>
      <c r="L7" s="317"/>
      <c r="M7" s="317"/>
      <c r="N7" s="317"/>
      <c r="O7" s="317"/>
      <c r="P7" s="317"/>
      <c r="Q7" s="317"/>
      <c r="R7" s="334"/>
    </row>
    <row r="8" ht="31.9" customHeight="1" spans="2:18">
      <c r="B8" s="309" t="s">
        <v>276</v>
      </c>
      <c r="C8" s="121" t="s">
        <v>277</v>
      </c>
      <c r="D8" s="316"/>
      <c r="E8" s="317"/>
      <c r="F8" s="317"/>
      <c r="G8" s="317"/>
      <c r="H8" s="317"/>
      <c r="I8" s="354"/>
      <c r="J8" s="316"/>
      <c r="K8" s="317"/>
      <c r="L8" s="317"/>
      <c r="M8" s="317"/>
      <c r="N8" s="317"/>
      <c r="O8" s="317"/>
      <c r="P8" s="317"/>
      <c r="Q8" s="317"/>
      <c r="R8" s="334"/>
    </row>
    <row r="9" customFormat="1" ht="40.15" customHeight="1" spans="2:18">
      <c r="B9" s="346" t="s">
        <v>278</v>
      </c>
      <c r="C9" s="63" t="s">
        <v>279</v>
      </c>
      <c r="D9" s="318"/>
      <c r="E9" s="317"/>
      <c r="F9" s="317"/>
      <c r="G9" s="345"/>
      <c r="H9" s="317"/>
      <c r="I9" s="354"/>
      <c r="J9" s="391"/>
      <c r="K9" s="317"/>
      <c r="L9" s="392"/>
      <c r="M9" s="392"/>
      <c r="N9" s="392"/>
      <c r="O9" s="392"/>
      <c r="P9" s="392"/>
      <c r="Q9" s="392"/>
      <c r="R9" s="393"/>
    </row>
    <row r="10" ht="60.6" customHeight="1" spans="2:18">
      <c r="B10" s="315" t="s">
        <v>280</v>
      </c>
      <c r="C10" s="388" t="s">
        <v>281</v>
      </c>
      <c r="D10" s="102" t="s">
        <v>66</v>
      </c>
      <c r="E10" s="69" t="s">
        <v>66</v>
      </c>
      <c r="F10" s="69" t="s">
        <v>66</v>
      </c>
      <c r="G10" s="69" t="s">
        <v>66</v>
      </c>
      <c r="H10" s="69" t="s">
        <v>66</v>
      </c>
      <c r="I10" s="101" t="s">
        <v>66</v>
      </c>
      <c r="J10" s="316"/>
      <c r="K10" s="317"/>
      <c r="L10" s="317"/>
      <c r="M10" s="317"/>
      <c r="N10" s="317"/>
      <c r="O10" s="317"/>
      <c r="P10" s="317"/>
      <c r="Q10" s="317"/>
      <c r="R10" s="334"/>
    </row>
    <row r="11" ht="20.45" customHeight="1" spans="2:18">
      <c r="B11" s="346" t="s">
        <v>282</v>
      </c>
      <c r="C11" s="125" t="s">
        <v>283</v>
      </c>
      <c r="D11" s="318"/>
      <c r="E11" s="317"/>
      <c r="F11" s="345"/>
      <c r="G11" s="345"/>
      <c r="H11" s="345"/>
      <c r="I11" s="354"/>
      <c r="J11" s="316"/>
      <c r="K11" s="317"/>
      <c r="L11" s="317"/>
      <c r="M11" s="317"/>
      <c r="N11" s="317"/>
      <c r="O11" s="317"/>
      <c r="P11" s="317"/>
      <c r="Q11" s="317"/>
      <c r="R11" s="334"/>
    </row>
    <row r="12" ht="31.15" customHeight="1" spans="2:18">
      <c r="B12" s="319" t="s">
        <v>284</v>
      </c>
      <c r="C12" s="124" t="s">
        <v>285</v>
      </c>
      <c r="D12" s="318"/>
      <c r="E12" s="317"/>
      <c r="F12" s="349"/>
      <c r="G12" s="345"/>
      <c r="H12" s="349"/>
      <c r="I12" s="354"/>
      <c r="J12" s="357"/>
      <c r="K12" s="349"/>
      <c r="L12" s="349"/>
      <c r="M12" s="349"/>
      <c r="N12" s="349"/>
      <c r="O12" s="349"/>
      <c r="P12" s="349"/>
      <c r="Q12" s="349"/>
      <c r="R12" s="363"/>
    </row>
    <row r="13" ht="32.45" customHeight="1" spans="2:18">
      <c r="B13" s="308" t="s">
        <v>286</v>
      </c>
      <c r="C13" s="126" t="s">
        <v>287</v>
      </c>
      <c r="D13" s="350"/>
      <c r="E13" s="351"/>
      <c r="F13" s="351"/>
      <c r="G13" s="351"/>
      <c r="H13" s="351"/>
      <c r="I13" s="358"/>
      <c r="J13" s="359"/>
      <c r="K13" s="351"/>
      <c r="L13" s="351"/>
      <c r="M13" s="351"/>
      <c r="N13" s="351"/>
      <c r="O13" s="351"/>
      <c r="P13" s="351"/>
      <c r="Q13" s="351"/>
      <c r="R13" s="364"/>
    </row>
    <row r="14" ht="18" customHeight="1" spans="1:18">
      <c r="A14" s="389">
        <v>6</v>
      </c>
      <c r="B14" s="293" t="s">
        <v>288</v>
      </c>
      <c r="C14" s="24" t="s">
        <v>65</v>
      </c>
      <c r="D14" s="51" t="s">
        <v>66</v>
      </c>
      <c r="E14" s="52" t="s">
        <v>66</v>
      </c>
      <c r="F14" s="52" t="s">
        <v>66</v>
      </c>
      <c r="G14" s="53" t="s">
        <v>66</v>
      </c>
      <c r="H14" s="52" t="s">
        <v>66</v>
      </c>
      <c r="I14" s="94" t="s">
        <v>66</v>
      </c>
      <c r="J14" s="294"/>
      <c r="K14" s="52" t="s">
        <v>66</v>
      </c>
      <c r="L14" s="52" t="s">
        <v>66</v>
      </c>
      <c r="M14" s="52" t="s">
        <v>66</v>
      </c>
      <c r="N14" s="52" t="s">
        <v>66</v>
      </c>
      <c r="O14" s="52" t="s">
        <v>66</v>
      </c>
      <c r="P14" s="52" t="s">
        <v>66</v>
      </c>
      <c r="Q14" s="52" t="s">
        <v>66</v>
      </c>
      <c r="R14" s="339"/>
    </row>
    <row r="15" ht="25.15" customHeight="1" spans="2:18">
      <c r="B15" s="293" t="s">
        <v>289</v>
      </c>
      <c r="C15" s="24" t="s">
        <v>68</v>
      </c>
      <c r="D15" s="54" t="s">
        <v>66</v>
      </c>
      <c r="E15" s="52" t="s">
        <v>66</v>
      </c>
      <c r="F15" s="52" t="s">
        <v>66</v>
      </c>
      <c r="G15" s="52" t="s">
        <v>66</v>
      </c>
      <c r="H15" s="52" t="s">
        <v>66</v>
      </c>
      <c r="I15" s="94" t="s">
        <v>66</v>
      </c>
      <c r="J15" s="294"/>
      <c r="K15" s="52" t="s">
        <v>66</v>
      </c>
      <c r="L15" s="52" t="s">
        <v>66</v>
      </c>
      <c r="M15" s="52" t="s">
        <v>66</v>
      </c>
      <c r="N15" s="52" t="s">
        <v>66</v>
      </c>
      <c r="O15" s="52" t="s">
        <v>66</v>
      </c>
      <c r="P15" s="52" t="s">
        <v>66</v>
      </c>
      <c r="Q15" s="52" t="s">
        <v>66</v>
      </c>
      <c r="R15" s="339"/>
    </row>
    <row r="16" ht="20.45" customHeight="1" spans="2:18">
      <c r="B16" s="308" t="s">
        <v>290</v>
      </c>
      <c r="C16" s="41" t="s">
        <v>291</v>
      </c>
      <c r="D16" s="128" t="s">
        <v>66</v>
      </c>
      <c r="E16" s="49" t="s">
        <v>66</v>
      </c>
      <c r="F16" s="49" t="s">
        <v>66</v>
      </c>
      <c r="G16" s="129" t="s">
        <v>66</v>
      </c>
      <c r="H16" s="49" t="s">
        <v>66</v>
      </c>
      <c r="I16" s="93" t="s">
        <v>66</v>
      </c>
      <c r="J16" s="312"/>
      <c r="K16" s="49" t="s">
        <v>66</v>
      </c>
      <c r="L16" s="49" t="s">
        <v>66</v>
      </c>
      <c r="M16" s="49" t="s">
        <v>66</v>
      </c>
      <c r="N16" s="49" t="s">
        <v>66</v>
      </c>
      <c r="O16" s="49" t="s">
        <v>66</v>
      </c>
      <c r="P16" s="49" t="s">
        <v>66</v>
      </c>
      <c r="Q16" s="49" t="s">
        <v>66</v>
      </c>
      <c r="R16" s="340"/>
    </row>
    <row r="17" ht="19.9" customHeight="1" spans="2:18">
      <c r="B17" s="290" t="s">
        <v>292</v>
      </c>
      <c r="C17" s="130" t="s">
        <v>72</v>
      </c>
      <c r="D17" s="352"/>
      <c r="E17" s="353"/>
      <c r="F17" s="353"/>
      <c r="G17" s="353"/>
      <c r="H17" s="353"/>
      <c r="I17" s="360"/>
      <c r="J17" s="361"/>
      <c r="K17" s="353"/>
      <c r="L17" s="353"/>
      <c r="M17" s="353"/>
      <c r="N17" s="353"/>
      <c r="O17" s="353"/>
      <c r="P17" s="353"/>
      <c r="Q17" s="353"/>
      <c r="R17" s="365"/>
    </row>
    <row r="18" ht="18" customHeight="1" spans="2:18">
      <c r="B18" s="308" t="s">
        <v>293</v>
      </c>
      <c r="C18" s="41" t="s">
        <v>74</v>
      </c>
      <c r="D18" s="54" t="s">
        <v>66</v>
      </c>
      <c r="E18" s="52" t="s">
        <v>66</v>
      </c>
      <c r="F18" s="52" t="s">
        <v>66</v>
      </c>
      <c r="G18" s="52" t="s">
        <v>66</v>
      </c>
      <c r="H18" s="52" t="s">
        <v>66</v>
      </c>
      <c r="I18" s="94" t="s">
        <v>66</v>
      </c>
      <c r="J18" s="312"/>
      <c r="K18" s="295"/>
      <c r="L18" s="295"/>
      <c r="M18" s="295"/>
      <c r="N18" s="295"/>
      <c r="O18" s="295"/>
      <c r="P18" s="295"/>
      <c r="Q18" s="295"/>
      <c r="R18" s="339"/>
    </row>
    <row r="19" ht="60.75" customHeight="1" spans="2:18">
      <c r="B19" s="390" t="s">
        <v>294</v>
      </c>
      <c r="C19" s="24" t="s">
        <v>295</v>
      </c>
      <c r="D19" s="304"/>
      <c r="E19" s="295"/>
      <c r="F19" s="295"/>
      <c r="G19" s="295"/>
      <c r="H19" s="295"/>
      <c r="I19" s="324"/>
      <c r="J19" s="294"/>
      <c r="K19" s="295"/>
      <c r="L19" s="295"/>
      <c r="M19" s="295"/>
      <c r="N19" s="295"/>
      <c r="O19" s="295"/>
      <c r="P19" s="295"/>
      <c r="Q19" s="295"/>
      <c r="R19" s="339"/>
    </row>
    <row r="20" ht="39" customHeight="1" spans="2:18">
      <c r="B20" s="293" t="s">
        <v>296</v>
      </c>
      <c r="C20" s="24" t="s">
        <v>297</v>
      </c>
      <c r="D20" s="304"/>
      <c r="E20" s="295"/>
      <c r="F20" s="295"/>
      <c r="G20" s="295"/>
      <c r="H20" s="295"/>
      <c r="I20" s="324"/>
      <c r="J20" s="294"/>
      <c r="K20" s="295"/>
      <c r="L20" s="295"/>
      <c r="M20" s="295"/>
      <c r="N20" s="295"/>
      <c r="O20" s="295"/>
      <c r="P20" s="295"/>
      <c r="Q20" s="295"/>
      <c r="R20" s="339"/>
    </row>
    <row r="21" customFormat="1" ht="27" customHeight="1" spans="2:18">
      <c r="B21" s="293" t="s">
        <v>298</v>
      </c>
      <c r="C21" s="24" t="s">
        <v>299</v>
      </c>
      <c r="D21" s="304"/>
      <c r="E21" s="295"/>
      <c r="F21" s="295"/>
      <c r="G21" s="295"/>
      <c r="H21" s="295"/>
      <c r="I21" s="324"/>
      <c r="J21" s="294"/>
      <c r="K21" s="295"/>
      <c r="L21" s="295"/>
      <c r="M21" s="295"/>
      <c r="N21" s="295"/>
      <c r="O21" s="295"/>
      <c r="P21" s="295"/>
      <c r="Q21" s="295"/>
      <c r="R21" s="339"/>
    </row>
    <row r="22" ht="19.9" customHeight="1" spans="2:18">
      <c r="B22" s="293" t="s">
        <v>300</v>
      </c>
      <c r="C22" s="24" t="s">
        <v>301</v>
      </c>
      <c r="D22" s="301"/>
      <c r="E22" s="295"/>
      <c r="F22" s="295"/>
      <c r="G22" s="295"/>
      <c r="H22" s="295"/>
      <c r="I22" s="324"/>
      <c r="J22" s="294"/>
      <c r="K22" s="295"/>
      <c r="L22" s="295"/>
      <c r="M22" s="295"/>
      <c r="N22" s="295"/>
      <c r="O22" s="295"/>
      <c r="P22" s="295"/>
      <c r="Q22" s="295"/>
      <c r="R22" s="339"/>
    </row>
    <row r="23" ht="21" customHeight="1" spans="2:18">
      <c r="B23" s="293" t="s">
        <v>302</v>
      </c>
      <c r="C23" s="24" t="s">
        <v>303</v>
      </c>
      <c r="D23" s="304"/>
      <c r="E23" s="295"/>
      <c r="F23" s="295"/>
      <c r="G23" s="295"/>
      <c r="H23" s="295"/>
      <c r="I23" s="324"/>
      <c r="J23" s="294"/>
      <c r="K23" s="295"/>
      <c r="L23" s="295"/>
      <c r="M23" s="295"/>
      <c r="N23" s="295"/>
      <c r="O23" s="295"/>
      <c r="P23" s="295"/>
      <c r="Q23" s="295"/>
      <c r="R23" s="339"/>
    </row>
    <row r="24" ht="19.9" customHeight="1" spans="2:18">
      <c r="B24" s="293" t="s">
        <v>304</v>
      </c>
      <c r="C24" s="24" t="s">
        <v>305</v>
      </c>
      <c r="D24" s="296"/>
      <c r="E24" s="295"/>
      <c r="F24" s="295"/>
      <c r="G24" s="295"/>
      <c r="H24" s="295"/>
      <c r="I24" s="324"/>
      <c r="J24" s="294"/>
      <c r="K24" s="295"/>
      <c r="L24" s="295"/>
      <c r="M24" s="295"/>
      <c r="N24" s="295"/>
      <c r="O24" s="295"/>
      <c r="P24" s="295"/>
      <c r="Q24" s="295"/>
      <c r="R24" s="339"/>
    </row>
    <row r="25" ht="19.9" customHeight="1" spans="2:18">
      <c r="B25" s="308" t="s">
        <v>306</v>
      </c>
      <c r="C25" s="41" t="s">
        <v>307</v>
      </c>
      <c r="D25" s="312"/>
      <c r="E25" s="300"/>
      <c r="F25" s="300"/>
      <c r="G25" s="300"/>
      <c r="H25" s="300"/>
      <c r="I25" s="325"/>
      <c r="J25" s="312"/>
      <c r="K25" s="300"/>
      <c r="L25" s="300"/>
      <c r="M25" s="300"/>
      <c r="N25" s="300"/>
      <c r="O25" s="300"/>
      <c r="P25" s="300"/>
      <c r="Q25" s="300"/>
      <c r="R25" s="340"/>
    </row>
    <row r="26" ht="19.9" customHeight="1" spans="2:18">
      <c r="B26" s="293" t="s">
        <v>308</v>
      </c>
      <c r="C26" s="24" t="s">
        <v>309</v>
      </c>
      <c r="D26" s="294"/>
      <c r="E26" s="295"/>
      <c r="F26" s="295"/>
      <c r="G26" s="295"/>
      <c r="H26" s="295"/>
      <c r="I26" s="324"/>
      <c r="J26" s="294"/>
      <c r="K26" s="295"/>
      <c r="L26" s="295"/>
      <c r="M26" s="295"/>
      <c r="N26" s="295"/>
      <c r="O26" s="295"/>
      <c r="P26" s="295"/>
      <c r="Q26" s="295"/>
      <c r="R26" s="339"/>
    </row>
    <row r="27" ht="20.45" customHeight="1" spans="2:18">
      <c r="B27" s="293" t="s">
        <v>310</v>
      </c>
      <c r="C27" s="24" t="s">
        <v>248</v>
      </c>
      <c r="D27" s="294"/>
      <c r="E27" s="295"/>
      <c r="F27" s="295"/>
      <c r="G27" s="295"/>
      <c r="H27" s="295"/>
      <c r="I27" s="324"/>
      <c r="J27" s="294"/>
      <c r="K27" s="295"/>
      <c r="L27" s="295"/>
      <c r="M27" s="295"/>
      <c r="N27" s="295"/>
      <c r="O27" s="295"/>
      <c r="P27" s="295"/>
      <c r="Q27" s="295"/>
      <c r="R27" s="339"/>
    </row>
    <row r="28" ht="17.45" customHeight="1" spans="1:25">
      <c r="A28" s="1"/>
      <c r="B28" s="132"/>
      <c r="C28" s="133"/>
      <c r="D28" s="134">
        <f>SUM('7'!D6:D13)</f>
        <v>0</v>
      </c>
      <c r="E28" s="134">
        <f>SUM('7'!E6:E13)</f>
        <v>0</v>
      </c>
      <c r="F28" s="134">
        <f>SUM('7'!F6:F13)</f>
        <v>0</v>
      </c>
      <c r="G28" s="134">
        <f>SUM('7'!G6:G13)</f>
        <v>0</v>
      </c>
      <c r="H28" s="134">
        <f>SUM('7'!H6:H13)</f>
        <v>0</v>
      </c>
      <c r="I28" s="134">
        <f>SUM('7'!I6:I13)</f>
        <v>0</v>
      </c>
      <c r="J28" s="134">
        <f>SUM('7'!J6:J13)</f>
        <v>0</v>
      </c>
      <c r="K28" s="134">
        <f>SUM('7'!K6:K13)</f>
        <v>0</v>
      </c>
      <c r="L28" s="134">
        <f>SUM('7'!L6:L13)</f>
        <v>0</v>
      </c>
      <c r="M28" s="134">
        <f>SUM('7'!M6:M13)</f>
        <v>0</v>
      </c>
      <c r="N28" s="134">
        <f>SUM('7'!N6:N13)</f>
        <v>0</v>
      </c>
      <c r="O28" s="134">
        <f>SUM('7'!O6:O13)</f>
        <v>0</v>
      </c>
      <c r="P28" s="134">
        <f>SUM('7'!P6:P13)</f>
        <v>0</v>
      </c>
      <c r="Q28" s="134">
        <f>SUM('7'!Q6:Q13)</f>
        <v>0</v>
      </c>
      <c r="R28" s="134">
        <f>SUM('7'!R6:R13)</f>
        <v>0</v>
      </c>
      <c r="S28" s="1"/>
      <c r="T28" s="1"/>
      <c r="U28" s="1"/>
      <c r="V28" s="1"/>
      <c r="W28" s="1"/>
      <c r="X28" s="1"/>
      <c r="Y28" s="1"/>
    </row>
    <row r="29" ht="0.6" hidden="1" customHeight="1"/>
    <row r="30" hidden="1" spans="4:4">
      <c r="D30" s="272"/>
    </row>
    <row r="31" hidden="1"/>
    <row r="32" hidden="1"/>
    <row r="33" hidden="1"/>
    <row r="34" hidden="1"/>
    <row r="35" hidden="1"/>
    <row r="36" hidden="1"/>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180" stopIfTrue="1">
      <formula>IF($J$6&lt;&gt;0,$D$6=0)</formula>
    </cfRule>
    <cfRule type="cellIs" dxfId="0" priority="181" stopIfTrue="1" operator="lessThan">
      <formula>$F$6+$H$6</formula>
    </cfRule>
  </conditionalFormatting>
  <conditionalFormatting sqref="E6">
    <cfRule type="cellIs" dxfId="0" priority="204" stopIfTrue="1" operator="greaterThan">
      <formula>$D$6</formula>
    </cfRule>
    <cfRule type="expression" dxfId="2" priority="205" stopIfTrue="1">
      <formula>IF($J$6&lt;&gt;0,$E$6=0)</formula>
    </cfRule>
    <cfRule type="cellIs" dxfId="0" priority="206" stopIfTrue="1" operator="lessThan">
      <formula>$G$6+$I$6</formula>
    </cfRule>
  </conditionalFormatting>
  <conditionalFormatting sqref="G6">
    <cfRule type="cellIs" dxfId="0" priority="121" stopIfTrue="1" operator="greaterThan">
      <formula>$F$6</formula>
    </cfRule>
  </conditionalFormatting>
  <conditionalFormatting sqref="I6">
    <cfRule type="cellIs" dxfId="0" priority="124" stopIfTrue="1" operator="greaterThan">
      <formula>$H$6</formula>
    </cfRule>
  </conditionalFormatting>
  <conditionalFormatting sqref="J6">
    <cfRule type="cellIs" dxfId="0" priority="90" stopIfTrue="1" operator="notEqual">
      <formula>SUM($M$6:$Q$6)</formula>
    </cfRule>
    <cfRule type="cellIs" dxfId="0" priority="91" stopIfTrue="1" operator="lessThan">
      <formula>$K$6+$L$6</formula>
    </cfRule>
  </conditionalFormatting>
  <conditionalFormatting sqref="K6:R6">
    <cfRule type="cellIs" dxfId="0" priority="85" stopIfTrue="1" operator="greaterThan">
      <formula>$J$6</formula>
    </cfRule>
  </conditionalFormatting>
  <conditionalFormatting sqref="D7">
    <cfRule type="expression" dxfId="2" priority="103" stopIfTrue="1">
      <formula>IF($J$7&lt;&gt;0,$D$7=0)</formula>
    </cfRule>
    <cfRule type="cellIs" dxfId="0" priority="104" stopIfTrue="1" operator="lessThan">
      <formula>$F$7+$H$7</formula>
    </cfRule>
  </conditionalFormatting>
  <conditionalFormatting sqref="E7">
    <cfRule type="cellIs" dxfId="0" priority="100" stopIfTrue="1" operator="greaterThan">
      <formula>$D$7</formula>
    </cfRule>
    <cfRule type="expression" dxfId="2" priority="101" stopIfTrue="1">
      <formula>IF($J$7&lt;&gt;0,$E$7=0)</formula>
    </cfRule>
    <cfRule type="cellIs" dxfId="0" priority="102" stopIfTrue="1" operator="lessThan">
      <formula>$G$7+$I$7</formula>
    </cfRule>
  </conditionalFormatting>
  <conditionalFormatting sqref="G7">
    <cfRule type="cellIs" dxfId="0" priority="99" stopIfTrue="1" operator="greaterThan">
      <formula>$F$7</formula>
    </cfRule>
  </conditionalFormatting>
  <conditionalFormatting sqref="I7">
    <cfRule type="cellIs" dxfId="0" priority="98" stopIfTrue="1" operator="greaterThan">
      <formula>$H$7</formula>
    </cfRule>
  </conditionalFormatting>
  <conditionalFormatting sqref="J7">
    <cfRule type="cellIs" dxfId="0" priority="623" stopIfTrue="1" operator="notEqual">
      <formula>SUM($M$7:$Q$7)</formula>
    </cfRule>
    <cfRule type="cellIs" dxfId="0" priority="624" stopIfTrue="1" operator="lessThan">
      <formula>$K$7+$L$7</formula>
    </cfRule>
  </conditionalFormatting>
  <conditionalFormatting sqref="K7:R7">
    <cfRule type="cellIs" dxfId="0" priority="128" stopIfTrue="1" operator="greaterThan">
      <formula>$J$7</formula>
    </cfRule>
  </conditionalFormatting>
  <conditionalFormatting sqref="D8">
    <cfRule type="expression" dxfId="2" priority="182" stopIfTrue="1">
      <formula>IF($J$8&lt;&gt;0,$D$8=0)</formula>
    </cfRule>
    <cfRule type="cellIs" dxfId="0" priority="183" stopIfTrue="1" operator="lessThan">
      <formula>$F$8+$H$8</formula>
    </cfRule>
  </conditionalFormatting>
  <conditionalFormatting sqref="E8">
    <cfRule type="cellIs" dxfId="0" priority="207" stopIfTrue="1" operator="greaterThan">
      <formula>$D$8</formula>
    </cfRule>
    <cfRule type="expression" dxfId="2" priority="208" stopIfTrue="1">
      <formula>IF($J$8&lt;&gt;0,$E$8=0)</formula>
    </cfRule>
    <cfRule type="cellIs" dxfId="0" priority="209" stopIfTrue="1" operator="lessThan">
      <formula>$G$8+$I$8</formula>
    </cfRule>
  </conditionalFormatting>
  <conditionalFormatting sqref="G8">
    <cfRule type="cellIs" dxfId="0" priority="122" stopIfTrue="1" operator="greaterThan">
      <formula>$F$8</formula>
    </cfRule>
  </conditionalFormatting>
  <conditionalFormatting sqref="I8">
    <cfRule type="cellIs" dxfId="0" priority="123" stopIfTrue="1" operator="greaterThan">
      <formula>$H$8</formula>
    </cfRule>
  </conditionalFormatting>
  <conditionalFormatting sqref="J8">
    <cfRule type="cellIs" dxfId="0" priority="566" stopIfTrue="1" operator="notEqual">
      <formula>SUM($M$8:$Q$8)</formula>
    </cfRule>
    <cfRule type="cellIs" dxfId="0" priority="567" stopIfTrue="1" operator="lessThan">
      <formula>$K$8+$L$8</formula>
    </cfRule>
  </conditionalFormatting>
  <conditionalFormatting sqref="K8:R8">
    <cfRule type="cellIs" dxfId="0" priority="129" stopIfTrue="1" operator="greaterThan">
      <formula>$J$8</formula>
    </cfRule>
  </conditionalFormatting>
  <conditionalFormatting sqref="D9">
    <cfRule type="expression" dxfId="2" priority="25" stopIfTrue="1">
      <formula>IF($J$9&lt;&gt;0,$D$9=0)</formula>
    </cfRule>
    <cfRule type="cellIs" dxfId="0" priority="26" stopIfTrue="1" operator="lessThan">
      <formula>$F$9+$H$9</formula>
    </cfRule>
  </conditionalFormatting>
  <conditionalFormatting sqref="E9">
    <cfRule type="cellIs" dxfId="0" priority="22" stopIfTrue="1" operator="greaterThan">
      <formula>$D$9</formula>
    </cfRule>
    <cfRule type="expression" dxfId="2" priority="23" stopIfTrue="1">
      <formula>IF($J$9&lt;&gt;0,$E$9=0)</formula>
    </cfRule>
    <cfRule type="cellIs" dxfId="0" priority="24" stopIfTrue="1" operator="lessThan">
      <formula>$G$9+$I$9</formula>
    </cfRule>
  </conditionalFormatting>
  <conditionalFormatting sqref="G9">
    <cfRule type="cellIs" dxfId="0" priority="21" stopIfTrue="1" operator="greaterThan">
      <formula>$F$9</formula>
    </cfRule>
  </conditionalFormatting>
  <conditionalFormatting sqref="I9">
    <cfRule type="cellIs" dxfId="0" priority="20" stopIfTrue="1" operator="greaterThan">
      <formula>$H$9</formula>
    </cfRule>
  </conditionalFormatting>
  <conditionalFormatting sqref="J9">
    <cfRule type="cellIs" dxfId="0" priority="569" stopIfTrue="1" operator="lessThan">
      <formula>$K$9+$L$9</formula>
    </cfRule>
    <cfRule type="cellIs" dxfId="0" priority="74" stopIfTrue="1" operator="notEqual">
      <formula>SUM($M$9:$Q$9)</formula>
    </cfRule>
  </conditionalFormatting>
  <conditionalFormatting sqref="K9:R9">
    <cfRule type="cellIs" dxfId="0" priority="16" stopIfTrue="1" operator="greaterThan">
      <formula>$J$9</formula>
    </cfRule>
  </conditionalFormatting>
  <conditionalFormatting sqref="J10">
    <cfRule type="cellIs" dxfId="0" priority="570" stopIfTrue="1" operator="lessThan">
      <formula>$K$10+$L$10</formula>
    </cfRule>
    <cfRule type="cellIs" dxfId="0" priority="46" stopIfTrue="1" operator="notEqual">
      <formula>SUM($M$10:$Q$10)</formula>
    </cfRule>
  </conditionalFormatting>
  <conditionalFormatting sqref="K10:R10">
    <cfRule type="cellIs" dxfId="0" priority="132" stopIfTrue="1" operator="greaterThan">
      <formula>$J$10</formula>
    </cfRule>
  </conditionalFormatting>
  <conditionalFormatting sqref="D11">
    <cfRule type="expression" dxfId="2" priority="14" stopIfTrue="1">
      <formula>IF($J$11&lt;&gt;0,$D$11=0)</formula>
    </cfRule>
    <cfRule type="cellIs" dxfId="0" priority="15" stopIfTrue="1" operator="lessThan">
      <formula>$F$11+$H$11</formula>
    </cfRule>
  </conditionalFormatting>
  <conditionalFormatting sqref="E11">
    <cfRule type="cellIs" dxfId="0" priority="11" stopIfTrue="1" operator="greaterThan">
      <formula>$D$11</formula>
    </cfRule>
    <cfRule type="expression" dxfId="2" priority="12" stopIfTrue="1">
      <formula>IF($J$11&lt;&gt;0,$E$11=0)</formula>
    </cfRule>
    <cfRule type="cellIs" dxfId="0" priority="13" stopIfTrue="1" operator="lessThan">
      <formula>$G$11+$I$11</formula>
    </cfRule>
  </conditionalFormatting>
  <conditionalFormatting sqref="G11">
    <cfRule type="cellIs" dxfId="0" priority="10" stopIfTrue="1" operator="greaterThan">
      <formula>$F$11</formula>
    </cfRule>
  </conditionalFormatting>
  <conditionalFormatting sqref="I11">
    <cfRule type="cellIs" dxfId="0" priority="9" stopIfTrue="1" operator="greaterThan">
      <formula>$H$11</formula>
    </cfRule>
  </conditionalFormatting>
  <conditionalFormatting sqref="J11">
    <cfRule type="cellIs" dxfId="0" priority="571" stopIfTrue="1" operator="lessThan">
      <formula>$K$11+$L$11</formula>
    </cfRule>
    <cfRule type="cellIs" dxfId="0" priority="58" stopIfTrue="1" operator="notEqual">
      <formula>SUM($M$11:$Q$11)</formula>
    </cfRule>
  </conditionalFormatting>
  <conditionalFormatting sqref="K11:R11">
    <cfRule type="cellIs" dxfId="0" priority="133" stopIfTrue="1" operator="greaterThan">
      <formula>$J$11</formula>
    </cfRule>
  </conditionalFormatting>
  <conditionalFormatting sqref="D12">
    <cfRule type="expression" dxfId="2" priority="7" stopIfTrue="1">
      <formula>IF($J$12&lt;&gt;0,$D$12=0)</formula>
    </cfRule>
    <cfRule type="cellIs" dxfId="0" priority="8" stopIfTrue="1" operator="lessThan">
      <formula>$F$12+$H$12</formula>
    </cfRule>
  </conditionalFormatting>
  <conditionalFormatting sqref="E12">
    <cfRule type="cellIs" dxfId="0" priority="4" stopIfTrue="1" operator="greaterThan">
      <formula>$D$12</formula>
    </cfRule>
    <cfRule type="expression" dxfId="2" priority="5" stopIfTrue="1">
      <formula>IF($J$12&lt;&gt;0,$E$12=0)</formula>
    </cfRule>
    <cfRule type="cellIs" dxfId="0" priority="6" stopIfTrue="1" operator="lessThan">
      <formula>$G$12+$I$12</formula>
    </cfRule>
  </conditionalFormatting>
  <conditionalFormatting sqref="G12">
    <cfRule type="cellIs" dxfId="0" priority="3" stopIfTrue="1" operator="greaterThan">
      <formula>$F$12</formula>
    </cfRule>
  </conditionalFormatting>
  <conditionalFormatting sqref="I12">
    <cfRule type="cellIs" dxfId="0" priority="2" stopIfTrue="1" operator="greaterThan">
      <formula>$H$12</formula>
    </cfRule>
  </conditionalFormatting>
  <conditionalFormatting sqref="J12">
    <cfRule type="cellIs" dxfId="0" priority="572" stopIfTrue="1" operator="lessThan">
      <formula>$K$12+$L$12</formula>
    </cfRule>
    <cfRule type="cellIs" dxfId="0" priority="44" stopIfTrue="1" operator="notEqual">
      <formula>SUM($M$12:$Q$12)</formula>
    </cfRule>
  </conditionalFormatting>
  <conditionalFormatting sqref="K12:R12">
    <cfRule type="cellIs" dxfId="0" priority="134" stopIfTrue="1" operator="greaterThan">
      <formula>$J$12</formula>
    </cfRule>
  </conditionalFormatting>
  <conditionalFormatting sqref="D13">
    <cfRule type="expression" dxfId="2" priority="184" stopIfTrue="1">
      <formula>IF($J$13&lt;&gt;0,$D$13=0)</formula>
    </cfRule>
    <cfRule type="cellIs" dxfId="0" priority="185" stopIfTrue="1" operator="lessThan">
      <formula>$F$13+$H$13</formula>
    </cfRule>
  </conditionalFormatting>
  <conditionalFormatting sqref="E13">
    <cfRule type="cellIs" dxfId="0" priority="210" stopIfTrue="1" operator="greaterThan">
      <formula>$D$13</formula>
    </cfRule>
    <cfRule type="expression" dxfId="2" priority="211" stopIfTrue="1">
      <formula>IF($J$13&lt;&gt;0,$E$13=0)</formula>
    </cfRule>
    <cfRule type="cellIs" dxfId="0" priority="212" stopIfTrue="1" operator="lessThan">
      <formula>$G$13+$I$13</formula>
    </cfRule>
  </conditionalFormatting>
  <conditionalFormatting sqref="G13">
    <cfRule type="cellIs" dxfId="0" priority="125" stopIfTrue="1" operator="greaterThan">
      <formula>$F$13</formula>
    </cfRule>
  </conditionalFormatting>
  <conditionalFormatting sqref="I13">
    <cfRule type="cellIs" dxfId="0" priority="126" stopIfTrue="1" operator="greaterThan">
      <formula>$H$13</formula>
    </cfRule>
  </conditionalFormatting>
  <conditionalFormatting sqref="J13">
    <cfRule type="cellIs" dxfId="0" priority="573" stopIfTrue="1" operator="notEqual">
      <formula>SUM($M$13:$Q$13)</formula>
    </cfRule>
    <cfRule type="cellIs" dxfId="0" priority="574" stopIfTrue="1" operator="lessThan">
      <formula>$K$13+$L$13</formula>
    </cfRule>
  </conditionalFormatting>
  <conditionalFormatting sqref="K13:R13">
    <cfRule type="cellIs" dxfId="0" priority="135" stopIfTrue="1" operator="greaterThan">
      <formula>$J$13</formula>
    </cfRule>
  </conditionalFormatting>
  <conditionalFormatting sqref="R14">
    <cfRule type="cellIs" dxfId="0" priority="136" stopIfTrue="1" operator="greaterThan">
      <formula>$J$14</formula>
    </cfRule>
  </conditionalFormatting>
  <conditionalFormatting sqref="R15">
    <cfRule type="cellIs" dxfId="0" priority="137" stopIfTrue="1" operator="greaterThan">
      <formula>$J$15</formula>
    </cfRule>
  </conditionalFormatting>
  <conditionalFormatting sqref="R16">
    <cfRule type="cellIs" dxfId="0" priority="138" stopIfTrue="1" operator="greaterThan">
      <formula>$J$16</formula>
    </cfRule>
  </conditionalFormatting>
  <conditionalFormatting sqref="D17">
    <cfRule type="cellIs" dxfId="3" priority="213" stopIfTrue="1" operator="notEqual">
      <formula>$D$19+SUM($D$22:$D$28)</formula>
    </cfRule>
    <cfRule type="cellIs" dxfId="0" priority="214" stopIfTrue="1" operator="lessThan">
      <formula>$F$17+$H$17</formula>
    </cfRule>
    <cfRule type="expression" dxfId="2" priority="215" stopIfTrue="1">
      <formula>IF($J$17&lt;&gt;0,$D$17=0)</formula>
    </cfRule>
  </conditionalFormatting>
  <conditionalFormatting sqref="E17">
    <cfRule type="cellIs" dxfId="0" priority="277" stopIfTrue="1" operator="greaterThan">
      <formula>$D$17</formula>
    </cfRule>
    <cfRule type="cellIs" dxfId="3" priority="278" stopIfTrue="1" operator="notEqual">
      <formula>$E$19+SUM($E$22:$E$28)</formula>
    </cfRule>
    <cfRule type="expression" dxfId="2" priority="279" stopIfTrue="1">
      <formula>IF($J$17&lt;&gt;0,$E$17=0)</formula>
    </cfRule>
  </conditionalFormatting>
  <conditionalFormatting sqref="F17">
    <cfRule type="cellIs" dxfId="3" priority="155" stopIfTrue="1" operator="notEqual">
      <formula>$F$19+SUM($F$22:$F$28)</formula>
    </cfRule>
    <cfRule type="cellIs" dxfId="3" priority="156" stopIfTrue="1" operator="notEqual">
      <formula>$F$13+$F$14-$F$16</formula>
    </cfRule>
  </conditionalFormatting>
  <conditionalFormatting sqref="G17">
    <cfRule type="cellIs" dxfId="0" priority="274" stopIfTrue="1" operator="greaterThan">
      <formula>$F$17</formula>
    </cfRule>
    <cfRule type="cellIs" dxfId="3" priority="275" stopIfTrue="1" operator="notEqual">
      <formula>$G$19+SUM($G$22:$G$28)</formula>
    </cfRule>
    <cfRule type="expression" dxfId="2" priority="276" stopIfTrue="1">
      <formula>$G$17+$I$17&gt;$E$17</formula>
    </cfRule>
  </conditionalFormatting>
  <conditionalFormatting sqref="H17">
    <cfRule type="cellIs" dxfId="3" priority="157" stopIfTrue="1" operator="notEqual">
      <formula>$H$19+SUM($H$22:$H$28)</formula>
    </cfRule>
    <cfRule type="cellIs" dxfId="3" priority="158" stopIfTrue="1" operator="notEqual">
      <formula>$H$13+$H$14-$H$16</formula>
    </cfRule>
  </conditionalFormatting>
  <conditionalFormatting sqref="I17">
    <cfRule type="cellIs" dxfId="0" priority="159" stopIfTrue="1" operator="greaterThan">
      <formula>$H$17</formula>
    </cfRule>
    <cfRule type="cellIs" dxfId="3" priority="160" stopIfTrue="1" operator="notEqual">
      <formula>$I$19+SUM($I$22:$I$28)</formula>
    </cfRule>
    <cfRule type="cellIs" dxfId="3" priority="161" stopIfTrue="1" operator="notEqual">
      <formula>$I$13+$I$14-$I$16</formula>
    </cfRule>
  </conditionalFormatting>
  <conditionalFormatting sqref="J17">
    <cfRule type="cellIs" dxfId="0" priority="510" stopIfTrue="1" operator="notEqual">
      <formula>SUM($M$17:$Q$17)</formula>
    </cfRule>
    <cfRule type="cellIs" dxfId="3" priority="511" stopIfTrue="1" operator="notEqual">
      <formula>$J$13+$J$14-$J$16</formula>
    </cfRule>
    <cfRule type="cellIs" dxfId="3" priority="512" stopIfTrue="1" operator="notEqual">
      <formula>$J$19+SUM($J$22:$J$28)</formula>
    </cfRule>
    <cfRule type="cellIs" dxfId="0" priority="28" stopIfTrue="1" operator="lessThan">
      <formula>$K$17+$L$17</formula>
    </cfRule>
  </conditionalFormatting>
  <conditionalFormatting sqref="K17">
    <cfRule type="cellIs" dxfId="0" priority="253" stopIfTrue="1" operator="greaterThan">
      <formula>$J$17</formula>
    </cfRule>
    <cfRule type="expression" dxfId="2" priority="254" stopIfTrue="1">
      <formula>$K$17+$L$17&gt;$J$17</formula>
    </cfRule>
    <cfRule type="cellIs" dxfId="3" priority="255" stopIfTrue="1" operator="notEqual">
      <formula>$K$19+SUM($K$22:$K$28)</formula>
    </cfRule>
  </conditionalFormatting>
  <conditionalFormatting sqref="L17">
    <cfRule type="cellIs" dxfId="0" priority="168" stopIfTrue="1" operator="greaterThan">
      <formula>$J$17</formula>
    </cfRule>
    <cfRule type="cellIs" dxfId="3" priority="169" stopIfTrue="1" operator="notEqual">
      <formula>$L$13+$L$14-$L$16</formula>
    </cfRule>
    <cfRule type="cellIs" dxfId="3" priority="170" stopIfTrue="1" operator="notEqual">
      <formula>$L$19+SUM($L$22:$L$28)</formula>
    </cfRule>
  </conditionalFormatting>
  <conditionalFormatting sqref="M17">
    <cfRule type="cellIs" dxfId="0" priority="56" stopIfTrue="1" operator="greaterThan">
      <formula>$J$17</formula>
    </cfRule>
    <cfRule type="cellIs" dxfId="3" priority="57" stopIfTrue="1" operator="notEqual">
      <formula>$M$19+SUM($M$22:$M$28)</formula>
    </cfRule>
  </conditionalFormatting>
  <conditionalFormatting sqref="N17">
    <cfRule type="cellIs" dxfId="0" priority="54" stopIfTrue="1" operator="greaterThan">
      <formula>$J$17</formula>
    </cfRule>
    <cfRule type="cellIs" dxfId="3" priority="55" stopIfTrue="1" operator="notEqual">
      <formula>$N$19+SUM($N$22:$N$28)</formula>
    </cfRule>
  </conditionalFormatting>
  <conditionalFormatting sqref="O17">
    <cfRule type="cellIs" dxfId="0" priority="52" stopIfTrue="1" operator="greaterThan">
      <formula>$J$17</formula>
    </cfRule>
    <cfRule type="cellIs" dxfId="3" priority="53" stopIfTrue="1" operator="notEqual">
      <formula>$O$19+SUM($O$22:$O$28)</formula>
    </cfRule>
  </conditionalFormatting>
  <conditionalFormatting sqref="P17">
    <cfRule type="cellIs" dxfId="0" priority="173" stopIfTrue="1" operator="greaterThan">
      <formula>$J$17</formula>
    </cfRule>
    <cfRule type="cellIs" dxfId="3" priority="174" stopIfTrue="1" operator="notEqual">
      <formula>$P$19+SUM($P$22:$P$28)</formula>
    </cfRule>
  </conditionalFormatting>
  <conditionalFormatting sqref="Q17">
    <cfRule type="cellIs" dxfId="0" priority="175" stopIfTrue="1" operator="greaterThan">
      <formula>$J$17</formula>
    </cfRule>
    <cfRule type="cellIs" dxfId="3" priority="176" stopIfTrue="1" operator="notEqual">
      <formula>$Q$19+SUM($Q$22:$Q$28)</formula>
    </cfRule>
  </conditionalFormatting>
  <conditionalFormatting sqref="R17">
    <cfRule type="cellIs" dxfId="0" priority="177" stopIfTrue="1" operator="greaterThan">
      <formula>$J$17</formula>
    </cfRule>
    <cfRule type="cellIs" dxfId="3" priority="178" stopIfTrue="1" operator="notEqual">
      <formula>$R$13+$R$14-$R$16</formula>
    </cfRule>
    <cfRule type="cellIs" dxfId="3" priority="179" stopIfTrue="1" operator="notEqual">
      <formula>$R$19+SUM($R$22:$R$28)</formula>
    </cfRule>
  </conditionalFormatting>
  <conditionalFormatting sqref="J18">
    <cfRule type="cellIs" dxfId="0" priority="575" stopIfTrue="1" operator="notEqual">
      <formula>SUM($M$18:$Q$18)</formula>
    </cfRule>
    <cfRule type="cellIs" dxfId="0" priority="576" stopIfTrue="1" operator="lessThan">
      <formula>$K$18+$L$18</formula>
    </cfRule>
  </conditionalFormatting>
  <conditionalFormatting sqref="K18:R18">
    <cfRule type="cellIs" dxfId="0" priority="139" stopIfTrue="1" operator="greaterThan">
      <formula>$J$18</formula>
    </cfRule>
  </conditionalFormatting>
  <conditionalFormatting sqref="D19">
    <cfRule type="expression" dxfId="2" priority="186" stopIfTrue="1">
      <formula>IF($J$19&lt;&gt;0,$D$19=0)</formula>
    </cfRule>
    <cfRule type="cellIs" dxfId="0" priority="187" stopIfTrue="1" operator="lessThan">
      <formula>$F$19+$H$19</formula>
    </cfRule>
  </conditionalFormatting>
  <conditionalFormatting sqref="E19">
    <cfRule type="cellIs" dxfId="0" priority="216" stopIfTrue="1" operator="greaterThan">
      <formula>$D$19</formula>
    </cfRule>
    <cfRule type="expression" dxfId="2" priority="217" stopIfTrue="1">
      <formula>IF($J$19&lt;&gt;0,$E$19=0)</formula>
    </cfRule>
    <cfRule type="cellIs" dxfId="0" priority="218" stopIfTrue="1" operator="lessThan">
      <formula>$G$19+$I$19</formula>
    </cfRule>
  </conditionalFormatting>
  <conditionalFormatting sqref="G19">
    <cfRule type="cellIs" dxfId="0" priority="105" stopIfTrue="1" operator="greaterThan">
      <formula>$F$19</formula>
    </cfRule>
  </conditionalFormatting>
  <conditionalFormatting sqref="I19">
    <cfRule type="cellIs" dxfId="0" priority="113" stopIfTrue="1" operator="greaterThan">
      <formula>$H$19</formula>
    </cfRule>
  </conditionalFormatting>
  <conditionalFormatting sqref="J19">
    <cfRule type="cellIs" dxfId="0" priority="577" stopIfTrue="1" operator="notEqual">
      <formula>SUM($M$19:$Q$19)</formula>
    </cfRule>
    <cfRule type="cellIs" dxfId="0" priority="578" stopIfTrue="1" operator="lessThan">
      <formula>$K$19+$L$19</formula>
    </cfRule>
  </conditionalFormatting>
  <conditionalFormatting sqref="K19:R19">
    <cfRule type="cellIs" dxfId="0" priority="140" stopIfTrue="1" operator="greaterThan">
      <formula>$J$19</formula>
    </cfRule>
  </conditionalFormatting>
  <conditionalFormatting sqref="D20">
    <cfRule type="expression" dxfId="2" priority="188" stopIfTrue="1">
      <formula>IF($J$20&lt;&gt;0,$D$20=0)</formula>
    </cfRule>
    <cfRule type="cellIs" dxfId="0" priority="189" stopIfTrue="1" operator="lessThan">
      <formula>$F$20+$H$20</formula>
    </cfRule>
  </conditionalFormatting>
  <conditionalFormatting sqref="E20">
    <cfRule type="cellIs" dxfId="0" priority="219" stopIfTrue="1" operator="greaterThan">
      <formula>$D$20</formula>
    </cfRule>
    <cfRule type="expression" dxfId="2" priority="220" stopIfTrue="1">
      <formula>IF($J$20&lt;&gt;0,$E$20=0)</formula>
    </cfRule>
    <cfRule type="cellIs" dxfId="0" priority="221" stopIfTrue="1" operator="lessThan">
      <formula>$G$20+$I$20</formula>
    </cfRule>
  </conditionalFormatting>
  <conditionalFormatting sqref="G20">
    <cfRule type="cellIs" dxfId="0" priority="106" stopIfTrue="1" operator="greaterThan">
      <formula>$F$20</formula>
    </cfRule>
  </conditionalFormatting>
  <conditionalFormatting sqref="I20">
    <cfRule type="cellIs" dxfId="0" priority="114" stopIfTrue="1" operator="greaterThan">
      <formula>$H$20</formula>
    </cfRule>
  </conditionalFormatting>
  <conditionalFormatting sqref="J20">
    <cfRule type="cellIs" dxfId="0" priority="579" stopIfTrue="1" operator="notEqual">
      <formula>SUM($M$20:$Q$20)</formula>
    </cfRule>
    <cfRule type="cellIs" dxfId="0" priority="580" stopIfTrue="1" operator="lessThan">
      <formula>$K$20+$L$20</formula>
    </cfRule>
  </conditionalFormatting>
  <conditionalFormatting sqref="K20:R20">
    <cfRule type="cellIs" dxfId="0" priority="141" stopIfTrue="1" operator="greaterThan">
      <formula>$J$20</formula>
    </cfRule>
  </conditionalFormatting>
  <conditionalFormatting sqref="D21">
    <cfRule type="expression" dxfId="2" priority="455" stopIfTrue="1">
      <formula>IF($J$21&lt;&gt;0,$D$21=0)</formula>
    </cfRule>
    <cfRule type="cellIs" dxfId="0" priority="456" stopIfTrue="1" operator="lessThan">
      <formula>$F$21+$H$21</formula>
    </cfRule>
  </conditionalFormatting>
  <conditionalFormatting sqref="E21">
    <cfRule type="cellIs" dxfId="0" priority="457" stopIfTrue="1" operator="greaterThan">
      <formula>$D$21</formula>
    </cfRule>
    <cfRule type="expression" dxfId="2" priority="458" stopIfTrue="1">
      <formula>IF($J$21&lt;&gt;0,$E$21=0)</formula>
    </cfRule>
    <cfRule type="cellIs" dxfId="0" priority="459" stopIfTrue="1" operator="lessThan">
      <formula>$G$21+$I$21</formula>
    </cfRule>
  </conditionalFormatting>
  <conditionalFormatting sqref="G21">
    <cfRule type="cellIs" dxfId="0" priority="460" stopIfTrue="1" operator="greaterThan">
      <formula>$F$21</formula>
    </cfRule>
  </conditionalFormatting>
  <conditionalFormatting sqref="I21">
    <cfRule type="cellIs" dxfId="0" priority="461" stopIfTrue="1" operator="greaterThan">
      <formula>$H$21</formula>
    </cfRule>
  </conditionalFormatting>
  <conditionalFormatting sqref="J21">
    <cfRule type="cellIs" dxfId="0" priority="606" stopIfTrue="1" operator="notEqual">
      <formula>SUM($M$21:$Q$21)</formula>
    </cfRule>
    <cfRule type="cellIs" dxfId="0" priority="607" stopIfTrue="1" operator="lessThan">
      <formula>$K$21+$L$21</formula>
    </cfRule>
  </conditionalFormatting>
  <conditionalFormatting sqref="K21:R21">
    <cfRule type="cellIs" dxfId="0" priority="464" stopIfTrue="1" operator="greaterThan">
      <formula>$J$21</formula>
    </cfRule>
  </conditionalFormatting>
  <conditionalFormatting sqref="D22">
    <cfRule type="expression" dxfId="2" priority="190" stopIfTrue="1">
      <formula>IF($J$22&lt;&gt;0,$D$22=0)</formula>
    </cfRule>
    <cfRule type="cellIs" dxfId="0" priority="191" stopIfTrue="1" operator="lessThan">
      <formula>$F$22+$H$22</formula>
    </cfRule>
  </conditionalFormatting>
  <conditionalFormatting sqref="E22">
    <cfRule type="cellIs" dxfId="0" priority="222" stopIfTrue="1" operator="greaterThan">
      <formula>$D$22</formula>
    </cfRule>
    <cfRule type="expression" dxfId="2" priority="223" stopIfTrue="1">
      <formula>IF($J$22&lt;&gt;0,$E$22=0)</formula>
    </cfRule>
    <cfRule type="cellIs" dxfId="0" priority="224" stopIfTrue="1" operator="lessThan">
      <formula>$G$22+$I$22</formula>
    </cfRule>
  </conditionalFormatting>
  <conditionalFormatting sqref="G22">
    <cfRule type="cellIs" dxfId="0" priority="107" stopIfTrue="1" operator="greaterThan">
      <formula>$F$22</formula>
    </cfRule>
  </conditionalFormatting>
  <conditionalFormatting sqref="I22">
    <cfRule type="cellIs" dxfId="0" priority="115" stopIfTrue="1" operator="greaterThan">
      <formula>$H$22</formula>
    </cfRule>
  </conditionalFormatting>
  <conditionalFormatting sqref="J22">
    <cfRule type="cellIs" dxfId="0" priority="581" stopIfTrue="1" operator="notEqual">
      <formula>SUM($M$22:$Q$22)</formula>
    </cfRule>
    <cfRule type="cellIs" dxfId="0" priority="582" stopIfTrue="1" operator="lessThan">
      <formula>$K$22+$L$22</formula>
    </cfRule>
  </conditionalFormatting>
  <conditionalFormatting sqref="K22:R22">
    <cfRule type="cellIs" dxfId="0" priority="142" stopIfTrue="1" operator="greaterThan">
      <formula>$J$22</formula>
    </cfRule>
  </conditionalFormatting>
  <conditionalFormatting sqref="D23">
    <cfRule type="expression" dxfId="2" priority="192" stopIfTrue="1">
      <formula>IF($J$23&lt;&gt;0,$D$23=0)</formula>
    </cfRule>
    <cfRule type="cellIs" dxfId="0" priority="193" stopIfTrue="1" operator="lessThan">
      <formula>$F$23+$H$23</formula>
    </cfRule>
  </conditionalFormatting>
  <conditionalFormatting sqref="E23">
    <cfRule type="cellIs" dxfId="0" priority="225" stopIfTrue="1" operator="greaterThan">
      <formula>$D$23</formula>
    </cfRule>
    <cfRule type="expression" dxfId="2" priority="226" stopIfTrue="1">
      <formula>IF($J$23&lt;&gt;0,$E$23=0)</formula>
    </cfRule>
    <cfRule type="cellIs" dxfId="0" priority="227" stopIfTrue="1" operator="lessThan">
      <formula>$G$23+$I$23</formula>
    </cfRule>
  </conditionalFormatting>
  <conditionalFormatting sqref="G23">
    <cfRule type="cellIs" dxfId="0" priority="108" stopIfTrue="1" operator="greaterThan">
      <formula>$F$23</formula>
    </cfRule>
  </conditionalFormatting>
  <conditionalFormatting sqref="I23">
    <cfRule type="cellIs" dxfId="0" priority="116" stopIfTrue="1" operator="greaterThan">
      <formula>$H$23</formula>
    </cfRule>
  </conditionalFormatting>
  <conditionalFormatting sqref="J23">
    <cfRule type="cellIs" dxfId="0" priority="583" stopIfTrue="1" operator="notEqual">
      <formula>SUM($M$23:$Q$23)</formula>
    </cfRule>
    <cfRule type="cellIs" dxfId="0" priority="584" stopIfTrue="1" operator="lessThan">
      <formula>$K$23+$L$23</formula>
    </cfRule>
  </conditionalFormatting>
  <conditionalFormatting sqref="K23:R23">
    <cfRule type="cellIs" dxfId="0" priority="143" stopIfTrue="1" operator="greaterThan">
      <formula>$J$23</formula>
    </cfRule>
  </conditionalFormatting>
  <conditionalFormatting sqref="D24">
    <cfRule type="expression" dxfId="2" priority="194" stopIfTrue="1">
      <formula>IF($J$24&lt;&gt;0,$D$24=0)</formula>
    </cfRule>
    <cfRule type="cellIs" dxfId="0" priority="195" stopIfTrue="1" operator="lessThan">
      <formula>$F$24+$H$24</formula>
    </cfRule>
  </conditionalFormatting>
  <conditionalFormatting sqref="E24">
    <cfRule type="cellIs" dxfId="0" priority="228" stopIfTrue="1" operator="greaterThan">
      <formula>$D$24</formula>
    </cfRule>
    <cfRule type="expression" dxfId="2" priority="229" stopIfTrue="1">
      <formula>IF($J$24&lt;&gt;0,$E$24=0)</formula>
    </cfRule>
    <cfRule type="cellIs" dxfId="0" priority="230" stopIfTrue="1" operator="lessThan">
      <formula>$G$24+$I$24</formula>
    </cfRule>
  </conditionalFormatting>
  <conditionalFormatting sqref="G24">
    <cfRule type="cellIs" dxfId="0" priority="109" stopIfTrue="1" operator="greaterThan">
      <formula>$F$24</formula>
    </cfRule>
  </conditionalFormatting>
  <conditionalFormatting sqref="I24">
    <cfRule type="cellIs" dxfId="0" priority="117" stopIfTrue="1" operator="greaterThan">
      <formula>$H$24</formula>
    </cfRule>
  </conditionalFormatting>
  <conditionalFormatting sqref="J24">
    <cfRule type="cellIs" dxfId="0" priority="585" stopIfTrue="1" operator="notEqual">
      <formula>SUM($M$24:$Q$24)</formula>
    </cfRule>
    <cfRule type="cellIs" dxfId="0" priority="586" stopIfTrue="1" operator="lessThan">
      <formula>$K$24+$L$24</formula>
    </cfRule>
  </conditionalFormatting>
  <conditionalFormatting sqref="K24:R24">
    <cfRule type="cellIs" dxfId="0" priority="144" stopIfTrue="1" operator="greaterThan">
      <formula>$J$24</formula>
    </cfRule>
  </conditionalFormatting>
  <conditionalFormatting sqref="D25">
    <cfRule type="expression" dxfId="2" priority="196" stopIfTrue="1">
      <formula>IF($J$25&lt;&gt;0,$D$25=0)</formula>
    </cfRule>
    <cfRule type="cellIs" dxfId="0" priority="197" stopIfTrue="1" operator="lessThan">
      <formula>$F$25+$H$25</formula>
    </cfRule>
  </conditionalFormatting>
  <conditionalFormatting sqref="E25">
    <cfRule type="cellIs" dxfId="0" priority="231" stopIfTrue="1" operator="greaterThan">
      <formula>$D$25</formula>
    </cfRule>
    <cfRule type="expression" dxfId="2" priority="232" stopIfTrue="1">
      <formula>IF($J$25&lt;&gt;0,$E$25=0)</formula>
    </cfRule>
    <cfRule type="cellIs" dxfId="0" priority="233" stopIfTrue="1" operator="lessThan">
      <formula>$G$25+$I$25</formula>
    </cfRule>
  </conditionalFormatting>
  <conditionalFormatting sqref="G25">
    <cfRule type="cellIs" dxfId="0" priority="110" stopIfTrue="1" operator="greaterThan">
      <formula>$F$25</formula>
    </cfRule>
  </conditionalFormatting>
  <conditionalFormatting sqref="I25">
    <cfRule type="cellIs" dxfId="0" priority="118" stopIfTrue="1" operator="greaterThan">
      <formula>$H$25</formula>
    </cfRule>
  </conditionalFormatting>
  <conditionalFormatting sqref="J25">
    <cfRule type="cellIs" dxfId="0" priority="587" stopIfTrue="1" operator="notEqual">
      <formula>SUM($M$25:$Q$25)</formula>
    </cfRule>
    <cfRule type="cellIs" dxfId="0" priority="588" stopIfTrue="1" operator="lessThan">
      <formula>$K$25+$L$25</formula>
    </cfRule>
  </conditionalFormatting>
  <conditionalFormatting sqref="K25:R25">
    <cfRule type="cellIs" dxfId="0" priority="145" stopIfTrue="1" operator="greaterThan">
      <formula>$J$25</formula>
    </cfRule>
  </conditionalFormatting>
  <conditionalFormatting sqref="D26">
    <cfRule type="expression" dxfId="2" priority="198" stopIfTrue="1">
      <formula>IF($J$26&lt;&gt;0,$D$26=0)</formula>
    </cfRule>
    <cfRule type="cellIs" dxfId="0" priority="199" stopIfTrue="1" operator="lessThan">
      <formula>$F$26+$H$26</formula>
    </cfRule>
  </conditionalFormatting>
  <conditionalFormatting sqref="E26">
    <cfRule type="cellIs" dxfId="0" priority="234" stopIfTrue="1" operator="greaterThan">
      <formula>$D$26</formula>
    </cfRule>
    <cfRule type="expression" dxfId="2" priority="235" stopIfTrue="1">
      <formula>IF($J$26&lt;&gt;0,$E$26=0)</formula>
    </cfRule>
    <cfRule type="cellIs" dxfId="0" priority="236" stopIfTrue="1" operator="lessThan">
      <formula>$G$26+$I$26</formula>
    </cfRule>
  </conditionalFormatting>
  <conditionalFormatting sqref="G26">
    <cfRule type="cellIs" dxfId="0" priority="111" stopIfTrue="1" operator="greaterThan">
      <formula>$F$26</formula>
    </cfRule>
  </conditionalFormatting>
  <conditionalFormatting sqref="I26">
    <cfRule type="cellIs" dxfId="0" priority="119" stopIfTrue="1" operator="greaterThan">
      <formula>$H$26</formula>
    </cfRule>
  </conditionalFormatting>
  <conditionalFormatting sqref="J26">
    <cfRule type="cellIs" dxfId="0" priority="589" stopIfTrue="1" operator="notEqual">
      <formula>SUM($M$26:$Q$26)</formula>
    </cfRule>
    <cfRule type="cellIs" dxfId="0" priority="590" stopIfTrue="1" operator="lessThan">
      <formula>$K$26+$L$26</formula>
    </cfRule>
  </conditionalFormatting>
  <conditionalFormatting sqref="K26:R26">
    <cfRule type="cellIs" dxfId="0" priority="146" stopIfTrue="1" operator="greaterThan">
      <formula>$J$26</formula>
    </cfRule>
  </conditionalFormatting>
  <conditionalFormatting sqref="D27">
    <cfRule type="expression" dxfId="2" priority="200" stopIfTrue="1">
      <formula>IF($J$27&lt;&gt;0,$D$27=0)</formula>
    </cfRule>
    <cfRule type="cellIs" dxfId="0" priority="201" stopIfTrue="1" operator="lessThan">
      <formula>$F$27+$H$27</formula>
    </cfRule>
  </conditionalFormatting>
  <conditionalFormatting sqref="E27">
    <cfRule type="cellIs" dxfId="0" priority="237" stopIfTrue="1" operator="greaterThan">
      <formula>$D$27</formula>
    </cfRule>
    <cfRule type="expression" dxfId="2" priority="238" stopIfTrue="1">
      <formula>IF($J$27&lt;&gt;0,$E$27=0)</formula>
    </cfRule>
    <cfRule type="cellIs" dxfId="0" priority="239" stopIfTrue="1" operator="lessThan">
      <formula>$G$27+$I$27</formula>
    </cfRule>
  </conditionalFormatting>
  <conditionalFormatting sqref="G27">
    <cfRule type="cellIs" dxfId="0" priority="112" stopIfTrue="1" operator="greaterThan">
      <formula>$F$27</formula>
    </cfRule>
  </conditionalFormatting>
  <conditionalFormatting sqref="I27">
    <cfRule type="cellIs" dxfId="0" priority="120" stopIfTrue="1" operator="greaterThan">
      <formula>$H$27</formula>
    </cfRule>
  </conditionalFormatting>
  <conditionalFormatting sqref="J27">
    <cfRule type="cellIs" dxfId="0" priority="591" stopIfTrue="1" operator="notEqual">
      <formula>SUM($M$27:$Q$27)</formula>
    </cfRule>
    <cfRule type="cellIs" dxfId="0" priority="592" stopIfTrue="1" operator="lessThan">
      <formula>$K$27+$L$27</formula>
    </cfRule>
  </conditionalFormatting>
  <conditionalFormatting sqref="K27:R27">
    <cfRule type="cellIs" dxfId="0" priority="147" stopIfTrue="1" operator="greaterThan">
      <formula>$J$27</formula>
    </cfRule>
  </conditionalFormatting>
  <pageMargins left="0.17" right="0.15748" top="0.17" bottom="0.34" header="0" footer="0.32"/>
  <pageSetup paperSize="9" scale="80" orientation="landscape" useFirstPageNumber="1"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zoomScale="90" zoomScaleNormal="90" workbookViewId="0">
      <selection activeCell="U14" sqref="U14"/>
    </sheetView>
  </sheetViews>
  <sheetFormatPr defaultColWidth="9" defaultRowHeight="12.75" customHeight="1"/>
  <cols>
    <col min="1" max="1" width="2.28888888888889" customWidth="1"/>
    <col min="2" max="2" width="5.71111111111111" customWidth="1"/>
    <col min="3" max="3" width="25.8555555555556" customWidth="1"/>
    <col min="4" max="4" width="9.56666666666667" customWidth="1"/>
    <col min="5" max="5" width="9.42222222222222" customWidth="1"/>
    <col min="6" max="8" width="8" customWidth="1"/>
    <col min="9" max="9" width="8.14444444444444" customWidth="1"/>
    <col min="10" max="10" width="10.7111111111111" customWidth="1"/>
    <col min="11" max="11" width="9.71111111111111" customWidth="1"/>
    <col min="12" max="12" width="9.42222222222222" customWidth="1"/>
    <col min="13" max="17" width="8" customWidth="1"/>
    <col min="18" max="18" width="9.42222222222222" customWidth="1"/>
    <col min="19" max="257" width="9.14444444444444" customWidth="1"/>
  </cols>
  <sheetData>
    <row r="1" ht="17.25" customHeight="1" spans="2:18">
      <c r="B1" s="2" t="s">
        <v>39</v>
      </c>
      <c r="C1" s="3" t="s">
        <v>40</v>
      </c>
      <c r="D1" s="4" t="s">
        <v>41</v>
      </c>
      <c r="E1" s="5"/>
      <c r="F1" s="5"/>
      <c r="G1" s="5"/>
      <c r="H1" s="5"/>
      <c r="I1" s="72"/>
      <c r="J1" s="73" t="s">
        <v>42</v>
      </c>
      <c r="K1" s="74"/>
      <c r="L1" s="74"/>
      <c r="M1" s="74"/>
      <c r="N1" s="74"/>
      <c r="O1" s="74"/>
      <c r="P1" s="74"/>
      <c r="Q1" s="74"/>
      <c r="R1" s="104"/>
    </row>
    <row r="2" ht="17.25" customHeight="1" spans="2:18">
      <c r="B2" s="6"/>
      <c r="C2" s="7"/>
      <c r="D2" s="8" t="s">
        <v>43</v>
      </c>
      <c r="E2" s="9"/>
      <c r="F2" s="10" t="s">
        <v>44</v>
      </c>
      <c r="G2" s="11"/>
      <c r="H2" s="11"/>
      <c r="I2" s="75"/>
      <c r="J2" s="76" t="s">
        <v>45</v>
      </c>
      <c r="K2" s="11" t="s">
        <v>46</v>
      </c>
      <c r="L2" s="77"/>
      <c r="M2" s="78" t="s">
        <v>47</v>
      </c>
      <c r="N2" s="11"/>
      <c r="O2" s="11"/>
      <c r="P2" s="11"/>
      <c r="Q2" s="77"/>
      <c r="R2" s="105" t="s">
        <v>48</v>
      </c>
    </row>
    <row r="3" ht="43.1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6" customHeight="1" spans="2:18">
      <c r="B4" s="15"/>
      <c r="C4" s="16"/>
      <c r="D4" s="17" t="s">
        <v>56</v>
      </c>
      <c r="E4" s="18" t="s">
        <v>57</v>
      </c>
      <c r="F4" s="18" t="s">
        <v>58</v>
      </c>
      <c r="G4" s="18" t="s">
        <v>57</v>
      </c>
      <c r="H4" s="18" t="s">
        <v>59</v>
      </c>
      <c r="I4" s="18" t="s">
        <v>57</v>
      </c>
      <c r="J4" s="81"/>
      <c r="K4" s="82"/>
      <c r="L4" s="82"/>
      <c r="M4" s="83"/>
      <c r="N4" s="83"/>
      <c r="O4" s="82"/>
      <c r="P4" s="84"/>
      <c r="Q4" s="108"/>
      <c r="R4" s="109"/>
    </row>
    <row r="5" ht="9.6"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24" customHeight="1" spans="2:18">
      <c r="B6" s="293" t="s">
        <v>311</v>
      </c>
      <c r="C6" s="24" t="s">
        <v>312</v>
      </c>
      <c r="D6" s="294"/>
      <c r="E6" s="295"/>
      <c r="F6" s="295"/>
      <c r="G6" s="295"/>
      <c r="H6" s="295"/>
      <c r="I6" s="324"/>
      <c r="J6" s="294"/>
      <c r="K6" s="295"/>
      <c r="L6" s="295"/>
      <c r="M6" s="295"/>
      <c r="N6" s="295"/>
      <c r="O6" s="295"/>
      <c r="P6" s="295"/>
      <c r="Q6" s="295"/>
      <c r="R6" s="339"/>
    </row>
    <row r="7" ht="18.75" customHeight="1" spans="2:18">
      <c r="B7" s="293" t="s">
        <v>313</v>
      </c>
      <c r="C7" s="24" t="s">
        <v>314</v>
      </c>
      <c r="D7" s="296"/>
      <c r="E7" s="295"/>
      <c r="F7" s="295"/>
      <c r="G7" s="297"/>
      <c r="H7" s="295"/>
      <c r="I7" s="324"/>
      <c r="J7" s="294"/>
      <c r="K7" s="295"/>
      <c r="L7" s="295"/>
      <c r="M7" s="295"/>
      <c r="N7" s="295"/>
      <c r="O7" s="295"/>
      <c r="P7" s="295"/>
      <c r="Q7" s="295"/>
      <c r="R7" s="339"/>
    </row>
    <row r="8" ht="17.25" customHeight="1" spans="2:18">
      <c r="B8" s="298" t="s">
        <v>315</v>
      </c>
      <c r="C8" s="30" t="s">
        <v>316</v>
      </c>
      <c r="D8" s="299"/>
      <c r="E8" s="300"/>
      <c r="F8" s="300"/>
      <c r="G8" s="300"/>
      <c r="H8" s="300"/>
      <c r="I8" s="325"/>
      <c r="J8" s="312"/>
      <c r="K8" s="300"/>
      <c r="L8" s="300"/>
      <c r="M8" s="300"/>
      <c r="N8" s="300"/>
      <c r="O8" s="300"/>
      <c r="P8" s="300"/>
      <c r="Q8" s="300"/>
      <c r="R8" s="340"/>
    </row>
    <row r="9" ht="18.6" customHeight="1" spans="2:18">
      <c r="B9" s="293" t="s">
        <v>317</v>
      </c>
      <c r="C9" s="24" t="s">
        <v>318</v>
      </c>
      <c r="D9" s="301"/>
      <c r="E9" s="295"/>
      <c r="F9" s="295"/>
      <c r="G9" s="302"/>
      <c r="H9" s="295"/>
      <c r="I9" s="324"/>
      <c r="J9" s="294"/>
      <c r="K9" s="295"/>
      <c r="L9" s="295"/>
      <c r="M9" s="295"/>
      <c r="N9" s="295"/>
      <c r="O9" s="295"/>
      <c r="P9" s="295"/>
      <c r="Q9" s="295"/>
      <c r="R9" s="339"/>
    </row>
    <row r="10" ht="18.6" customHeight="1" spans="2:18">
      <c r="B10" s="303" t="s">
        <v>319</v>
      </c>
      <c r="C10" s="24" t="s">
        <v>320</v>
      </c>
      <c r="D10" s="304"/>
      <c r="E10" s="295"/>
      <c r="F10" s="295"/>
      <c r="G10" s="295"/>
      <c r="H10" s="295"/>
      <c r="I10" s="324"/>
      <c r="J10" s="294"/>
      <c r="K10" s="295"/>
      <c r="L10" s="295"/>
      <c r="M10" s="295"/>
      <c r="N10" s="295"/>
      <c r="O10" s="295"/>
      <c r="P10" s="295"/>
      <c r="Q10" s="295"/>
      <c r="R10" s="339"/>
    </row>
    <row r="11" ht="19.9" customHeight="1" spans="2:18">
      <c r="B11" s="303" t="s">
        <v>321</v>
      </c>
      <c r="C11" s="24" t="s">
        <v>322</v>
      </c>
      <c r="D11" s="305"/>
      <c r="E11" s="306"/>
      <c r="F11" s="307"/>
      <c r="G11" s="297"/>
      <c r="H11" s="307"/>
      <c r="I11" s="326"/>
      <c r="J11" s="327"/>
      <c r="K11" s="306"/>
      <c r="L11" s="306"/>
      <c r="M11" s="306"/>
      <c r="N11" s="306"/>
      <c r="O11" s="306"/>
      <c r="P11" s="306"/>
      <c r="Q11" s="306"/>
      <c r="R11" s="341"/>
    </row>
    <row r="12" ht="18.6" customHeight="1" spans="2:18">
      <c r="B12" s="308" t="s">
        <v>323</v>
      </c>
      <c r="C12" s="41" t="s">
        <v>324</v>
      </c>
      <c r="D12" s="304"/>
      <c r="E12" s="295"/>
      <c r="F12" s="295"/>
      <c r="G12" s="306"/>
      <c r="H12" s="295"/>
      <c r="I12" s="324"/>
      <c r="J12" s="294"/>
      <c r="K12" s="295"/>
      <c r="L12" s="295"/>
      <c r="M12" s="295"/>
      <c r="N12" s="295"/>
      <c r="O12" s="295"/>
      <c r="P12" s="295"/>
      <c r="Q12" s="295"/>
      <c r="R12" s="339"/>
    </row>
    <row r="13" ht="18" customHeight="1" spans="2:18">
      <c r="B13" s="309" t="s">
        <v>325</v>
      </c>
      <c r="C13" s="30" t="s">
        <v>326</v>
      </c>
      <c r="D13" s="299"/>
      <c r="E13" s="295"/>
      <c r="F13" s="300"/>
      <c r="G13" s="306"/>
      <c r="H13" s="300"/>
      <c r="I13" s="325"/>
      <c r="J13" s="312"/>
      <c r="K13" s="300"/>
      <c r="L13" s="300"/>
      <c r="M13" s="300"/>
      <c r="N13" s="300"/>
      <c r="O13" s="300"/>
      <c r="P13" s="300"/>
      <c r="Q13" s="300"/>
      <c r="R13" s="340"/>
    </row>
    <row r="14" ht="40.9" customHeight="1" spans="2:18">
      <c r="B14" s="310" t="s">
        <v>327</v>
      </c>
      <c r="C14" s="44" t="s">
        <v>328</v>
      </c>
      <c r="D14" s="45" t="s">
        <v>66</v>
      </c>
      <c r="E14" s="46" t="s">
        <v>66</v>
      </c>
      <c r="F14" s="46" t="s">
        <v>66</v>
      </c>
      <c r="G14" s="47" t="s">
        <v>66</v>
      </c>
      <c r="H14" s="46" t="s">
        <v>66</v>
      </c>
      <c r="I14" s="92" t="s">
        <v>66</v>
      </c>
      <c r="J14" s="369"/>
      <c r="K14" s="332"/>
      <c r="L14" s="332"/>
      <c r="M14" s="332"/>
      <c r="N14" s="332"/>
      <c r="O14" s="332"/>
      <c r="P14" s="332"/>
      <c r="Q14" s="332"/>
      <c r="R14" s="377"/>
    </row>
    <row r="15" ht="29.45" customHeight="1" spans="2:18">
      <c r="B15" s="308" t="s">
        <v>329</v>
      </c>
      <c r="C15" s="41" t="s">
        <v>330</v>
      </c>
      <c r="D15" s="48" t="s">
        <v>66</v>
      </c>
      <c r="E15" s="49" t="s">
        <v>66</v>
      </c>
      <c r="F15" s="49" t="s">
        <v>66</v>
      </c>
      <c r="G15" s="49" t="s">
        <v>66</v>
      </c>
      <c r="H15" s="49" t="s">
        <v>66</v>
      </c>
      <c r="I15" s="93" t="s">
        <v>66</v>
      </c>
      <c r="J15" s="294"/>
      <c r="K15" s="300"/>
      <c r="L15" s="300"/>
      <c r="M15" s="295"/>
      <c r="N15" s="300"/>
      <c r="O15" s="300"/>
      <c r="P15" s="300"/>
      <c r="Q15" s="300"/>
      <c r="R15" s="340"/>
    </row>
    <row r="16" ht="19.15" customHeight="1" spans="1:18">
      <c r="A16" s="311">
        <v>7</v>
      </c>
      <c r="B16" s="293" t="s">
        <v>331</v>
      </c>
      <c r="C16" s="24" t="s">
        <v>320</v>
      </c>
      <c r="D16" s="51" t="s">
        <v>66</v>
      </c>
      <c r="E16" s="52" t="s">
        <v>66</v>
      </c>
      <c r="F16" s="52" t="s">
        <v>66</v>
      </c>
      <c r="G16" s="53" t="s">
        <v>66</v>
      </c>
      <c r="H16" s="52" t="s">
        <v>66</v>
      </c>
      <c r="I16" s="94" t="s">
        <v>66</v>
      </c>
      <c r="J16" s="294"/>
      <c r="K16" s="295"/>
      <c r="L16" s="295"/>
      <c r="M16" s="295"/>
      <c r="N16" s="295"/>
      <c r="O16" s="295"/>
      <c r="P16" s="295"/>
      <c r="Q16" s="295"/>
      <c r="R16" s="339"/>
    </row>
    <row r="17" ht="18.6" customHeight="1" spans="2:18">
      <c r="B17" s="293" t="s">
        <v>332</v>
      </c>
      <c r="C17" s="24" t="s">
        <v>324</v>
      </c>
      <c r="D17" s="54" t="s">
        <v>66</v>
      </c>
      <c r="E17" s="52" t="s">
        <v>66</v>
      </c>
      <c r="F17" s="52" t="s">
        <v>66</v>
      </c>
      <c r="G17" s="52" t="s">
        <v>66</v>
      </c>
      <c r="H17" s="52" t="s">
        <v>66</v>
      </c>
      <c r="I17" s="94" t="s">
        <v>66</v>
      </c>
      <c r="J17" s="294"/>
      <c r="K17" s="295"/>
      <c r="L17" s="295"/>
      <c r="M17" s="295"/>
      <c r="N17" s="295"/>
      <c r="O17" s="295"/>
      <c r="P17" s="295"/>
      <c r="Q17" s="295"/>
      <c r="R17" s="339"/>
    </row>
    <row r="18" ht="19.15" customHeight="1" spans="2:18">
      <c r="B18" s="290" t="s">
        <v>333</v>
      </c>
      <c r="C18" s="55" t="s">
        <v>326</v>
      </c>
      <c r="D18" s="21" t="s">
        <v>66</v>
      </c>
      <c r="E18" s="22" t="s">
        <v>66</v>
      </c>
      <c r="F18" s="22" t="s">
        <v>66</v>
      </c>
      <c r="G18" s="22" t="s">
        <v>66</v>
      </c>
      <c r="H18" s="22" t="s">
        <v>66</v>
      </c>
      <c r="I18" s="85" t="s">
        <v>66</v>
      </c>
      <c r="J18" s="330"/>
      <c r="K18" s="331"/>
      <c r="L18" s="331"/>
      <c r="M18" s="331"/>
      <c r="N18" s="331"/>
      <c r="O18" s="331"/>
      <c r="P18" s="331"/>
      <c r="Q18" s="331"/>
      <c r="R18" s="343"/>
    </row>
    <row r="19" ht="20.45" customHeight="1" spans="2:18">
      <c r="B19" s="310" t="s">
        <v>334</v>
      </c>
      <c r="C19" s="44" t="s">
        <v>335</v>
      </c>
      <c r="D19" s="386"/>
      <c r="E19" s="332"/>
      <c r="F19" s="332"/>
      <c r="G19" s="332"/>
      <c r="H19" s="332"/>
      <c r="I19" s="375"/>
      <c r="J19" s="369"/>
      <c r="K19" s="332"/>
      <c r="L19" s="332"/>
      <c r="M19" s="332"/>
      <c r="N19" s="332"/>
      <c r="O19" s="332"/>
      <c r="P19" s="332"/>
      <c r="Q19" s="332"/>
      <c r="R19" s="377"/>
    </row>
    <row r="20" ht="28.9" customHeight="1" spans="2:18">
      <c r="B20" s="308" t="s">
        <v>336</v>
      </c>
      <c r="C20" s="41" t="s">
        <v>337</v>
      </c>
      <c r="D20" s="312"/>
      <c r="E20" s="300"/>
      <c r="F20" s="300"/>
      <c r="G20" s="300"/>
      <c r="H20" s="300"/>
      <c r="I20" s="325"/>
      <c r="J20" s="312"/>
      <c r="K20" s="300"/>
      <c r="L20" s="300"/>
      <c r="M20" s="300"/>
      <c r="N20" s="300"/>
      <c r="O20" s="300"/>
      <c r="P20" s="300"/>
      <c r="Q20" s="300"/>
      <c r="R20" s="340"/>
    </row>
    <row r="21" ht="18" customHeight="1" spans="2:18">
      <c r="B21" s="313" t="s">
        <v>338</v>
      </c>
      <c r="C21" s="60" t="s">
        <v>339</v>
      </c>
      <c r="D21" s="314"/>
      <c r="E21" s="306"/>
      <c r="F21" s="306"/>
      <c r="G21" s="306"/>
      <c r="H21" s="306"/>
      <c r="I21" s="333"/>
      <c r="J21" s="330"/>
      <c r="K21" s="295"/>
      <c r="L21" s="295"/>
      <c r="M21" s="295"/>
      <c r="N21" s="295"/>
      <c r="O21" s="295"/>
      <c r="P21" s="295"/>
      <c r="Q21" s="295"/>
      <c r="R21" s="339"/>
    </row>
    <row r="22" ht="33" customHeight="1" spans="2:18">
      <c r="B22" s="315" t="s">
        <v>340</v>
      </c>
      <c r="C22" s="63" t="s">
        <v>341</v>
      </c>
      <c r="D22" s="316"/>
      <c r="E22" s="317"/>
      <c r="F22" s="317"/>
      <c r="G22" s="317"/>
      <c r="H22" s="317"/>
      <c r="I22" s="334"/>
      <c r="J22" s="335"/>
      <c r="K22" s="317"/>
      <c r="L22" s="317"/>
      <c r="M22" s="317"/>
      <c r="N22" s="317"/>
      <c r="O22" s="321"/>
      <c r="P22" s="321"/>
      <c r="Q22" s="317"/>
      <c r="R22" s="334"/>
    </row>
    <row r="23" ht="18" customHeight="1" spans="2:18">
      <c r="B23" s="315" t="s">
        <v>342</v>
      </c>
      <c r="C23" s="63" t="s">
        <v>343</v>
      </c>
      <c r="D23" s="318"/>
      <c r="E23" s="317"/>
      <c r="F23" s="317"/>
      <c r="G23" s="317"/>
      <c r="H23" s="317"/>
      <c r="I23" s="334"/>
      <c r="J23" s="316"/>
      <c r="K23" s="387"/>
      <c r="L23" s="317"/>
      <c r="M23" s="317"/>
      <c r="N23" s="317"/>
      <c r="O23" s="317"/>
      <c r="P23" s="317"/>
      <c r="Q23" s="317"/>
      <c r="R23" s="334"/>
    </row>
    <row r="24" ht="19.15" customHeight="1" spans="2:18">
      <c r="B24" s="315" t="s">
        <v>344</v>
      </c>
      <c r="C24" s="63" t="s">
        <v>345</v>
      </c>
      <c r="D24" s="316"/>
      <c r="E24" s="317"/>
      <c r="F24" s="317"/>
      <c r="G24" s="317"/>
      <c r="H24" s="317"/>
      <c r="I24" s="334"/>
      <c r="J24" s="316"/>
      <c r="K24" s="317"/>
      <c r="L24" s="317"/>
      <c r="M24" s="317"/>
      <c r="N24" s="317"/>
      <c r="O24" s="317"/>
      <c r="P24" s="317"/>
      <c r="Q24" s="317"/>
      <c r="R24" s="334"/>
    </row>
    <row r="25" ht="39.6" customHeight="1" spans="2:18">
      <c r="B25" s="319" t="s">
        <v>346</v>
      </c>
      <c r="C25" s="68" t="s">
        <v>347</v>
      </c>
      <c r="D25" s="320"/>
      <c r="E25" s="321"/>
      <c r="F25" s="321"/>
      <c r="G25" s="321"/>
      <c r="H25" s="321"/>
      <c r="I25" s="336"/>
      <c r="J25" s="320"/>
      <c r="K25" s="337"/>
      <c r="L25" s="337"/>
      <c r="M25" s="337"/>
      <c r="N25" s="337"/>
      <c r="O25" s="337"/>
      <c r="P25" s="337"/>
      <c r="Q25" s="337"/>
      <c r="R25" s="344"/>
    </row>
    <row r="26" ht="12.6" customHeight="1" spans="4:19">
      <c r="D26" s="242">
        <f>'2'!D11+'6'!D6+'6'!D7+'6'!D8+'6'!D17+'7'!D19+'7'!D22+'7'!D23+'7'!D24+'5'!D31+'6'!D9+'6'!D11+'6'!D12</f>
        <v>0</v>
      </c>
      <c r="E26" s="242">
        <f>'2'!E11+'6'!E6+'6'!E7+'6'!E8+'6'!E17+'7'!E19+'7'!E22+'7'!E23+'7'!E24+'5'!E31+'6'!E9+'6'!E11+'6'!E12</f>
        <v>0</v>
      </c>
      <c r="F26" s="242">
        <f>'2'!F11+'6'!F6+'6'!F7+'6'!F8+'6'!F17+'7'!F19+'7'!F22+'7'!F23+'7'!F24+'5'!F31+'6'!F9+'6'!F11+'6'!F12</f>
        <v>0</v>
      </c>
      <c r="G26" s="242">
        <f>'2'!G11+'6'!G6+'6'!G7+'6'!G8+'6'!G17+'7'!G19+'7'!G22+'7'!G23+'7'!G24+'5'!G31+'6'!G9+'6'!G11+'6'!G12</f>
        <v>0</v>
      </c>
      <c r="H26" s="242">
        <f>'2'!H11+'6'!H6+'6'!H7+'6'!H8+'6'!H17+'7'!H19+'7'!H22+'7'!H23+'7'!H24+'5'!H31+'6'!H9+'6'!H11+'6'!H12</f>
        <v>0</v>
      </c>
      <c r="I26" s="242">
        <f>'2'!I11+'6'!I6+'6'!I7+'6'!I8+'6'!I17+'7'!I19+'7'!I22+'7'!I23+'7'!I24+'5'!I31+'6'!I9+'6'!I11+'6'!I12</f>
        <v>0</v>
      </c>
      <c r="J26" s="242">
        <f>'2'!J11+'6'!J6+'6'!J7+'6'!J8+'6'!J17+'7'!J19+'7'!J22+'7'!J23+'7'!J24+'7'!J14+'6'!J9+'5'!J31+'6'!J10+'6'!J11+'6'!J12</f>
        <v>0</v>
      </c>
      <c r="K26" s="242">
        <f>'2'!K11+'6'!K6+'6'!K7+'6'!K8+'6'!K17+'7'!K19+'7'!K22+'7'!K23+'7'!K24+K14+'6'!K9+'5'!K31+'6'!K10+'6'!K11+'6'!K12</f>
        <v>0</v>
      </c>
      <c r="L26" s="242">
        <f>'2'!L11+'6'!L6+'6'!L7+'6'!L8+'6'!L17+'7'!L19+'7'!L22+'7'!L23+'7'!L24+L14+'6'!L9+'5'!L31+'6'!L10+'6'!L11+'6'!L12</f>
        <v>0</v>
      </c>
      <c r="M26" s="242">
        <f>'2'!M11+'6'!M6+'6'!M7+'6'!M8+'6'!M17+'7'!M19+'7'!M22+'7'!M23+'7'!M24+M14+'6'!M9+'5'!M31+'6'!M10+'6'!M11+'6'!M12</f>
        <v>0</v>
      </c>
      <c r="N26" s="242">
        <f>'2'!N11+'6'!N6+'6'!N7+'6'!N8+'6'!N17+'7'!N19+'7'!N22+'7'!N23+'7'!N24+N14+'6'!N9+'5'!N31+'6'!N10+'6'!N11+'6'!N12</f>
        <v>0</v>
      </c>
      <c r="O26" s="242">
        <f>'2'!O11+'6'!O6+'6'!O7+'6'!O8+'6'!O17+'7'!O19+'7'!O22+'7'!O23+'7'!O24+O14+'6'!O9+'6'!O10+'6'!O11+'6'!O12</f>
        <v>0</v>
      </c>
      <c r="P26" s="242">
        <f>'2'!P11+'6'!P6+'6'!P7+'6'!P8+'6'!P17+'7'!P19+'7'!P22+'7'!P23+'7'!P24+P14+'6'!P9+'6'!P10+'6'!P11+'6'!P12</f>
        <v>0</v>
      </c>
      <c r="Q26" s="242">
        <f>'2'!Q11+'6'!Q6+'6'!Q7+'6'!Q8+'6'!Q17+'7'!Q19+'7'!Q22+'7'!Q23+'7'!Q24+Q14+'6'!Q9+'6'!Q10+'6'!Q11+'6'!Q12</f>
        <v>0</v>
      </c>
      <c r="R26" s="242">
        <f>'2'!R11+'6'!R6+'6'!R7+'6'!R8+'6'!R17+'7'!R19+'7'!R22+'7'!R23+'7'!R24+R14+'6'!R9+'5'!R31+'6'!R10+'6'!R11+'6'!R12</f>
        <v>0</v>
      </c>
      <c r="S26" s="242"/>
    </row>
    <row r="27" spans="4:19">
      <c r="D27" s="242"/>
      <c r="E27" s="242"/>
      <c r="F27" s="242"/>
      <c r="G27" s="242"/>
      <c r="H27" s="242"/>
      <c r="I27" s="242"/>
      <c r="J27" s="242"/>
      <c r="K27" s="242"/>
      <c r="L27" s="242"/>
      <c r="M27" s="242"/>
      <c r="N27" s="242"/>
      <c r="O27" s="242"/>
      <c r="P27" s="242"/>
      <c r="Q27" s="242"/>
      <c r="R27" s="242"/>
      <c r="S27" s="242"/>
    </row>
    <row r="28" spans="4:4">
      <c r="D28" s="272"/>
    </row>
    <row r="30" spans="4:4">
      <c r="D30" s="272"/>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177" stopIfTrue="1">
      <formula>IF($J$6&lt;&gt;0,$D$6=0)</formula>
    </cfRule>
    <cfRule type="cellIs" dxfId="0" priority="178" stopIfTrue="1" operator="lessThan">
      <formula>$F$6+$H$6</formula>
    </cfRule>
  </conditionalFormatting>
  <conditionalFormatting sqref="E6">
    <cfRule type="cellIs" dxfId="0" priority="209" stopIfTrue="1" operator="greaterThan">
      <formula>$D$6</formula>
    </cfRule>
    <cfRule type="expression" dxfId="2" priority="210" stopIfTrue="1">
      <formula>IF($J$6&lt;&gt;0,$E$6=0)</formula>
    </cfRule>
    <cfRule type="cellIs" dxfId="0" priority="211" stopIfTrue="1" operator="lessThan">
      <formula>$G$6+$I$6</formula>
    </cfRule>
  </conditionalFormatting>
  <conditionalFormatting sqref="G6">
    <cfRule type="cellIs" dxfId="0" priority="159" stopIfTrue="1" operator="greaterThan">
      <formula>$F$6</formula>
    </cfRule>
  </conditionalFormatting>
  <conditionalFormatting sqref="I6">
    <cfRule type="cellIs" dxfId="0" priority="161" stopIfTrue="1" operator="greaterThan">
      <formula>$H$6</formula>
    </cfRule>
  </conditionalFormatting>
  <conditionalFormatting sqref="J6">
    <cfRule type="cellIs" dxfId="0" priority="414" stopIfTrue="1" operator="notEqual">
      <formula>SUM($M$6:$Q$6)</formula>
    </cfRule>
    <cfRule type="cellIs" dxfId="0" priority="415" stopIfTrue="1" operator="lessThan">
      <formula>$K$6+$L$6</formula>
    </cfRule>
  </conditionalFormatting>
  <conditionalFormatting sqref="K6:R6">
    <cfRule type="cellIs" dxfId="0" priority="163" stopIfTrue="1" operator="greaterThan">
      <formula>$J$6</formula>
    </cfRule>
  </conditionalFormatting>
  <conditionalFormatting sqref="D7">
    <cfRule type="expression" dxfId="2" priority="179" stopIfTrue="1">
      <formula>IF($J$7&lt;&gt;0,$D$7=0)</formula>
    </cfRule>
    <cfRule type="cellIs" dxfId="0" priority="180" stopIfTrue="1" operator="lessThan">
      <formula>$F$7+$H$7</formula>
    </cfRule>
  </conditionalFormatting>
  <conditionalFormatting sqref="E7">
    <cfRule type="cellIs" dxfId="0" priority="212" stopIfTrue="1" operator="greaterThan">
      <formula>$D$7</formula>
    </cfRule>
    <cfRule type="expression" dxfId="2" priority="213" stopIfTrue="1">
      <formula>IF($J$7&lt;&gt;0,$E$7=0)</formula>
    </cfRule>
    <cfRule type="cellIs" dxfId="0" priority="214" stopIfTrue="1" operator="lessThan">
      <formula>$G$7+$I$7</formula>
    </cfRule>
  </conditionalFormatting>
  <conditionalFormatting sqref="G7">
    <cfRule type="cellIs" dxfId="0" priority="160" stopIfTrue="1" operator="greaterThan">
      <formula>$F$7</formula>
    </cfRule>
  </conditionalFormatting>
  <conditionalFormatting sqref="I7">
    <cfRule type="cellIs" dxfId="0" priority="162" stopIfTrue="1" operator="greaterThan">
      <formula>$H$7</formula>
    </cfRule>
  </conditionalFormatting>
  <conditionalFormatting sqref="J7">
    <cfRule type="cellIs" dxfId="0" priority="416" stopIfTrue="1" operator="notEqual">
      <formula>SUM($M$7:$Q$7)</formula>
    </cfRule>
    <cfRule type="cellIs" dxfId="0" priority="417" stopIfTrue="1" operator="lessThan">
      <formula>$K$7+$L$7</formula>
    </cfRule>
  </conditionalFormatting>
  <conditionalFormatting sqref="K7:R7">
    <cfRule type="cellIs" dxfId="0" priority="164" stopIfTrue="1" operator="greaterThan">
      <formula>$J$7</formula>
    </cfRule>
  </conditionalFormatting>
  <conditionalFormatting sqref="D8">
    <cfRule type="expression" dxfId="2" priority="181" stopIfTrue="1">
      <formula>IF($J$8&lt;&gt;0,$D$8=0)</formula>
    </cfRule>
    <cfRule type="cellIs" dxfId="0" priority="182" stopIfTrue="1" operator="lessThan">
      <formula>$F$8+$H$8</formula>
    </cfRule>
  </conditionalFormatting>
  <conditionalFormatting sqref="E8">
    <cfRule type="cellIs" dxfId="0" priority="215" stopIfTrue="1" operator="greaterThan">
      <formula>$D$8</formula>
    </cfRule>
    <cfRule type="expression" dxfId="2" priority="216" stopIfTrue="1">
      <formula>IF($J$8&lt;&gt;0,$E$8=0)</formula>
    </cfRule>
    <cfRule type="cellIs" dxfId="0" priority="217" stopIfTrue="1" operator="lessThan">
      <formula>$G$8+$I$8</formula>
    </cfRule>
  </conditionalFormatting>
  <conditionalFormatting sqref="G8">
    <cfRule type="cellIs" dxfId="0" priority="109" stopIfTrue="1" operator="greaterThan">
      <formula>$F$8</formula>
    </cfRule>
  </conditionalFormatting>
  <conditionalFormatting sqref="I8">
    <cfRule type="cellIs" dxfId="0" priority="115" stopIfTrue="1" operator="greaterThan">
      <formula>$H$8</formula>
    </cfRule>
  </conditionalFormatting>
  <conditionalFormatting sqref="J8">
    <cfRule type="cellIs" dxfId="0" priority="418" stopIfTrue="1" operator="notEqual">
      <formula>SUM($M$8:$Q$8)</formula>
    </cfRule>
    <cfRule type="cellIs" dxfId="0" priority="419" stopIfTrue="1" operator="lessThan">
      <formula>$K$8+$L$8</formula>
    </cfRule>
  </conditionalFormatting>
  <conditionalFormatting sqref="K8:R8">
    <cfRule type="cellIs" dxfId="0" priority="128" stopIfTrue="1" operator="greaterThan">
      <formula>$J$8</formula>
    </cfRule>
  </conditionalFormatting>
  <conditionalFormatting sqref="D9">
    <cfRule type="expression" dxfId="2" priority="183" stopIfTrue="1">
      <formula>IF($J$9&lt;&gt;0,$D$9=0)</formula>
    </cfRule>
    <cfRule type="cellIs" dxfId="0" priority="184" stopIfTrue="1" operator="lessThan">
      <formula>$F$9+$H$9</formula>
    </cfRule>
  </conditionalFormatting>
  <conditionalFormatting sqref="E9">
    <cfRule type="cellIs" dxfId="0" priority="218" stopIfTrue="1" operator="greaterThan">
      <formula>$D$9</formula>
    </cfRule>
    <cfRule type="expression" dxfId="2" priority="219" stopIfTrue="1">
      <formula>IF($J$9&lt;&gt;0,$E$9=0)</formula>
    </cfRule>
    <cfRule type="cellIs" dxfId="0" priority="220" stopIfTrue="1" operator="lessThan">
      <formula>$G$9+$I$9</formula>
    </cfRule>
  </conditionalFormatting>
  <conditionalFormatting sqref="G9">
    <cfRule type="cellIs" dxfId="0" priority="104" stopIfTrue="1" operator="greaterThan">
      <formula>$F$9</formula>
    </cfRule>
  </conditionalFormatting>
  <conditionalFormatting sqref="I9">
    <cfRule type="cellIs" dxfId="0" priority="114" stopIfTrue="1" operator="greaterThan">
      <formula>$H$9</formula>
    </cfRule>
  </conditionalFormatting>
  <conditionalFormatting sqref="J9">
    <cfRule type="cellIs" dxfId="0" priority="420" stopIfTrue="1" operator="notEqual">
      <formula>SUM($M$9:$Q$9)</formula>
    </cfRule>
    <cfRule type="cellIs" dxfId="0" priority="421" stopIfTrue="1" operator="lessThan">
      <formula>$K$9+$L$9</formula>
    </cfRule>
  </conditionalFormatting>
  <conditionalFormatting sqref="K9:R9">
    <cfRule type="cellIs" dxfId="0" priority="129" stopIfTrue="1" operator="greaterThan">
      <formula>$J$9</formula>
    </cfRule>
  </conditionalFormatting>
  <conditionalFormatting sqref="D10">
    <cfRule type="expression" dxfId="2" priority="185" stopIfTrue="1">
      <formula>IF($J$10&lt;&gt;0,$D$10=0)</formula>
    </cfRule>
    <cfRule type="cellIs" dxfId="0" priority="186" stopIfTrue="1" operator="lessThan">
      <formula>$F$10+$H$10</formula>
    </cfRule>
  </conditionalFormatting>
  <conditionalFormatting sqref="E10">
    <cfRule type="cellIs" dxfId="0" priority="221" stopIfTrue="1" operator="greaterThan">
      <formula>$D$10</formula>
    </cfRule>
    <cfRule type="expression" dxfId="2" priority="222" stopIfTrue="1">
      <formula>IF($J$10&lt;&gt;0,$E$10=0)</formula>
    </cfRule>
    <cfRule type="cellIs" dxfId="0" priority="223" stopIfTrue="1" operator="lessThan">
      <formula>$G$10+$I$10</formula>
    </cfRule>
  </conditionalFormatting>
  <conditionalFormatting sqref="G10">
    <cfRule type="cellIs" dxfId="0" priority="105" stopIfTrue="1" operator="greaterThan">
      <formula>$F$10</formula>
    </cfRule>
  </conditionalFormatting>
  <conditionalFormatting sqref="I10">
    <cfRule type="cellIs" dxfId="0" priority="113" stopIfTrue="1" operator="greaterThan">
      <formula>$H$10</formula>
    </cfRule>
  </conditionalFormatting>
  <conditionalFormatting sqref="J10">
    <cfRule type="cellIs" dxfId="0" priority="422" stopIfTrue="1" operator="notEqual">
      <formula>SUM($M$10:$Q$10)</formula>
    </cfRule>
    <cfRule type="cellIs" dxfId="0" priority="423" stopIfTrue="1" operator="lessThan">
      <formula>$K$10+$L$10</formula>
    </cfRule>
  </conditionalFormatting>
  <conditionalFormatting sqref="K10:R10">
    <cfRule type="cellIs" dxfId="0" priority="130" stopIfTrue="1" operator="greaterThan">
      <formula>$J$10</formula>
    </cfRule>
  </conditionalFormatting>
  <conditionalFormatting sqref="D11">
    <cfRule type="expression" dxfId="2" priority="187" stopIfTrue="1">
      <formula>IF($J$11&lt;&gt;0,$D$11=0)</formula>
    </cfRule>
    <cfRule type="cellIs" dxfId="0" priority="188" stopIfTrue="1" operator="lessThan">
      <formula>$F$11+$H$11</formula>
    </cfRule>
  </conditionalFormatting>
  <conditionalFormatting sqref="E11">
    <cfRule type="cellIs" dxfId="0" priority="224" stopIfTrue="1" operator="greaterThan">
      <formula>$D$11</formula>
    </cfRule>
    <cfRule type="expression" dxfId="2" priority="225" stopIfTrue="1">
      <formula>IF($J$11&lt;&gt;0,$E$11=0)</formula>
    </cfRule>
    <cfRule type="cellIs" dxfId="0" priority="226" stopIfTrue="1" operator="lessThan">
      <formula>$G$11+$I$11</formula>
    </cfRule>
  </conditionalFormatting>
  <conditionalFormatting sqref="G11">
    <cfRule type="cellIs" dxfId="0" priority="106" stopIfTrue="1" operator="greaterThan">
      <formula>$F$11</formula>
    </cfRule>
  </conditionalFormatting>
  <conditionalFormatting sqref="I11">
    <cfRule type="cellIs" dxfId="0" priority="112" stopIfTrue="1" operator="greaterThan">
      <formula>$H$11</formula>
    </cfRule>
  </conditionalFormatting>
  <conditionalFormatting sqref="J11">
    <cfRule type="cellIs" dxfId="0" priority="424" stopIfTrue="1" operator="notEqual">
      <formula>SUM($M$11:$Q$11)</formula>
    </cfRule>
    <cfRule type="cellIs" dxfId="0" priority="425" stopIfTrue="1" operator="lessThan">
      <formula>$K$11+$L$11</formula>
    </cfRule>
  </conditionalFormatting>
  <conditionalFormatting sqref="K11:R11">
    <cfRule type="cellIs" dxfId="0" priority="131" stopIfTrue="1" operator="greaterThan">
      <formula>$J$11</formula>
    </cfRule>
  </conditionalFormatting>
  <conditionalFormatting sqref="D12">
    <cfRule type="expression" dxfId="2" priority="189" stopIfTrue="1">
      <formula>IF($J$12&lt;&gt;0,$D$12=0)</formula>
    </cfRule>
    <cfRule type="cellIs" dxfId="0" priority="190" stopIfTrue="1" operator="lessThan">
      <formula>$F$12+$H$12</formula>
    </cfRule>
  </conditionalFormatting>
  <conditionalFormatting sqref="E12">
    <cfRule type="cellIs" dxfId="0" priority="227" stopIfTrue="1" operator="greaterThan">
      <formula>$D$12</formula>
    </cfRule>
    <cfRule type="expression" dxfId="2" priority="228" stopIfTrue="1">
      <formula>IF($J$12&lt;&gt;0,$E$12=0)</formula>
    </cfRule>
    <cfRule type="cellIs" dxfId="0" priority="229" stopIfTrue="1" operator="lessThan">
      <formula>$G$12+$I$12</formula>
    </cfRule>
  </conditionalFormatting>
  <conditionalFormatting sqref="G12">
    <cfRule type="cellIs" dxfId="0" priority="107" stopIfTrue="1" operator="greaterThan">
      <formula>$F$12</formula>
    </cfRule>
  </conditionalFormatting>
  <conditionalFormatting sqref="I12">
    <cfRule type="cellIs" dxfId="0" priority="111" stopIfTrue="1" operator="greaterThan">
      <formula>$H$12</formula>
    </cfRule>
  </conditionalFormatting>
  <conditionalFormatting sqref="J12">
    <cfRule type="cellIs" dxfId="0" priority="426" stopIfTrue="1" operator="notEqual">
      <formula>SUM($M$12:$Q$12)</formula>
    </cfRule>
    <cfRule type="cellIs" dxfId="0" priority="427" stopIfTrue="1" operator="lessThan">
      <formula>$K$12+$L$12</formula>
    </cfRule>
  </conditionalFormatting>
  <conditionalFormatting sqref="K12:R12">
    <cfRule type="cellIs" dxfId="0" priority="132" stopIfTrue="1" operator="greaterThan">
      <formula>$J$12</formula>
    </cfRule>
  </conditionalFormatting>
  <conditionalFormatting sqref="D13">
    <cfRule type="expression" dxfId="2" priority="191" stopIfTrue="1">
      <formula>IF($J$13&lt;&gt;0,$D$13=0)</formula>
    </cfRule>
    <cfRule type="cellIs" dxfId="0" priority="192" stopIfTrue="1" operator="lessThan">
      <formula>$F$13+$H$13</formula>
    </cfRule>
  </conditionalFormatting>
  <conditionalFormatting sqref="E13">
    <cfRule type="cellIs" dxfId="0" priority="230" stopIfTrue="1" operator="greaterThan">
      <formula>$D$13</formula>
    </cfRule>
    <cfRule type="expression" dxfId="2" priority="231" stopIfTrue="1">
      <formula>IF($J$13&lt;&gt;0,$E$13=0)</formula>
    </cfRule>
    <cfRule type="cellIs" dxfId="0" priority="232" stopIfTrue="1" operator="lessThan">
      <formula>$G$13+$I$13</formula>
    </cfRule>
  </conditionalFormatting>
  <conditionalFormatting sqref="G13">
    <cfRule type="cellIs" dxfId="0" priority="108" stopIfTrue="1" operator="greaterThan">
      <formula>$F$13</formula>
    </cfRule>
  </conditionalFormatting>
  <conditionalFormatting sqref="I13">
    <cfRule type="cellIs" dxfId="0" priority="110" stopIfTrue="1" operator="greaterThan">
      <formula>$H$13</formula>
    </cfRule>
  </conditionalFormatting>
  <conditionalFormatting sqref="J13">
    <cfRule type="cellIs" dxfId="0" priority="428" stopIfTrue="1" operator="notEqual">
      <formula>SUM($M$13:$Q$13)</formula>
    </cfRule>
    <cfRule type="cellIs" dxfId="0" priority="429" stopIfTrue="1" operator="lessThan">
      <formula>$K$13+$L$13</formula>
    </cfRule>
  </conditionalFormatting>
  <conditionalFormatting sqref="K13:R13">
    <cfRule type="cellIs" dxfId="0" priority="133" stopIfTrue="1" operator="greaterThan">
      <formula>$J$13</formula>
    </cfRule>
  </conditionalFormatting>
  <conditionalFormatting sqref="J14">
    <cfRule type="cellIs" dxfId="3" priority="430" stopIfTrue="1" operator="notEqual">
      <formula>SUM($J$15:$J$18)</formula>
    </cfRule>
    <cfRule type="cellIs" dxfId="0" priority="431" stopIfTrue="1" operator="lessThan">
      <formula>$K$14+$L$14</formula>
    </cfRule>
    <cfRule type="cellIs" dxfId="0" priority="87" stopIfTrue="1" operator="notEqual">
      <formula>SUM($M$14:$Q$14)</formula>
    </cfRule>
  </conditionalFormatting>
  <conditionalFormatting sqref="K14">
    <cfRule type="cellIs" dxfId="0" priority="134" stopIfTrue="1" operator="greaterThan">
      <formula>$J$14</formula>
    </cfRule>
    <cfRule type="cellIs" dxfId="3" priority="135" stopIfTrue="1" operator="notEqual">
      <formula>SUM($K$15:$K$18)</formula>
    </cfRule>
  </conditionalFormatting>
  <conditionalFormatting sqref="L14">
    <cfRule type="cellIs" dxfId="0" priority="23" stopIfTrue="1" operator="greaterThan">
      <formula>$J$14</formula>
    </cfRule>
    <cfRule type="cellIs" dxfId="3" priority="24" stopIfTrue="1" operator="notEqual">
      <formula>SUM($L$15:$L$18)</formula>
    </cfRule>
  </conditionalFormatting>
  <conditionalFormatting sqref="M14">
    <cfRule type="cellIs" dxfId="3" priority="147" stopIfTrue="1" operator="notEqual">
      <formula>SUM($M$15:$M$18)</formula>
    </cfRule>
    <cfRule type="cellIs" dxfId="0" priority="21" stopIfTrue="1" operator="greaterThan">
      <formula>$J$14</formula>
    </cfRule>
  </conditionalFormatting>
  <conditionalFormatting sqref="N14">
    <cfRule type="cellIs" dxfId="3" priority="20" stopIfTrue="1" operator="notEqual">
      <formula>SUM($N$15:$N$18)</formula>
    </cfRule>
    <cfRule type="cellIs" dxfId="0" priority="19" stopIfTrue="1" operator="greaterThan">
      <formula>$J$14</formula>
    </cfRule>
  </conditionalFormatting>
  <conditionalFormatting sqref="O14">
    <cfRule type="cellIs" dxfId="3" priority="18" stopIfTrue="1" operator="notEqual">
      <formula>SUM($O$15:$O$18)</formula>
    </cfRule>
    <cfRule type="cellIs" dxfId="0" priority="17" stopIfTrue="1" operator="greaterThan">
      <formula>$J$14</formula>
    </cfRule>
  </conditionalFormatting>
  <conditionalFormatting sqref="P14">
    <cfRule type="cellIs" dxfId="3" priority="16" stopIfTrue="1" operator="notEqual">
      <formula>SUM($P$15:$P$18)</formula>
    </cfRule>
    <cfRule type="cellIs" dxfId="0" priority="15" stopIfTrue="1" operator="greaterThan">
      <formula>$J$14</formula>
    </cfRule>
  </conditionalFormatting>
  <conditionalFormatting sqref="Q14">
    <cfRule type="cellIs" dxfId="3" priority="14" stopIfTrue="1" operator="notEqual">
      <formula>SUM($Q$15:$Q$18)</formula>
    </cfRule>
    <cfRule type="cellIs" dxfId="0" priority="13" stopIfTrue="1" operator="greaterThan">
      <formula>$J$14</formula>
    </cfRule>
  </conditionalFormatting>
  <conditionalFormatting sqref="R14">
    <cfRule type="cellIs" dxfId="0" priority="171" stopIfTrue="1" operator="greaterThan">
      <formula>$J$14</formula>
    </cfRule>
    <cfRule type="cellIs" dxfId="3" priority="172" stopIfTrue="1" operator="notEqual">
      <formula>SUM($R$15:$R$18)</formula>
    </cfRule>
  </conditionalFormatting>
  <conditionalFormatting sqref="J15">
    <cfRule type="cellIs" dxfId="0" priority="432" stopIfTrue="1" operator="lessThan">
      <formula>$K$15+$L$15</formula>
    </cfRule>
    <cfRule type="cellIs" dxfId="0" priority="84" stopIfTrue="1" operator="notEqual">
      <formula>SUM($M$15:$Q$15)</formula>
    </cfRule>
  </conditionalFormatting>
  <conditionalFormatting sqref="K15:R15">
    <cfRule type="cellIs" dxfId="0" priority="136" stopIfTrue="1" operator="greaterThan">
      <formula>$J$15</formula>
    </cfRule>
  </conditionalFormatting>
  <conditionalFormatting sqref="J16">
    <cfRule type="cellIs" dxfId="0" priority="433" stopIfTrue="1" operator="lessThan">
      <formula>$K$16+$L$16</formula>
    </cfRule>
    <cfRule type="cellIs" dxfId="0" priority="82" stopIfTrue="1" operator="notEqual">
      <formula>SUM($M$16:$Q$16)</formula>
    </cfRule>
  </conditionalFormatting>
  <conditionalFormatting sqref="K16:R16">
    <cfRule type="cellIs" dxfId="0" priority="137" stopIfTrue="1" operator="greaterThan">
      <formula>$J$16</formula>
    </cfRule>
  </conditionalFormatting>
  <conditionalFormatting sqref="J17">
    <cfRule type="cellIs" dxfId="0" priority="434" stopIfTrue="1" operator="lessThan">
      <formula>$K$17+$L$17</formula>
    </cfRule>
    <cfRule type="cellIs" dxfId="0" priority="80" stopIfTrue="1" operator="notEqual">
      <formula>SUM($M$17:$Q$17)</formula>
    </cfRule>
  </conditionalFormatting>
  <conditionalFormatting sqref="J18">
    <cfRule type="cellIs" dxfId="0" priority="435" stopIfTrue="1" operator="lessThan">
      <formula>$K$18+$L$18</formula>
    </cfRule>
    <cfRule type="cellIs" dxfId="0" priority="78" stopIfTrue="1" operator="notEqual">
      <formula>SUM($M$18:$Q$18)</formula>
    </cfRule>
  </conditionalFormatting>
  <conditionalFormatting sqref="D19">
    <cfRule type="cellIs" dxfId="3" priority="193" stopIfTrue="1" operator="notEqual">
      <formula>$D$20+$D$21</formula>
    </cfRule>
    <cfRule type="expression" dxfId="2" priority="194" stopIfTrue="1">
      <formula>IF($J$19&lt;&gt;0,$D$19=0)</formula>
    </cfRule>
    <cfRule type="cellIs" dxfId="0" priority="195" stopIfTrue="1" operator="lessThan">
      <formula>$F$19+$H$19</formula>
    </cfRule>
  </conditionalFormatting>
  <conditionalFormatting sqref="E19">
    <cfRule type="cellIs" dxfId="0" priority="150" stopIfTrue="1" operator="greaterThan">
      <formula>$D$19</formula>
    </cfRule>
    <cfRule type="cellIs" dxfId="3" priority="151" stopIfTrue="1" operator="notEqual">
      <formula>$E$20+$E$21</formula>
    </cfRule>
    <cfRule type="expression" dxfId="2" priority="152" stopIfTrue="1">
      <formula>IF($J$19&lt;&gt;0,$E$19=0)</formula>
    </cfRule>
  </conditionalFormatting>
  <conditionalFormatting sqref="F19">
    <cfRule type="cellIs" dxfId="3" priority="124" stopIfTrue="1" operator="notEqual">
      <formula>$F$20+$F$21</formula>
    </cfRule>
  </conditionalFormatting>
  <conditionalFormatting sqref="G19">
    <cfRule type="cellIs" dxfId="0" priority="282" stopIfTrue="1" operator="greaterThan">
      <formula>$F$19</formula>
    </cfRule>
    <cfRule type="cellIs" dxfId="3" priority="283" stopIfTrue="1" operator="notEqual">
      <formula>$G$20+$G$21</formula>
    </cfRule>
    <cfRule type="expression" dxfId="2" priority="284" stopIfTrue="1">
      <formula>$G$19+$I$19&gt;$E$19</formula>
    </cfRule>
  </conditionalFormatting>
  <conditionalFormatting sqref="H19">
    <cfRule type="cellIs" dxfId="3" priority="125" stopIfTrue="1" operator="notEqual">
      <formula>$H$20+$H$21</formula>
    </cfRule>
  </conditionalFormatting>
  <conditionalFormatting sqref="I19">
    <cfRule type="cellIs" dxfId="0" priority="126" stopIfTrue="1" operator="greaterThan">
      <formula>$H$19</formula>
    </cfRule>
    <cfRule type="cellIs" dxfId="3" priority="127" stopIfTrue="1" operator="notEqual">
      <formula>$I$20+$I$21</formula>
    </cfRule>
  </conditionalFormatting>
  <conditionalFormatting sqref="J19">
    <cfRule type="cellIs" dxfId="0" priority="436" stopIfTrue="1" operator="notEqual">
      <formula>SUM($M$19:$Q$19)</formula>
    </cfRule>
    <cfRule type="cellIs" dxfId="3" priority="437" stopIfTrue="1" operator="notEqual">
      <formula>$J$20+$J$21</formula>
    </cfRule>
    <cfRule type="cellIs" dxfId="0" priority="438" stopIfTrue="1" operator="lessThan">
      <formula>$K$19+$L$19</formula>
    </cfRule>
  </conditionalFormatting>
  <conditionalFormatting sqref="K19">
    <cfRule type="cellIs" dxfId="0" priority="140" stopIfTrue="1" operator="greaterThan">
      <formula>$J$19</formula>
    </cfRule>
    <cfRule type="cellIs" dxfId="3" priority="141" stopIfTrue="1" operator="notEqual">
      <formula>$K$20+$K$21</formula>
    </cfRule>
  </conditionalFormatting>
  <conditionalFormatting sqref="L19">
    <cfRule type="cellIs" dxfId="3" priority="12" stopIfTrue="1" operator="notEqual">
      <formula>$L$20+$L$21</formula>
    </cfRule>
    <cfRule type="cellIs" dxfId="0" priority="11" stopIfTrue="1" operator="greaterThan">
      <formula>$J$19</formula>
    </cfRule>
  </conditionalFormatting>
  <conditionalFormatting sqref="M19">
    <cfRule type="cellIs" dxfId="0" priority="56" stopIfTrue="1" operator="greaterThan">
      <formula>$J$19</formula>
    </cfRule>
    <cfRule type="cellIs" dxfId="3" priority="57" stopIfTrue="1" operator="notEqual">
      <formula>$M$20+$M$21</formula>
    </cfRule>
  </conditionalFormatting>
  <conditionalFormatting sqref="N19">
    <cfRule type="cellIs" dxfId="3" priority="55" stopIfTrue="1" operator="notEqual">
      <formula>$N$20+$N$21</formula>
    </cfRule>
    <cfRule type="cellIs" dxfId="0" priority="9" stopIfTrue="1" operator="greaterThan">
      <formula>$J$19</formula>
    </cfRule>
  </conditionalFormatting>
  <conditionalFormatting sqref="O19">
    <cfRule type="cellIs" dxfId="3" priority="53" stopIfTrue="1" operator="notEqual">
      <formula>$O$20+$O$21</formula>
    </cfRule>
    <cfRule type="cellIs" dxfId="0" priority="7" stopIfTrue="1" operator="greaterThan">
      <formula>$J$19</formula>
    </cfRule>
  </conditionalFormatting>
  <conditionalFormatting sqref="P19">
    <cfRule type="cellIs" dxfId="3" priority="47" stopIfTrue="1" operator="notEqual">
      <formula>$P$20+$P$21</formula>
    </cfRule>
    <cfRule type="cellIs" dxfId="0" priority="5" stopIfTrue="1" operator="greaterThan">
      <formula>$J$19</formula>
    </cfRule>
  </conditionalFormatting>
  <conditionalFormatting sqref="Q19">
    <cfRule type="cellIs" dxfId="3" priority="49" stopIfTrue="1" operator="notEqual">
      <formula>$Q$20+$Q$21</formula>
    </cfRule>
    <cfRule type="cellIs" dxfId="0" priority="3" stopIfTrue="1" operator="greaterThan">
      <formula>$J$19</formula>
    </cfRule>
  </conditionalFormatting>
  <conditionalFormatting sqref="R19">
    <cfRule type="cellIs" dxfId="0" priority="173" stopIfTrue="1" operator="greaterThan">
      <formula>$J$19</formula>
    </cfRule>
    <cfRule type="cellIs" dxfId="3" priority="174" stopIfTrue="1" operator="notEqual">
      <formula>$R$20+$R$21</formula>
    </cfRule>
  </conditionalFormatting>
  <conditionalFormatting sqref="D20">
    <cfRule type="expression" dxfId="2" priority="196" stopIfTrue="1">
      <formula>IF($J$20&lt;&gt;0,$D$20=0)</formula>
    </cfRule>
    <cfRule type="cellIs" dxfId="0" priority="197" stopIfTrue="1" operator="lessThan">
      <formula>$F$20+$H$20</formula>
    </cfRule>
  </conditionalFormatting>
  <conditionalFormatting sqref="E20">
    <cfRule type="cellIs" dxfId="0" priority="233" stopIfTrue="1" operator="greaterThan">
      <formula>$D$20</formula>
    </cfRule>
    <cfRule type="expression" dxfId="2" priority="234" stopIfTrue="1">
      <formula>IF($J$20&lt;&gt;0,$E$20=0)</formula>
    </cfRule>
    <cfRule type="cellIs" dxfId="0" priority="235" stopIfTrue="1" operator="lessThan">
      <formula>$G$20+$I$20</formula>
    </cfRule>
  </conditionalFormatting>
  <conditionalFormatting sqref="G20">
    <cfRule type="cellIs" dxfId="0" priority="116" stopIfTrue="1" operator="greaterThan">
      <formula>$F$20</formula>
    </cfRule>
  </conditionalFormatting>
  <conditionalFormatting sqref="I20">
    <cfRule type="cellIs" dxfId="0" priority="118" stopIfTrue="1" operator="greaterThan">
      <formula>$H$20</formula>
    </cfRule>
  </conditionalFormatting>
  <conditionalFormatting sqref="J20">
    <cfRule type="cellIs" dxfId="0" priority="439" stopIfTrue="1" operator="notEqual">
      <formula>SUM($M$20:$Q$20)</formula>
    </cfRule>
    <cfRule type="cellIs" dxfId="0" priority="440" stopIfTrue="1" operator="lessThan">
      <formula>$K$20+$L$20</formula>
    </cfRule>
  </conditionalFormatting>
  <conditionalFormatting sqref="K20:R20">
    <cfRule type="cellIs" dxfId="0" priority="148" stopIfTrue="1" operator="greaterThan">
      <formula>$J$20</formula>
    </cfRule>
  </conditionalFormatting>
  <conditionalFormatting sqref="D21">
    <cfRule type="expression" dxfId="2" priority="198" stopIfTrue="1">
      <formula>IF($J$21&lt;&gt;0,$D$21=0)</formula>
    </cfRule>
    <cfRule type="cellIs" dxfId="0" priority="199" stopIfTrue="1" operator="lessThan">
      <formula>$F$21+$H$21</formula>
    </cfRule>
  </conditionalFormatting>
  <conditionalFormatting sqref="E21">
    <cfRule type="cellIs" dxfId="0" priority="236" stopIfTrue="1" operator="greaterThan">
      <formula>$D$21</formula>
    </cfRule>
    <cfRule type="expression" dxfId="2" priority="237" stopIfTrue="1">
      <formula>IF($J$21&lt;&gt;0,$E$21=0)</formula>
    </cfRule>
    <cfRule type="cellIs" dxfId="0" priority="238" stopIfTrue="1" operator="lessThan">
      <formula>$G$21+$I$21</formula>
    </cfRule>
  </conditionalFormatting>
  <conditionalFormatting sqref="G21">
    <cfRule type="cellIs" dxfId="0" priority="117" stopIfTrue="1" operator="greaterThan">
      <formula>$F$21</formula>
    </cfRule>
  </conditionalFormatting>
  <conditionalFormatting sqref="I21">
    <cfRule type="cellIs" dxfId="0" priority="119" stopIfTrue="1" operator="greaterThan">
      <formula>$H$21</formula>
    </cfRule>
  </conditionalFormatting>
  <conditionalFormatting sqref="J21">
    <cfRule type="cellIs" dxfId="0" priority="441" stopIfTrue="1" operator="notEqual">
      <formula>SUM($M$21:$Q$21)</formula>
    </cfRule>
    <cfRule type="cellIs" dxfId="0" priority="442" stopIfTrue="1" operator="lessThan">
      <formula>$K$21+$L$21</formula>
    </cfRule>
  </conditionalFormatting>
  <conditionalFormatting sqref="K21:R21">
    <cfRule type="cellIs" dxfId="0" priority="143" stopIfTrue="1" operator="greaterThan">
      <formula>$J$21</formula>
    </cfRule>
  </conditionalFormatting>
  <conditionalFormatting sqref="D22">
    <cfRule type="expression" dxfId="2" priority="200" stopIfTrue="1">
      <formula>IF($J$22&lt;&gt;0,$D$22=0)</formula>
    </cfRule>
    <cfRule type="cellIs" dxfId="0" priority="201" stopIfTrue="1" operator="lessThan">
      <formula>$F$22+$H$22</formula>
    </cfRule>
  </conditionalFormatting>
  <conditionalFormatting sqref="E22">
    <cfRule type="cellIs" dxfId="0" priority="239" stopIfTrue="1" operator="greaterThan">
      <formula>$D$22</formula>
    </cfRule>
    <cfRule type="expression" dxfId="2" priority="240" stopIfTrue="1">
      <formula>IF($J$22&lt;&gt;0,$E$22=0)</formula>
    </cfRule>
    <cfRule type="cellIs" dxfId="0" priority="241" stopIfTrue="1" operator="lessThan">
      <formula>$G$22+$I$22</formula>
    </cfRule>
  </conditionalFormatting>
  <conditionalFormatting sqref="G22">
    <cfRule type="cellIs" dxfId="0" priority="120" stopIfTrue="1" operator="greaterThan">
      <formula>$F$22</formula>
    </cfRule>
  </conditionalFormatting>
  <conditionalFormatting sqref="I22">
    <cfRule type="cellIs" dxfId="0" priority="122" stopIfTrue="1" operator="greaterThan">
      <formula>$H$22</formula>
    </cfRule>
  </conditionalFormatting>
  <conditionalFormatting sqref="J22">
    <cfRule type="cellIs" dxfId="0" priority="443" stopIfTrue="1" operator="lessThan">
      <formula>$K$22+$L$22</formula>
    </cfRule>
    <cfRule type="cellIs" dxfId="0" priority="75" stopIfTrue="1" operator="notEqual">
      <formula>SUM($M$22:$Q$22)</formula>
    </cfRule>
  </conditionalFormatting>
  <conditionalFormatting sqref="K22:R22">
    <cfRule type="cellIs" dxfId="0" priority="144" stopIfTrue="1" operator="greaterThan">
      <formula>$J$22</formula>
    </cfRule>
  </conditionalFormatting>
  <conditionalFormatting sqref="D23">
    <cfRule type="expression" dxfId="2" priority="202" stopIfTrue="1">
      <formula>IF($J$23&lt;&gt;0,$D$23=0)</formula>
    </cfRule>
    <cfRule type="cellIs" dxfId="0" priority="203" stopIfTrue="1" operator="lessThan">
      <formula>$F$23+$H$23</formula>
    </cfRule>
  </conditionalFormatting>
  <conditionalFormatting sqref="E23">
    <cfRule type="cellIs" dxfId="0" priority="242" stopIfTrue="1" operator="greaterThan">
      <formula>$D$23</formula>
    </cfRule>
    <cfRule type="expression" dxfId="2" priority="243" stopIfTrue="1">
      <formula>IF($J$23&lt;&gt;0,$E$23=0)</formula>
    </cfRule>
    <cfRule type="cellIs" dxfId="0" priority="244" stopIfTrue="1" operator="lessThan">
      <formula>$G$23+$I$23</formula>
    </cfRule>
  </conditionalFormatting>
  <conditionalFormatting sqref="G23">
    <cfRule type="cellIs" dxfId="0" priority="121" stopIfTrue="1" operator="greaterThan">
      <formula>$F$23</formula>
    </cfRule>
  </conditionalFormatting>
  <conditionalFormatting sqref="I23">
    <cfRule type="cellIs" dxfId="0" priority="123" stopIfTrue="1" operator="greaterThan">
      <formula>$H$23</formula>
    </cfRule>
  </conditionalFormatting>
  <conditionalFormatting sqref="J23">
    <cfRule type="cellIs" dxfId="0" priority="444" stopIfTrue="1" operator="lessThan">
      <formula>$K$23+$L$23</formula>
    </cfRule>
    <cfRule type="cellIs" dxfId="0" priority="73" stopIfTrue="1" operator="notEqual">
      <formula>SUM($M$23:$Q$23)</formula>
    </cfRule>
  </conditionalFormatting>
  <conditionalFormatting sqref="K23:R23">
    <cfRule type="cellIs" dxfId="0" priority="145" stopIfTrue="1" operator="greaterThan">
      <formula>$J$23</formula>
    </cfRule>
  </conditionalFormatting>
  <conditionalFormatting sqref="D24">
    <cfRule type="expression" dxfId="2" priority="204" stopIfTrue="1">
      <formula>IF($J$24&lt;&gt;0,$D$24=0)</formula>
    </cfRule>
    <cfRule type="cellIs" dxfId="0" priority="205" stopIfTrue="1" operator="lessThan">
      <formula>$F$24+$H$24</formula>
    </cfRule>
  </conditionalFormatting>
  <conditionalFormatting sqref="E24">
    <cfRule type="cellIs" dxfId="0" priority="245" stopIfTrue="1" operator="greaterThan">
      <formula>$D$24</formula>
    </cfRule>
    <cfRule type="expression" dxfId="2" priority="246" stopIfTrue="1">
      <formula>IF($J$24&lt;&gt;0,$E$24=0)</formula>
    </cfRule>
    <cfRule type="cellIs" dxfId="0" priority="247" stopIfTrue="1" operator="lessThan">
      <formula>$G$24+$I$24</formula>
    </cfRule>
  </conditionalFormatting>
  <conditionalFormatting sqref="G24">
    <cfRule type="cellIs" dxfId="0" priority="90" stopIfTrue="1" operator="greaterThan">
      <formula>$F$24</formula>
    </cfRule>
  </conditionalFormatting>
  <conditionalFormatting sqref="I24">
    <cfRule type="cellIs" dxfId="0" priority="91" stopIfTrue="1" operator="greaterThan">
      <formula>$H$24</formula>
    </cfRule>
  </conditionalFormatting>
  <conditionalFormatting sqref="J24">
    <cfRule type="cellIs" dxfId="0" priority="445" stopIfTrue="1" operator="lessThan">
      <formula>$K$24+$L$24</formula>
    </cfRule>
    <cfRule type="cellIs" dxfId="0" priority="71" stopIfTrue="1" operator="notEqual">
      <formula>SUM($M$24:$Q$24)</formula>
    </cfRule>
  </conditionalFormatting>
  <conditionalFormatting sqref="K24:R24">
    <cfRule type="cellIs" dxfId="0" priority="96" stopIfTrue="1" operator="greaterThan">
      <formula>$J$24</formula>
    </cfRule>
  </conditionalFormatting>
  <conditionalFormatting sqref="D25">
    <cfRule type="cellIs" dxfId="3" priority="206" stopIfTrue="1" operator="notEqual">
      <formula>$D$26</formula>
    </cfRule>
    <cfRule type="expression" dxfId="2" priority="207" stopIfTrue="1">
      <formula>IF($J$25&lt;&gt;0,$D$25=0)</formula>
    </cfRule>
    <cfRule type="cellIs" dxfId="0" priority="208" stopIfTrue="1" operator="lessThan">
      <formula>$F$25+$H$25</formula>
    </cfRule>
  </conditionalFormatting>
  <conditionalFormatting sqref="E25">
    <cfRule type="cellIs" dxfId="0" priority="101" stopIfTrue="1" operator="greaterThan">
      <formula>$D$25</formula>
    </cfRule>
    <cfRule type="cellIs" dxfId="3" priority="102" stopIfTrue="1" operator="notEqual">
      <formula>$E$26</formula>
    </cfRule>
    <cfRule type="expression" dxfId="2" priority="103" stopIfTrue="1">
      <formula>IF($J$25&lt;&gt;0,$E$25=0)</formula>
    </cfRule>
  </conditionalFormatting>
  <conditionalFormatting sqref="F25">
    <cfRule type="cellIs" dxfId="3" priority="92" stopIfTrue="1" operator="notEqual">
      <formula>$F$26</formula>
    </cfRule>
  </conditionalFormatting>
  <conditionalFormatting sqref="G25">
    <cfRule type="cellIs" dxfId="0" priority="285" stopIfTrue="1" operator="greaterThan">
      <formula>$F$25</formula>
    </cfRule>
    <cfRule type="cellIs" dxfId="3" priority="286" stopIfTrue="1" operator="notEqual">
      <formula>$G$26</formula>
    </cfRule>
    <cfRule type="expression" dxfId="2" priority="287" stopIfTrue="1">
      <formula>$G$25+$I$25&gt;$E$25</formula>
    </cfRule>
  </conditionalFormatting>
  <conditionalFormatting sqref="H25">
    <cfRule type="cellIs" dxfId="3" priority="93" stopIfTrue="1" operator="notEqual">
      <formula>$H$26</formula>
    </cfRule>
  </conditionalFormatting>
  <conditionalFormatting sqref="I25">
    <cfRule type="cellIs" dxfId="0" priority="94" stopIfTrue="1" operator="greaterThan">
      <formula>$H$25</formula>
    </cfRule>
    <cfRule type="cellIs" dxfId="3" priority="95" stopIfTrue="1" operator="notEqual">
      <formula>$I$26</formula>
    </cfRule>
  </conditionalFormatting>
  <conditionalFormatting sqref="J25">
    <cfRule type="cellIs" dxfId="3" priority="446" stopIfTrue="1" operator="notEqual">
      <formula>$J$26</formula>
    </cfRule>
    <cfRule type="cellIs" dxfId="0" priority="447" stopIfTrue="1" operator="lessThan">
      <formula>$K$25+$L$25</formula>
    </cfRule>
    <cfRule type="cellIs" dxfId="0" priority="1" stopIfTrue="1" operator="notEqual">
      <formula>SUM($M$25:$Q$25)</formula>
    </cfRule>
  </conditionalFormatting>
  <conditionalFormatting sqref="K25">
    <cfRule type="cellIs" dxfId="0" priority="97" stopIfTrue="1" operator="greaterThan">
      <formula>$J$25</formula>
    </cfRule>
    <cfRule type="cellIs" dxfId="3" priority="98" stopIfTrue="1" operator="notEqual">
      <formula>$K$26</formula>
    </cfRule>
  </conditionalFormatting>
  <conditionalFormatting sqref="L25">
    <cfRule type="cellIs" dxfId="0" priority="99" stopIfTrue="1" operator="greaterThan">
      <formula>$J$25</formula>
    </cfRule>
    <cfRule type="cellIs" dxfId="3" priority="100" stopIfTrue="1" operator="notEqual">
      <formula>$L$26</formula>
    </cfRule>
  </conditionalFormatting>
  <conditionalFormatting sqref="M25">
    <cfRule type="cellIs" dxfId="0" priority="69" stopIfTrue="1" operator="greaterThan">
      <formula>$J$25</formula>
    </cfRule>
    <cfRule type="cellIs" dxfId="3" priority="70" stopIfTrue="1" operator="notEqual">
      <formula>$M$26</formula>
    </cfRule>
  </conditionalFormatting>
  <conditionalFormatting sqref="N25">
    <cfRule type="cellIs" dxfId="0" priority="67" stopIfTrue="1" operator="greaterThan">
      <formula>$J$25</formula>
    </cfRule>
    <cfRule type="cellIs" dxfId="3" priority="68" stopIfTrue="1" operator="notEqual">
      <formula>$N$26</formula>
    </cfRule>
  </conditionalFormatting>
  <conditionalFormatting sqref="O25">
    <cfRule type="cellIs" dxfId="0" priority="65" stopIfTrue="1" operator="greaterThan">
      <formula>$J$25</formula>
    </cfRule>
    <cfRule type="cellIs" dxfId="3" priority="66" stopIfTrue="1" operator="notEqual">
      <formula>$O$26</formula>
    </cfRule>
  </conditionalFormatting>
  <conditionalFormatting sqref="P25">
    <cfRule type="cellIs" dxfId="0" priority="63" stopIfTrue="1" operator="greaterThan">
      <formula>$J$25</formula>
    </cfRule>
    <cfRule type="cellIs" dxfId="3" priority="64" stopIfTrue="1" operator="notEqual">
      <formula>$P$26</formula>
    </cfRule>
  </conditionalFormatting>
  <conditionalFormatting sqref="Q25">
    <cfRule type="cellIs" dxfId="0" priority="61" stopIfTrue="1" operator="greaterThan">
      <formula>$J$25</formula>
    </cfRule>
    <cfRule type="cellIs" dxfId="3" priority="62" stopIfTrue="1" operator="notEqual">
      <formula>$Q$26</formula>
    </cfRule>
  </conditionalFormatting>
  <conditionalFormatting sqref="R25">
    <cfRule type="cellIs" dxfId="0" priority="175" stopIfTrue="1" operator="greaterThan">
      <formula>$J$25</formula>
    </cfRule>
    <cfRule type="cellIs" dxfId="3" priority="176" stopIfTrue="1" operator="notEqual">
      <formula>$R$26</formula>
    </cfRule>
  </conditionalFormatting>
  <conditionalFormatting sqref="R17;K17:N17">
    <cfRule type="cellIs" dxfId="0" priority="138" stopIfTrue="1" operator="greaterThan">
      <formula>$J$17</formula>
    </cfRule>
  </conditionalFormatting>
  <conditionalFormatting sqref="R18;K18:Q18">
    <cfRule type="cellIs" dxfId="0" priority="139" stopIfTrue="1" operator="greaterThan">
      <formula>$J$18</formula>
    </cfRule>
  </conditionalFormatting>
  <pageMargins left="0.17" right="0.15748" top="0.94" bottom="0.19685" header="0" footer="0"/>
  <pageSetup paperSize="9" scale="89" orientation="landscape" useFirstPageNumber="1"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zoomScale="90" zoomScaleNormal="90" topLeftCell="A3" workbookViewId="0">
      <selection activeCell="E11" sqref="E11"/>
    </sheetView>
  </sheetViews>
  <sheetFormatPr defaultColWidth="9" defaultRowHeight="12.75" customHeight="1"/>
  <cols>
    <col min="1" max="1" width="2.56666666666667" customWidth="1"/>
    <col min="2" max="2" width="5.71111111111111" customWidth="1"/>
    <col min="3" max="3" width="25.8555555555556" customWidth="1"/>
    <col min="4" max="4" width="9.14444444444444" customWidth="1"/>
    <col min="5" max="5" width="9.28888888888889" customWidth="1"/>
    <col min="6" max="8" width="8.14444444444444" customWidth="1"/>
    <col min="9" max="9" width="8" customWidth="1"/>
    <col min="10" max="10" width="10.7111111111111" customWidth="1"/>
    <col min="11" max="11" width="9.56666666666667" customWidth="1"/>
    <col min="12" max="12" width="9.42222222222222" customWidth="1"/>
    <col min="13" max="17" width="8" customWidth="1"/>
    <col min="18" max="18" width="9.42222222222222" customWidth="1"/>
    <col min="19" max="257" width="9.14444444444444" customWidth="1"/>
  </cols>
  <sheetData>
    <row r="1" ht="27" customHeight="1" spans="2:18">
      <c r="B1" s="379" t="s">
        <v>348</v>
      </c>
      <c r="C1" s="380"/>
      <c r="D1" s="380"/>
      <c r="E1" s="380"/>
      <c r="F1" s="380"/>
      <c r="G1" s="380"/>
      <c r="H1" s="380"/>
      <c r="I1" s="380"/>
      <c r="J1" s="380"/>
      <c r="K1" s="380"/>
      <c r="L1" s="380"/>
      <c r="M1" s="380"/>
      <c r="N1" s="380"/>
      <c r="O1" s="380"/>
      <c r="P1" s="380"/>
      <c r="Q1" s="380"/>
      <c r="R1" s="380"/>
    </row>
    <row r="2" ht="18" customHeight="1" spans="2:18">
      <c r="B2" s="2" t="s">
        <v>39</v>
      </c>
      <c r="C2" s="3" t="s">
        <v>40</v>
      </c>
      <c r="D2" s="4" t="s">
        <v>41</v>
      </c>
      <c r="E2" s="5"/>
      <c r="F2" s="5"/>
      <c r="G2" s="5"/>
      <c r="H2" s="5"/>
      <c r="I2" s="72"/>
      <c r="J2" s="73" t="s">
        <v>42</v>
      </c>
      <c r="K2" s="74"/>
      <c r="L2" s="74"/>
      <c r="M2" s="74"/>
      <c r="N2" s="74"/>
      <c r="O2" s="74"/>
      <c r="P2" s="74"/>
      <c r="Q2" s="74"/>
      <c r="R2" s="104"/>
    </row>
    <row r="3" ht="18" customHeight="1" spans="2:18">
      <c r="B3" s="6"/>
      <c r="C3" s="7"/>
      <c r="D3" s="8" t="s">
        <v>43</v>
      </c>
      <c r="E3" s="9"/>
      <c r="F3" s="10" t="s">
        <v>44</v>
      </c>
      <c r="G3" s="11"/>
      <c r="H3" s="11"/>
      <c r="I3" s="75"/>
      <c r="J3" s="76" t="s">
        <v>45</v>
      </c>
      <c r="K3" s="11" t="s">
        <v>46</v>
      </c>
      <c r="L3" s="77"/>
      <c r="M3" s="78" t="s">
        <v>47</v>
      </c>
      <c r="N3" s="11"/>
      <c r="O3" s="11"/>
      <c r="P3" s="11"/>
      <c r="Q3" s="77"/>
      <c r="R3" s="105" t="s">
        <v>48</v>
      </c>
    </row>
    <row r="4" ht="40.9" customHeight="1" spans="2:18">
      <c r="B4" s="6"/>
      <c r="C4" s="7"/>
      <c r="D4" s="12"/>
      <c r="E4" s="13"/>
      <c r="F4" s="10" t="s">
        <v>49</v>
      </c>
      <c r="G4" s="14"/>
      <c r="H4" s="10" t="s">
        <v>50</v>
      </c>
      <c r="I4" s="11"/>
      <c r="J4" s="79"/>
      <c r="K4" s="80" t="s">
        <v>49</v>
      </c>
      <c r="L4" s="80" t="s">
        <v>50</v>
      </c>
      <c r="M4" s="80" t="s">
        <v>51</v>
      </c>
      <c r="N4" s="80" t="s">
        <v>52</v>
      </c>
      <c r="O4" s="80" t="s">
        <v>53</v>
      </c>
      <c r="P4" s="80" t="s">
        <v>54</v>
      </c>
      <c r="Q4" s="106" t="s">
        <v>55</v>
      </c>
      <c r="R4" s="107"/>
    </row>
    <row r="5" ht="24" customHeight="1" spans="2:18">
      <c r="B5" s="15"/>
      <c r="C5" s="16"/>
      <c r="D5" s="17" t="s">
        <v>56</v>
      </c>
      <c r="E5" s="18" t="s">
        <v>57</v>
      </c>
      <c r="F5" s="18" t="s">
        <v>58</v>
      </c>
      <c r="G5" s="18" t="s">
        <v>57</v>
      </c>
      <c r="H5" s="18" t="s">
        <v>59</v>
      </c>
      <c r="I5" s="18" t="s">
        <v>57</v>
      </c>
      <c r="J5" s="81"/>
      <c r="K5" s="82"/>
      <c r="L5" s="82"/>
      <c r="M5" s="83"/>
      <c r="N5" s="83"/>
      <c r="O5" s="82"/>
      <c r="P5" s="84"/>
      <c r="Q5" s="108"/>
      <c r="R5" s="109"/>
    </row>
    <row r="6" ht="9.75" customHeight="1" spans="2:18">
      <c r="B6" s="289" t="s">
        <v>60</v>
      </c>
      <c r="C6" s="290" t="s">
        <v>61</v>
      </c>
      <c r="D6" s="291">
        <v>1</v>
      </c>
      <c r="E6" s="292">
        <v>2</v>
      </c>
      <c r="F6" s="292">
        <v>3</v>
      </c>
      <c r="G6" s="292">
        <v>4</v>
      </c>
      <c r="H6" s="292">
        <v>5</v>
      </c>
      <c r="I6" s="322">
        <v>6</v>
      </c>
      <c r="J6" s="323">
        <v>7</v>
      </c>
      <c r="K6" s="292">
        <v>8</v>
      </c>
      <c r="L6" s="292">
        <v>9</v>
      </c>
      <c r="M6" s="292">
        <v>10</v>
      </c>
      <c r="N6" s="292">
        <v>11</v>
      </c>
      <c r="O6" s="292">
        <v>12</v>
      </c>
      <c r="P6" s="292">
        <v>13</v>
      </c>
      <c r="Q6" s="292">
        <v>14</v>
      </c>
      <c r="R6" s="338">
        <v>15</v>
      </c>
    </row>
    <row r="7" ht="30.6" customHeight="1" spans="2:18">
      <c r="B7" s="366" t="s">
        <v>62</v>
      </c>
      <c r="C7" s="126" t="s">
        <v>63</v>
      </c>
      <c r="D7" s="350"/>
      <c r="E7" s="351"/>
      <c r="F7" s="351"/>
      <c r="G7" s="351"/>
      <c r="H7" s="351"/>
      <c r="I7" s="358"/>
      <c r="J7" s="359"/>
      <c r="K7" s="351"/>
      <c r="L7" s="351"/>
      <c r="M7" s="351"/>
      <c r="N7" s="351"/>
      <c r="O7" s="351"/>
      <c r="P7" s="351"/>
      <c r="Q7" s="351"/>
      <c r="R7" s="342"/>
    </row>
    <row r="8" ht="18" customHeight="1" spans="2:18">
      <c r="B8" s="293" t="s">
        <v>64</v>
      </c>
      <c r="C8" s="24" t="s">
        <v>65</v>
      </c>
      <c r="D8" s="54" t="s">
        <v>66</v>
      </c>
      <c r="E8" s="52" t="s">
        <v>66</v>
      </c>
      <c r="F8" s="52" t="s">
        <v>66</v>
      </c>
      <c r="G8" s="52" t="s">
        <v>66</v>
      </c>
      <c r="H8" s="52" t="s">
        <v>66</v>
      </c>
      <c r="I8" s="94" t="s">
        <v>66</v>
      </c>
      <c r="J8" s="382">
        <v>1</v>
      </c>
      <c r="K8" s="52" t="s">
        <v>66</v>
      </c>
      <c r="L8" s="52" t="s">
        <v>66</v>
      </c>
      <c r="M8" s="52" t="s">
        <v>66</v>
      </c>
      <c r="N8" s="52" t="s">
        <v>66</v>
      </c>
      <c r="O8" s="52" t="s">
        <v>66</v>
      </c>
      <c r="P8" s="52" t="s">
        <v>66</v>
      </c>
      <c r="Q8" s="52" t="s">
        <v>66</v>
      </c>
      <c r="R8" s="339">
        <v>1</v>
      </c>
    </row>
    <row r="9" ht="24.6" customHeight="1" spans="2:18">
      <c r="B9" s="303" t="s">
        <v>67</v>
      </c>
      <c r="C9" s="24" t="s">
        <v>349</v>
      </c>
      <c r="D9" s="54" t="s">
        <v>66</v>
      </c>
      <c r="E9" s="52" t="s">
        <v>66</v>
      </c>
      <c r="F9" s="52" t="s">
        <v>66</v>
      </c>
      <c r="G9" s="52" t="s">
        <v>66</v>
      </c>
      <c r="H9" s="52" t="s">
        <v>66</v>
      </c>
      <c r="I9" s="94" t="s">
        <v>66</v>
      </c>
      <c r="J9" s="382">
        <v>1</v>
      </c>
      <c r="K9" s="52" t="s">
        <v>66</v>
      </c>
      <c r="L9" s="52" t="s">
        <v>66</v>
      </c>
      <c r="M9" s="52" t="s">
        <v>66</v>
      </c>
      <c r="N9" s="52" t="s">
        <v>66</v>
      </c>
      <c r="O9" s="52" t="s">
        <v>66</v>
      </c>
      <c r="P9" s="52" t="s">
        <v>66</v>
      </c>
      <c r="Q9" s="52" t="s">
        <v>66</v>
      </c>
      <c r="R9" s="339">
        <v>1</v>
      </c>
    </row>
    <row r="10" ht="18" customHeight="1" spans="2:18">
      <c r="B10" s="367" t="s">
        <v>69</v>
      </c>
      <c r="C10" s="60" t="s">
        <v>70</v>
      </c>
      <c r="D10" s="170" t="s">
        <v>66</v>
      </c>
      <c r="E10" s="171" t="s">
        <v>66</v>
      </c>
      <c r="F10" s="171" t="s">
        <v>66</v>
      </c>
      <c r="G10" s="171" t="s">
        <v>66</v>
      </c>
      <c r="H10" s="171" t="s">
        <v>66</v>
      </c>
      <c r="I10" s="178" t="s">
        <v>66</v>
      </c>
      <c r="J10" s="383"/>
      <c r="K10" s="171" t="s">
        <v>66</v>
      </c>
      <c r="L10" s="171" t="s">
        <v>66</v>
      </c>
      <c r="M10" s="171" t="s">
        <v>66</v>
      </c>
      <c r="N10" s="171" t="s">
        <v>66</v>
      </c>
      <c r="O10" s="171" t="s">
        <v>66</v>
      </c>
      <c r="P10" s="171" t="s">
        <v>66</v>
      </c>
      <c r="Q10" s="171" t="s">
        <v>66</v>
      </c>
      <c r="R10" s="339"/>
    </row>
    <row r="11" ht="18" customHeight="1" spans="2:18">
      <c r="B11" s="290" t="s">
        <v>71</v>
      </c>
      <c r="C11" s="130" t="s">
        <v>72</v>
      </c>
      <c r="D11" s="352">
        <v>1.5</v>
      </c>
      <c r="E11" s="353">
        <v>1.5</v>
      </c>
      <c r="F11" s="381"/>
      <c r="G11" s="381"/>
      <c r="H11" s="381"/>
      <c r="I11" s="384"/>
      <c r="J11" s="361">
        <v>1</v>
      </c>
      <c r="K11" s="353"/>
      <c r="L11" s="353"/>
      <c r="M11" s="353">
        <v>1</v>
      </c>
      <c r="N11" s="353"/>
      <c r="O11" s="353"/>
      <c r="P11" s="353"/>
      <c r="Q11" s="353"/>
      <c r="R11" s="365">
        <v>1</v>
      </c>
    </row>
    <row r="12" ht="18" customHeight="1" spans="2:18">
      <c r="B12" s="303" t="s">
        <v>73</v>
      </c>
      <c r="C12" s="24" t="s">
        <v>74</v>
      </c>
      <c r="D12" s="54" t="s">
        <v>66</v>
      </c>
      <c r="E12" s="52" t="s">
        <v>66</v>
      </c>
      <c r="F12" s="52" t="s">
        <v>66</v>
      </c>
      <c r="G12" s="52" t="s">
        <v>66</v>
      </c>
      <c r="H12" s="52" t="s">
        <v>66</v>
      </c>
      <c r="I12" s="94" t="s">
        <v>66</v>
      </c>
      <c r="J12" s="382"/>
      <c r="K12" s="385"/>
      <c r="L12" s="385"/>
      <c r="M12" s="385"/>
      <c r="N12" s="385"/>
      <c r="O12" s="385"/>
      <c r="P12" s="385"/>
      <c r="Q12" s="385"/>
      <c r="R12" s="377"/>
    </row>
    <row r="13" ht="30" customHeight="1" spans="2:18">
      <c r="B13" s="293" t="s">
        <v>75</v>
      </c>
      <c r="C13" s="24" t="s">
        <v>76</v>
      </c>
      <c r="D13" s="304"/>
      <c r="E13" s="295"/>
      <c r="F13" s="295"/>
      <c r="G13" s="295"/>
      <c r="H13" s="295"/>
      <c r="I13" s="324"/>
      <c r="J13" s="294"/>
      <c r="K13" s="295"/>
      <c r="L13" s="295"/>
      <c r="M13" s="295"/>
      <c r="N13" s="295"/>
      <c r="O13" s="295"/>
      <c r="P13" s="295"/>
      <c r="Q13" s="295"/>
      <c r="R13" s="339"/>
    </row>
    <row r="14" ht="18" customHeight="1" spans="1:18">
      <c r="A14" s="311">
        <v>8</v>
      </c>
      <c r="B14" s="293" t="s">
        <v>77</v>
      </c>
      <c r="C14" s="24" t="s">
        <v>78</v>
      </c>
      <c r="D14" s="304"/>
      <c r="E14" s="295"/>
      <c r="F14" s="295"/>
      <c r="G14" s="295"/>
      <c r="H14" s="295"/>
      <c r="I14" s="324"/>
      <c r="J14" s="294"/>
      <c r="K14" s="295"/>
      <c r="L14" s="295"/>
      <c r="M14" s="295"/>
      <c r="N14" s="295"/>
      <c r="O14" s="295"/>
      <c r="P14" s="295"/>
      <c r="Q14" s="295"/>
      <c r="R14" s="339"/>
    </row>
    <row r="15" ht="18" customHeight="1" spans="2:18">
      <c r="B15" s="293" t="s">
        <v>79</v>
      </c>
      <c r="C15" s="24" t="s">
        <v>80</v>
      </c>
      <c r="D15" s="304"/>
      <c r="E15" s="295"/>
      <c r="F15" s="295"/>
      <c r="G15" s="295"/>
      <c r="H15" s="295"/>
      <c r="I15" s="324"/>
      <c r="J15" s="294"/>
      <c r="K15" s="295"/>
      <c r="L15" s="295"/>
      <c r="M15" s="295"/>
      <c r="N15" s="295"/>
      <c r="O15" s="295"/>
      <c r="P15" s="295"/>
      <c r="Q15" s="295"/>
      <c r="R15" s="339"/>
    </row>
    <row r="16" ht="25.15" customHeight="1" spans="2:18">
      <c r="B16" s="293" t="s">
        <v>81</v>
      </c>
      <c r="C16" s="24" t="s">
        <v>82</v>
      </c>
      <c r="D16" s="304"/>
      <c r="E16" s="295"/>
      <c r="F16" s="295"/>
      <c r="G16" s="295"/>
      <c r="H16" s="295"/>
      <c r="I16" s="324"/>
      <c r="J16" s="294"/>
      <c r="K16" s="295"/>
      <c r="L16" s="295"/>
      <c r="M16" s="295"/>
      <c r="N16" s="295"/>
      <c r="O16" s="295"/>
      <c r="P16" s="295"/>
      <c r="Q16" s="295"/>
      <c r="R16" s="339"/>
    </row>
    <row r="17" ht="18" customHeight="1" spans="2:18">
      <c r="B17" s="293" t="s">
        <v>83</v>
      </c>
      <c r="C17" s="24" t="s">
        <v>84</v>
      </c>
      <c r="D17" s="304"/>
      <c r="E17" s="295"/>
      <c r="F17" s="295"/>
      <c r="G17" s="295"/>
      <c r="H17" s="295"/>
      <c r="I17" s="324"/>
      <c r="J17" s="294"/>
      <c r="K17" s="295"/>
      <c r="L17" s="295"/>
      <c r="M17" s="295"/>
      <c r="N17" s="295"/>
      <c r="O17" s="295"/>
      <c r="P17" s="295"/>
      <c r="Q17" s="295"/>
      <c r="R17" s="339"/>
    </row>
    <row r="18" ht="21" customHeight="1" spans="2:18">
      <c r="B18" s="293" t="s">
        <v>85</v>
      </c>
      <c r="C18" s="24" t="s">
        <v>86</v>
      </c>
      <c r="D18" s="304"/>
      <c r="E18" s="295"/>
      <c r="F18" s="295"/>
      <c r="G18" s="295"/>
      <c r="H18" s="295"/>
      <c r="I18" s="324"/>
      <c r="J18" s="294"/>
      <c r="K18" s="295"/>
      <c r="L18" s="295"/>
      <c r="M18" s="295"/>
      <c r="N18" s="295"/>
      <c r="O18" s="295"/>
      <c r="P18" s="295"/>
      <c r="Q18" s="295"/>
      <c r="R18" s="339"/>
    </row>
    <row r="19" ht="18" customHeight="1" spans="2:18">
      <c r="B19" s="293" t="s">
        <v>87</v>
      </c>
      <c r="C19" s="24" t="s">
        <v>88</v>
      </c>
      <c r="D19" s="304"/>
      <c r="E19" s="295"/>
      <c r="F19" s="295"/>
      <c r="G19" s="295"/>
      <c r="H19" s="295"/>
      <c r="I19" s="324"/>
      <c r="J19" s="294"/>
      <c r="K19" s="295"/>
      <c r="L19" s="295"/>
      <c r="M19" s="295"/>
      <c r="N19" s="295"/>
      <c r="O19" s="295"/>
      <c r="P19" s="295"/>
      <c r="Q19" s="295"/>
      <c r="R19" s="339"/>
    </row>
    <row r="20" ht="18" customHeight="1" spans="2:18">
      <c r="B20" s="293" t="s">
        <v>89</v>
      </c>
      <c r="C20" s="24" t="s">
        <v>90</v>
      </c>
      <c r="D20" s="304"/>
      <c r="E20" s="295"/>
      <c r="F20" s="295"/>
      <c r="G20" s="295"/>
      <c r="H20" s="295"/>
      <c r="I20" s="324"/>
      <c r="J20" s="294"/>
      <c r="K20" s="295"/>
      <c r="L20" s="295"/>
      <c r="M20" s="295"/>
      <c r="N20" s="295"/>
      <c r="O20" s="295"/>
      <c r="P20" s="295"/>
      <c r="Q20" s="295"/>
      <c r="R20" s="339"/>
    </row>
    <row r="21" ht="18" customHeight="1" spans="2:18">
      <c r="B21" s="293" t="s">
        <v>91</v>
      </c>
      <c r="C21" s="24" t="s">
        <v>92</v>
      </c>
      <c r="D21" s="304"/>
      <c r="E21" s="295"/>
      <c r="F21" s="52" t="s">
        <v>66</v>
      </c>
      <c r="G21" s="52" t="s">
        <v>66</v>
      </c>
      <c r="H21" s="52" t="s">
        <v>66</v>
      </c>
      <c r="I21" s="94" t="s">
        <v>66</v>
      </c>
      <c r="J21" s="294"/>
      <c r="K21" s="52" t="s">
        <v>66</v>
      </c>
      <c r="L21" s="52" t="s">
        <v>66</v>
      </c>
      <c r="M21" s="295"/>
      <c r="N21" s="295"/>
      <c r="O21" s="295"/>
      <c r="P21" s="295"/>
      <c r="Q21" s="295"/>
      <c r="R21" s="339"/>
    </row>
    <row r="22" ht="18" customHeight="1" spans="2:18">
      <c r="B22" s="293" t="s">
        <v>93</v>
      </c>
      <c r="C22" s="24" t="s">
        <v>94</v>
      </c>
      <c r="D22" s="304"/>
      <c r="E22" s="295"/>
      <c r="F22" s="295"/>
      <c r="G22" s="295"/>
      <c r="H22" s="295"/>
      <c r="I22" s="324"/>
      <c r="J22" s="294"/>
      <c r="K22" s="295"/>
      <c r="L22" s="295"/>
      <c r="M22" s="295"/>
      <c r="N22" s="295"/>
      <c r="O22" s="295"/>
      <c r="P22" s="295"/>
      <c r="Q22" s="295"/>
      <c r="R22" s="339"/>
    </row>
    <row r="23" ht="18" customHeight="1" spans="2:18">
      <c r="B23" s="293" t="s">
        <v>95</v>
      </c>
      <c r="C23" s="24" t="s">
        <v>96</v>
      </c>
      <c r="D23" s="304"/>
      <c r="E23" s="295"/>
      <c r="F23" s="295"/>
      <c r="G23" s="295"/>
      <c r="H23" s="295"/>
      <c r="I23" s="324"/>
      <c r="J23" s="294"/>
      <c r="K23" s="295"/>
      <c r="L23" s="295"/>
      <c r="M23" s="295"/>
      <c r="N23" s="295"/>
      <c r="O23" s="295"/>
      <c r="P23" s="295"/>
      <c r="Q23" s="295"/>
      <c r="R23" s="339"/>
    </row>
    <row r="24" ht="18" customHeight="1" spans="2:18">
      <c r="B24" s="293" t="s">
        <v>97</v>
      </c>
      <c r="C24" s="24" t="s">
        <v>98</v>
      </c>
      <c r="D24" s="304"/>
      <c r="E24" s="295"/>
      <c r="F24" s="295"/>
      <c r="G24" s="295"/>
      <c r="H24" s="295"/>
      <c r="I24" s="324"/>
      <c r="J24" s="294"/>
      <c r="K24" s="295"/>
      <c r="L24" s="295"/>
      <c r="M24" s="295"/>
      <c r="N24" s="295"/>
      <c r="O24" s="295"/>
      <c r="P24" s="295"/>
      <c r="Q24" s="295"/>
      <c r="R24" s="339"/>
    </row>
    <row r="25" ht="18" customHeight="1" spans="2:18">
      <c r="B25" s="293" t="s">
        <v>99</v>
      </c>
      <c r="C25" s="24" t="s">
        <v>100</v>
      </c>
      <c r="D25" s="304"/>
      <c r="E25" s="295"/>
      <c r="F25" s="295"/>
      <c r="G25" s="295"/>
      <c r="H25" s="295"/>
      <c r="I25" s="324"/>
      <c r="J25" s="294"/>
      <c r="K25" s="295"/>
      <c r="L25" s="295"/>
      <c r="M25" s="295"/>
      <c r="N25" s="295"/>
      <c r="O25" s="295"/>
      <c r="P25" s="295"/>
      <c r="Q25" s="295"/>
      <c r="R25" s="339"/>
    </row>
    <row r="26" ht="18" customHeight="1" spans="2:18">
      <c r="B26" s="293" t="s">
        <v>101</v>
      </c>
      <c r="C26" s="24" t="s">
        <v>102</v>
      </c>
      <c r="D26" s="304"/>
      <c r="E26" s="295"/>
      <c r="F26" s="295"/>
      <c r="G26" s="295"/>
      <c r="H26" s="295"/>
      <c r="I26" s="324"/>
      <c r="J26" s="294"/>
      <c r="K26" s="295"/>
      <c r="L26" s="295"/>
      <c r="M26" s="295"/>
      <c r="N26" s="295"/>
      <c r="O26" s="295"/>
      <c r="P26" s="295"/>
      <c r="Q26" s="295"/>
      <c r="R26" s="339"/>
    </row>
    <row r="27" ht="18" customHeight="1" spans="2:18">
      <c r="B27" s="293" t="s">
        <v>103</v>
      </c>
      <c r="C27" s="24" t="s">
        <v>104</v>
      </c>
      <c r="D27" s="304"/>
      <c r="E27" s="295"/>
      <c r="F27" s="295"/>
      <c r="G27" s="295"/>
      <c r="H27" s="295"/>
      <c r="I27" s="324"/>
      <c r="J27" s="294"/>
      <c r="K27" s="295"/>
      <c r="L27" s="295"/>
      <c r="M27" s="295"/>
      <c r="N27" s="295"/>
      <c r="O27" s="295"/>
      <c r="P27" s="295"/>
      <c r="Q27" s="295"/>
      <c r="R27" s="339"/>
    </row>
    <row r="28" ht="18" customHeight="1" spans="2:18">
      <c r="B28" s="293" t="s">
        <v>105</v>
      </c>
      <c r="C28" s="24" t="s">
        <v>106</v>
      </c>
      <c r="D28" s="304"/>
      <c r="E28" s="295"/>
      <c r="F28" s="295"/>
      <c r="G28" s="295"/>
      <c r="H28" s="295"/>
      <c r="I28" s="324"/>
      <c r="J28" s="294"/>
      <c r="K28" s="295"/>
      <c r="L28" s="295"/>
      <c r="M28" s="295"/>
      <c r="N28" s="295"/>
      <c r="O28" s="295"/>
      <c r="P28" s="295"/>
      <c r="Q28" s="295"/>
      <c r="R28" s="339"/>
    </row>
    <row r="29" ht="19.15" customHeight="1" spans="2:18">
      <c r="B29" s="290" t="s">
        <v>107</v>
      </c>
      <c r="C29" s="55" t="s">
        <v>108</v>
      </c>
      <c r="D29" s="378"/>
      <c r="E29" s="331"/>
      <c r="F29" s="331"/>
      <c r="G29" s="331"/>
      <c r="H29" s="331"/>
      <c r="I29" s="376"/>
      <c r="J29" s="330"/>
      <c r="K29" s="331"/>
      <c r="L29" s="331"/>
      <c r="M29" s="331"/>
      <c r="N29" s="331"/>
      <c r="O29" s="331"/>
      <c r="P29" s="331"/>
      <c r="Q29" s="331"/>
      <c r="R29" s="343"/>
    </row>
    <row r="30" ht="13.15" customHeight="1" spans="4:18">
      <c r="D30" s="242">
        <f>SUM(D13:D29)+SUM('9'!D6:D31)+SUM('10'!D6:D38)+SUM('11'!D6:D30)-'9'!D30-'10'!D7</f>
        <v>1.5</v>
      </c>
      <c r="E30" s="242">
        <f>SUM(E13:E29)+SUM('9'!E6:E31)+SUM('10'!E6:E38)+SUM('11'!E6:E30)-'9'!E30-'10'!E7</f>
        <v>1.5</v>
      </c>
      <c r="F30" s="242">
        <f>SUM(F13:F29)+SUM('9'!F6:F31)+SUM('10'!F6:F38)+SUM('11'!F6:F30)-'9'!F30-'10'!F7</f>
        <v>0</v>
      </c>
      <c r="G30" s="242">
        <f>SUM(G13:G29)+SUM('9'!G6:G31)+SUM('10'!G6:G38)+SUM('11'!G6:G30)-'9'!G30-'10'!G7</f>
        <v>0</v>
      </c>
      <c r="H30" s="242">
        <f>SUM(H13:H29)+SUM('9'!H6:H31)+SUM('10'!H6:H38)+SUM('11'!H6:H30)-'9'!H30-'10'!H7</f>
        <v>0</v>
      </c>
      <c r="I30" s="242">
        <f>SUM(I13:I29)+SUM('9'!I6:I31)+SUM('10'!I6:I38)+SUM('11'!I6:I30)-'9'!I30-'10'!I7</f>
        <v>0</v>
      </c>
      <c r="J30" s="242">
        <f>SUM(J13:J29)+SUM('9'!J6:J31)+SUM('10'!J6:J38)+SUM('11'!J6:J30)-'9'!J30-'10'!J7</f>
        <v>1</v>
      </c>
      <c r="K30" s="242">
        <f>SUM(K13:K29)+SUM('9'!K6:K31)+SUM('10'!K6:K38)+SUM('11'!K6:K30)-'9'!K30-'10'!K7</f>
        <v>0</v>
      </c>
      <c r="L30" s="242">
        <f>SUM(L13:L29)+SUM('9'!L6:L31)+SUM('10'!L6:L38)+SUM('11'!L6:L30)-'9'!L30-'10'!L7</f>
        <v>0</v>
      </c>
      <c r="M30" s="242">
        <f>SUM(M13:M29)+SUM('9'!M6:M31)+SUM('10'!M6:M38)+SUM('11'!M8:M30)-'9'!M30-'10'!M7</f>
        <v>1</v>
      </c>
      <c r="N30" s="242">
        <f>SUM(N13:N29)+SUM('9'!N6:N31)+SUM('10'!N6:N38)+SUM('11'!N8:N30)-'9'!N30-'10'!N7</f>
        <v>0</v>
      </c>
      <c r="O30" s="242">
        <f>SUM(O13:O29)+SUM('9'!O6:O31)+SUM('10'!O6:O38)+SUM('11'!O6:O30)-'9'!O30-'10'!O7</f>
        <v>0</v>
      </c>
      <c r="P30" s="242">
        <f>SUM(P13:P29)+SUM('9'!P6:P31)+SUM('10'!P6:P38)+SUM('11'!P6:P30)-'9'!P30-'10'!P7</f>
        <v>0</v>
      </c>
      <c r="Q30" s="242">
        <f>SUM(Q13:Q29)+SUM('9'!Q6:Q31)+SUM('10'!Q6:Q38)+SUM('11'!Q6:Q30)-'9'!Q30-'10'!Q7</f>
        <v>0</v>
      </c>
      <c r="R30" s="242">
        <f>SUM(R13:R29)+SUM('9'!R6:R31)+SUM('10'!R6:R38)+SUM('11'!R6:R30)-'9'!R30-'10'!R7</f>
        <v>1</v>
      </c>
    </row>
    <row r="31" hidden="1" spans="4:18">
      <c r="D31" s="242"/>
      <c r="E31" s="242"/>
      <c r="F31" s="242"/>
      <c r="G31" s="242"/>
      <c r="H31" s="242"/>
      <c r="I31" s="242"/>
      <c r="J31" s="242"/>
      <c r="K31" s="242"/>
      <c r="L31" s="242"/>
      <c r="M31" s="242"/>
      <c r="N31" s="242"/>
      <c r="O31" s="242"/>
      <c r="P31" s="242"/>
      <c r="Q31" s="242"/>
      <c r="R31" s="242"/>
    </row>
    <row r="32" hidden="1"/>
    <row r="33" hidden="1"/>
    <row r="34" hidden="1"/>
    <row r="35" hidden="1"/>
    <row r="36" hidden="1"/>
    <row r="37" hidden="1"/>
  </sheetData>
  <sheetProtection password="83B8" sheet="1" selectLockedCells="1" formatCells="0" autoFilter="0"/>
  <mergeCells count="20">
    <mergeCell ref="B1:R1"/>
    <mergeCell ref="D2:I2"/>
    <mergeCell ref="J2:R2"/>
    <mergeCell ref="F3:I3"/>
    <mergeCell ref="K3:L3"/>
    <mergeCell ref="M3:Q3"/>
    <mergeCell ref="F4:G4"/>
    <mergeCell ref="H4:I4"/>
    <mergeCell ref="B2:B5"/>
    <mergeCell ref="C2:C5"/>
    <mergeCell ref="J3:J5"/>
    <mergeCell ref="K4:K5"/>
    <mergeCell ref="L4:L5"/>
    <mergeCell ref="M4:M5"/>
    <mergeCell ref="N4:N5"/>
    <mergeCell ref="O4:O5"/>
    <mergeCell ref="P4:P5"/>
    <mergeCell ref="Q4:Q5"/>
    <mergeCell ref="R3:R5"/>
    <mergeCell ref="D3:E4"/>
  </mergeCells>
  <conditionalFormatting sqref="D7">
    <cfRule type="expression" dxfId="2" priority="108" stopIfTrue="1">
      <formula>IF($J$7&lt;&gt;0,$D$7=0)</formula>
    </cfRule>
    <cfRule type="cellIs" dxfId="0" priority="109" stopIfTrue="1" operator="lessThan">
      <formula>$F$7+$H$7</formula>
    </cfRule>
  </conditionalFormatting>
  <conditionalFormatting sqref="E7">
    <cfRule type="cellIs" dxfId="0" priority="145" stopIfTrue="1" operator="greaterThan">
      <formula>$D$7</formula>
    </cfRule>
    <cfRule type="expression" dxfId="2" priority="146" stopIfTrue="1">
      <formula>IF($J$7&lt;&gt;0,$E$7=0)</formula>
    </cfRule>
    <cfRule type="cellIs" dxfId="0" priority="147" stopIfTrue="1" operator="lessThan">
      <formula>$G$7+$I$7</formula>
    </cfRule>
  </conditionalFormatting>
  <conditionalFormatting sqref="G7">
    <cfRule type="cellIs" dxfId="0" priority="24" stopIfTrue="1" operator="greaterThan">
      <formula>$F$7</formula>
    </cfRule>
  </conditionalFormatting>
  <conditionalFormatting sqref="I7">
    <cfRule type="cellIs" dxfId="0" priority="25" stopIfTrue="1" operator="greaterThan">
      <formula>$H$7</formula>
    </cfRule>
  </conditionalFormatting>
  <conditionalFormatting sqref="J7">
    <cfRule type="cellIs" dxfId="0" priority="409" stopIfTrue="1" operator="notEqual">
      <formula>SUM($M$7:$Q$7)</formula>
    </cfRule>
    <cfRule type="cellIs" dxfId="0" priority="410" stopIfTrue="1" operator="lessThan">
      <formula>$K$7+$L$7</formula>
    </cfRule>
  </conditionalFormatting>
  <conditionalFormatting sqref="K7:R7">
    <cfRule type="cellIs" dxfId="0" priority="62" stopIfTrue="1" operator="greaterThan">
      <formula>$J$7</formula>
    </cfRule>
  </conditionalFormatting>
  <conditionalFormatting sqref="R8">
    <cfRule type="cellIs" dxfId="0" priority="63" stopIfTrue="1" operator="greaterThan">
      <formula>$J$8</formula>
    </cfRule>
  </conditionalFormatting>
  <conditionalFormatting sqref="R9">
    <cfRule type="cellIs" dxfId="0" priority="64" stopIfTrue="1" operator="greaterThan">
      <formula>$J$9</formula>
    </cfRule>
  </conditionalFormatting>
  <conditionalFormatting sqref="R10">
    <cfRule type="cellIs" dxfId="0" priority="65" stopIfTrue="1" operator="greaterThan">
      <formula>$J$10</formula>
    </cfRule>
  </conditionalFormatting>
  <conditionalFormatting sqref="D11">
    <cfRule type="cellIs" dxfId="3" priority="110" stopIfTrue="1" operator="notEqual">
      <formula>$D$30</formula>
    </cfRule>
    <cfRule type="cellIs" dxfId="0" priority="111" stopIfTrue="1" operator="lessThan">
      <formula>$F$11+$H$11</formula>
    </cfRule>
    <cfRule type="expression" dxfId="2" priority="112" stopIfTrue="1">
      <formula>IF($J$11&lt;&gt;0,$D$11=0)</formula>
    </cfRule>
  </conditionalFormatting>
  <conditionalFormatting sqref="E11">
    <cfRule type="cellIs" dxfId="3" priority="236" stopIfTrue="1" operator="notEqual">
      <formula>$E$30</formula>
    </cfRule>
    <cfRule type="cellIs" dxfId="0" priority="237" stopIfTrue="1" operator="greaterThan">
      <formula>$D$11</formula>
    </cfRule>
    <cfRule type="expression" dxfId="2" priority="238" stopIfTrue="1">
      <formula>IF($J$11&lt;&gt;0,$E$11=0)</formula>
    </cfRule>
  </conditionalFormatting>
  <conditionalFormatting sqref="F11">
    <cfRule type="cellIs" dxfId="3" priority="95" stopIfTrue="1" operator="notEqual">
      <formula>$F$30</formula>
    </cfRule>
    <cfRule type="cellIs" dxfId="3" priority="96" stopIfTrue="1" operator="notEqual">
      <formula>$F$7+$F$8-$F$10</formula>
    </cfRule>
  </conditionalFormatting>
  <conditionalFormatting sqref="G11">
    <cfRule type="cellIs" dxfId="3" priority="233" stopIfTrue="1" operator="notEqual">
      <formula>$G$30</formula>
    </cfRule>
    <cfRule type="cellIs" dxfId="0" priority="234" stopIfTrue="1" operator="greaterThan">
      <formula>$F$11</formula>
    </cfRule>
    <cfRule type="expression" dxfId="2" priority="235" stopIfTrue="1">
      <formula>$G$11+$I$11&gt;$E$11</formula>
    </cfRule>
  </conditionalFormatting>
  <conditionalFormatting sqref="H11">
    <cfRule type="cellIs" dxfId="3" priority="97" stopIfTrue="1" operator="notEqual">
      <formula>$H$30</formula>
    </cfRule>
    <cfRule type="cellIs" dxfId="3" priority="98" stopIfTrue="1" operator="notEqual">
      <formula>$H$7+$H$8-$H$10</formula>
    </cfRule>
  </conditionalFormatting>
  <conditionalFormatting sqref="I11">
    <cfRule type="cellIs" dxfId="3" priority="99" stopIfTrue="1" operator="notEqual">
      <formula>$I$30</formula>
    </cfRule>
    <cfRule type="cellIs" dxfId="0" priority="100" stopIfTrue="1" operator="greaterThan">
      <formula>$H$11</formula>
    </cfRule>
    <cfRule type="cellIs" dxfId="3" priority="101" stopIfTrue="1" operator="notEqual">
      <formula>$I$7+$I$8-$I$10</formula>
    </cfRule>
  </conditionalFormatting>
  <conditionalFormatting sqref="J11">
    <cfRule type="cellIs" dxfId="3" priority="5" stopIfTrue="1" operator="notEqual">
      <formula>$J$7+$J$8-$J$10</formula>
    </cfRule>
    <cfRule type="cellIs" dxfId="3" priority="6" stopIfTrue="1" operator="notEqual">
      <formula>$J$30</formula>
    </cfRule>
    <cfRule type="cellIs" dxfId="0" priority="7" stopIfTrue="1" operator="notEqual">
      <formula>SUM($M$11:$Q$11)</formula>
    </cfRule>
    <cfRule type="cellIs" dxfId="0" priority="4" stopIfTrue="1" operator="lessThan">
      <formula>$K$11+$L$11</formula>
    </cfRule>
  </conditionalFormatting>
  <conditionalFormatting sqref="K11">
    <cfRule type="expression" dxfId="2" priority="198" stopIfTrue="1">
      <formula>$K$11+$L$11&gt;$J$11</formula>
    </cfRule>
    <cfRule type="cellIs" dxfId="3" priority="199" stopIfTrue="1" operator="notEqual">
      <formula>$K$30</formula>
    </cfRule>
    <cfRule type="cellIs" dxfId="0" priority="200" stopIfTrue="1" operator="greaterThan">
      <formula>$J$11</formula>
    </cfRule>
  </conditionalFormatting>
  <conditionalFormatting sqref="L11">
    <cfRule type="expression" dxfId="2" priority="1" stopIfTrue="1">
      <formula>$K$11+$L$11&gt;$J$11</formula>
    </cfRule>
    <cfRule type="cellIs" dxfId="3" priority="2" stopIfTrue="1" operator="notEqual">
      <formula>$L$30</formula>
    </cfRule>
    <cfRule type="cellIs" dxfId="0" priority="3" stopIfTrue="1" operator="greaterThan">
      <formula>$J$11</formula>
    </cfRule>
  </conditionalFormatting>
  <conditionalFormatting sqref="M11">
    <cfRule type="cellIs" dxfId="3" priority="22" stopIfTrue="1" operator="notEqual">
      <formula>$M$30</formula>
    </cfRule>
    <cfRule type="cellIs" dxfId="0" priority="23" stopIfTrue="1" operator="greaterThan">
      <formula>$J$11</formula>
    </cfRule>
  </conditionalFormatting>
  <conditionalFormatting sqref="N11">
    <cfRule type="cellIs" dxfId="3" priority="20" stopIfTrue="1" operator="notEqual">
      <formula>$N$30</formula>
    </cfRule>
    <cfRule type="cellIs" dxfId="0" priority="19" stopIfTrue="1" operator="greaterThan">
      <formula>$J$11</formula>
    </cfRule>
  </conditionalFormatting>
  <conditionalFormatting sqref="O11">
    <cfRule type="cellIs" dxfId="3" priority="88" stopIfTrue="1" operator="notEqual">
      <formula>$O$30</formula>
    </cfRule>
    <cfRule type="cellIs" dxfId="0" priority="89" stopIfTrue="1" operator="greaterThan">
      <formula>$J$11</formula>
    </cfRule>
  </conditionalFormatting>
  <conditionalFormatting sqref="P11">
    <cfRule type="cellIs" dxfId="3" priority="91" stopIfTrue="1" operator="notEqual">
      <formula>$P$30</formula>
    </cfRule>
    <cfRule type="cellIs" dxfId="0" priority="92" stopIfTrue="1" operator="greaterThan">
      <formula>$J$11</formula>
    </cfRule>
  </conditionalFormatting>
  <conditionalFormatting sqref="Q11">
    <cfRule type="cellIs" dxfId="3" priority="93" stopIfTrue="1" operator="notEqual">
      <formula>$Q$30</formula>
    </cfRule>
    <cfRule type="cellIs" dxfId="0" priority="94" stopIfTrue="1" operator="greaterThan">
      <formula>$J$11</formula>
    </cfRule>
  </conditionalFormatting>
  <conditionalFormatting sqref="R11">
    <cfRule type="cellIs" dxfId="3" priority="105" stopIfTrue="1" operator="notEqual">
      <formula>$R$7+$R$8-$R$10</formula>
    </cfRule>
    <cfRule type="cellIs" dxfId="3" priority="106" stopIfTrue="1" operator="notEqual">
      <formula>$R$30</formula>
    </cfRule>
    <cfRule type="cellIs" dxfId="0" priority="107" stopIfTrue="1" operator="greaterThan">
      <formula>$J$11</formula>
    </cfRule>
  </conditionalFormatting>
  <conditionalFormatting sqref="J12">
    <cfRule type="cellIs" dxfId="0" priority="449" stopIfTrue="1" operator="notEqual">
      <formula>SUM($M$12:$Q$12)</formula>
    </cfRule>
    <cfRule type="cellIs" dxfId="0" priority="450" stopIfTrue="1" operator="greaterThan">
      <formula>$J$11</formula>
    </cfRule>
    <cfRule type="cellIs" dxfId="0" priority="451" stopIfTrue="1" operator="lessThan">
      <formula>$K$12+$L$12</formula>
    </cfRule>
  </conditionalFormatting>
  <conditionalFormatting sqref="K12">
    <cfRule type="cellIs" dxfId="0" priority="244" stopIfTrue="1" operator="greaterThan">
      <formula>$J$12</formula>
    </cfRule>
    <cfRule type="cellIs" dxfId="0" priority="245" stopIfTrue="1" operator="greaterThan">
      <formula>$K$11</formula>
    </cfRule>
  </conditionalFormatting>
  <conditionalFormatting sqref="L12">
    <cfRule type="cellIs" dxfId="0" priority="246" stopIfTrue="1" operator="greaterThan">
      <formula>$J$12</formula>
    </cfRule>
    <cfRule type="cellIs" dxfId="0" priority="247" stopIfTrue="1" operator="greaterThan">
      <formula>$L$11</formula>
    </cfRule>
  </conditionalFormatting>
  <conditionalFormatting sqref="M12">
    <cfRule type="cellIs" dxfId="0" priority="16" stopIfTrue="1" operator="greaterThan">
      <formula>$J$12</formula>
    </cfRule>
    <cfRule type="cellIs" dxfId="0" priority="17" stopIfTrue="1" operator="greaterThan">
      <formula>$M$11</formula>
    </cfRule>
  </conditionalFormatting>
  <conditionalFormatting sqref="N12">
    <cfRule type="cellIs" dxfId="0" priority="14" stopIfTrue="1" operator="greaterThan">
      <formula>$J$12</formula>
    </cfRule>
    <cfRule type="cellIs" dxfId="0" priority="15" stopIfTrue="1" operator="greaterThan">
      <formula>$N$11</formula>
    </cfRule>
  </conditionalFormatting>
  <conditionalFormatting sqref="O12">
    <cfRule type="cellIs" dxfId="0" priority="248" stopIfTrue="1" operator="greaterThan">
      <formula>$J$12</formula>
    </cfRule>
    <cfRule type="cellIs" dxfId="0" priority="249" stopIfTrue="1" operator="greaterThan">
      <formula>$O$11</formula>
    </cfRule>
  </conditionalFormatting>
  <conditionalFormatting sqref="P12">
    <cfRule type="cellIs" dxfId="0" priority="250" stopIfTrue="1" operator="greaterThan">
      <formula>$J$12</formula>
    </cfRule>
    <cfRule type="cellIs" dxfId="0" priority="251" stopIfTrue="1" operator="greaterThan">
      <formula>$P$11</formula>
    </cfRule>
  </conditionalFormatting>
  <conditionalFormatting sqref="Q12">
    <cfRule type="cellIs" dxfId="0" priority="253" stopIfTrue="1" operator="greaterThan">
      <formula>$Q$11</formula>
    </cfRule>
    <cfRule type="cellIs" dxfId="0" priority="8" stopIfTrue="1" operator="greaterThan">
      <formula>$J$12</formula>
    </cfRule>
  </conditionalFormatting>
  <conditionalFormatting sqref="R12">
    <cfRule type="cellIs" dxfId="0" priority="254" stopIfTrue="1" operator="greaterThan">
      <formula>$J$12</formula>
    </cfRule>
    <cfRule type="cellIs" dxfId="0" priority="255" stopIfTrue="1" operator="greaterThan">
      <formula>$R$11</formula>
    </cfRule>
  </conditionalFormatting>
  <conditionalFormatting sqref="D13">
    <cfRule type="expression" dxfId="2" priority="113" stopIfTrue="1">
      <formula>IF($J$13&lt;&gt;0,$D$13=0)</formula>
    </cfRule>
    <cfRule type="cellIs" dxfId="0" priority="114" stopIfTrue="1" operator="lessThan">
      <formula>$F$13+$H$13</formula>
    </cfRule>
  </conditionalFormatting>
  <conditionalFormatting sqref="E13">
    <cfRule type="cellIs" dxfId="0" priority="148" stopIfTrue="1" operator="greaterThan">
      <formula>$D$13</formula>
    </cfRule>
    <cfRule type="expression" dxfId="2" priority="149" stopIfTrue="1">
      <formula>IF($J$13&lt;&gt;0,$E$13=0)</formula>
    </cfRule>
    <cfRule type="cellIs" dxfId="0" priority="150" stopIfTrue="1" operator="lessThan">
      <formula>$G$13+$I$13</formula>
    </cfRule>
  </conditionalFormatting>
  <conditionalFormatting sqref="G13">
    <cfRule type="cellIs" dxfId="0" priority="26" stopIfTrue="1" operator="greaterThan">
      <formula>$F$13</formula>
    </cfRule>
  </conditionalFormatting>
  <conditionalFormatting sqref="I13">
    <cfRule type="cellIs" dxfId="0" priority="42" stopIfTrue="1" operator="greaterThan">
      <formula>$H$13</formula>
    </cfRule>
  </conditionalFormatting>
  <conditionalFormatting sqref="J13">
    <cfRule type="cellIs" dxfId="0" priority="411" stopIfTrue="1" operator="notEqual">
      <formula>SUM($M$13:$Q$13)</formula>
    </cfRule>
    <cfRule type="cellIs" dxfId="0" priority="412" stopIfTrue="1" operator="lessThan">
      <formula>$K$13+$L$13</formula>
    </cfRule>
  </conditionalFormatting>
  <conditionalFormatting sqref="K13:R13">
    <cfRule type="cellIs" dxfId="0" priority="66" stopIfTrue="1" operator="greaterThan">
      <formula>$J$13</formula>
    </cfRule>
  </conditionalFormatting>
  <conditionalFormatting sqref="D14">
    <cfRule type="expression" dxfId="2" priority="115" stopIfTrue="1">
      <formula>IF($J$14&lt;&gt;0,$D$14=0)</formula>
    </cfRule>
    <cfRule type="cellIs" dxfId="0" priority="116" stopIfTrue="1" operator="lessThan">
      <formula>$F$14+$H$14</formula>
    </cfRule>
  </conditionalFormatting>
  <conditionalFormatting sqref="E14">
    <cfRule type="cellIs" dxfId="0" priority="151" stopIfTrue="1" operator="greaterThan">
      <formula>$D$14</formula>
    </cfRule>
    <cfRule type="expression" dxfId="2" priority="152" stopIfTrue="1">
      <formula>IF($J$14&lt;&gt;0,$E$14=0)</formula>
    </cfRule>
    <cfRule type="cellIs" dxfId="0" priority="153" stopIfTrue="1" operator="lessThan">
      <formula>$G$14+$I$14</formula>
    </cfRule>
  </conditionalFormatting>
  <conditionalFormatting sqref="G14">
    <cfRule type="cellIs" dxfId="0" priority="27" stopIfTrue="1" operator="greaterThan">
      <formula>$F$14</formula>
    </cfRule>
  </conditionalFormatting>
  <conditionalFormatting sqref="I14">
    <cfRule type="cellIs" dxfId="0" priority="43" stopIfTrue="1" operator="greaterThan">
      <formula>$H$14</formula>
    </cfRule>
  </conditionalFormatting>
  <conditionalFormatting sqref="J14">
    <cfRule type="cellIs" dxfId="0" priority="413" stopIfTrue="1" operator="notEqual">
      <formula>SUM($M$14:$Q$14)</formula>
    </cfRule>
    <cfRule type="cellIs" dxfId="0" priority="414" stopIfTrue="1" operator="lessThan">
      <formula>$K$14+$L$14</formula>
    </cfRule>
  </conditionalFormatting>
  <conditionalFormatting sqref="K14:R14">
    <cfRule type="cellIs" dxfId="0" priority="67" stopIfTrue="1" operator="greaterThan">
      <formula>$J$14</formula>
    </cfRule>
  </conditionalFormatting>
  <conditionalFormatting sqref="D15">
    <cfRule type="expression" dxfId="2" priority="117" stopIfTrue="1">
      <formula>IF($J$15&lt;&gt;0,$D$15=0)</formula>
    </cfRule>
    <cfRule type="cellIs" dxfId="0" priority="118" stopIfTrue="1" operator="lessThan">
      <formula>$F$15+$H$15</formula>
    </cfRule>
  </conditionalFormatting>
  <conditionalFormatting sqref="E15">
    <cfRule type="cellIs" dxfId="0" priority="154" stopIfTrue="1" operator="greaterThan">
      <formula>$D$15</formula>
    </cfRule>
    <cfRule type="expression" dxfId="2" priority="155" stopIfTrue="1">
      <formula>IF($J$15&lt;&gt;0,$E$15=0)</formula>
    </cfRule>
    <cfRule type="cellIs" dxfId="0" priority="156" stopIfTrue="1" operator="lessThan">
      <formula>$G$15+$I$15</formula>
    </cfRule>
  </conditionalFormatting>
  <conditionalFormatting sqref="G15">
    <cfRule type="cellIs" dxfId="0" priority="28" stopIfTrue="1" operator="greaterThan">
      <formula>$F$15</formula>
    </cfRule>
  </conditionalFormatting>
  <conditionalFormatting sqref="I15">
    <cfRule type="cellIs" dxfId="0" priority="44" stopIfTrue="1" operator="greaterThan">
      <formula>$H$15</formula>
    </cfRule>
  </conditionalFormatting>
  <conditionalFormatting sqref="J15">
    <cfRule type="cellIs" dxfId="0" priority="415" stopIfTrue="1" operator="notEqual">
      <formula>SUM($M$15:$Q$15)</formula>
    </cfRule>
    <cfRule type="cellIs" dxfId="0" priority="416" stopIfTrue="1" operator="lessThan">
      <formula>$K$15+$L$15</formula>
    </cfRule>
  </conditionalFormatting>
  <conditionalFormatting sqref="K15:R15">
    <cfRule type="cellIs" dxfId="0" priority="68" stopIfTrue="1" operator="greaterThan">
      <formula>$J$15</formula>
    </cfRule>
  </conditionalFormatting>
  <conditionalFormatting sqref="D16">
    <cfRule type="expression" dxfId="2" priority="119" stopIfTrue="1">
      <formula>IF($J$16&lt;&gt;0,$D$16=0)</formula>
    </cfRule>
    <cfRule type="cellIs" dxfId="0" priority="120" stopIfTrue="1" operator="lessThan">
      <formula>$F$16+$H$16</formula>
    </cfRule>
  </conditionalFormatting>
  <conditionalFormatting sqref="E16">
    <cfRule type="cellIs" dxfId="0" priority="157" stopIfTrue="1" operator="greaterThan">
      <formula>$D$16</formula>
    </cfRule>
    <cfRule type="expression" dxfId="2" priority="158" stopIfTrue="1">
      <formula>IF($J$16&lt;&gt;0,$E$16=0)</formula>
    </cfRule>
    <cfRule type="cellIs" dxfId="0" priority="159" stopIfTrue="1" operator="lessThan">
      <formula>$G$16+$I$16</formula>
    </cfRule>
  </conditionalFormatting>
  <conditionalFormatting sqref="G16">
    <cfRule type="cellIs" dxfId="0" priority="29" stopIfTrue="1" operator="greaterThan">
      <formula>$F$16</formula>
    </cfRule>
  </conditionalFormatting>
  <conditionalFormatting sqref="I16">
    <cfRule type="cellIs" dxfId="0" priority="45" stopIfTrue="1" operator="greaterThan">
      <formula>$H$16</formula>
    </cfRule>
  </conditionalFormatting>
  <conditionalFormatting sqref="J16">
    <cfRule type="cellIs" dxfId="0" priority="417" stopIfTrue="1" operator="notEqual">
      <formula>SUM($M$16:$Q$16)</formula>
    </cfRule>
    <cfRule type="cellIs" dxfId="0" priority="418" stopIfTrue="1" operator="lessThan">
      <formula>$K$16+$L$16</formula>
    </cfRule>
  </conditionalFormatting>
  <conditionalFormatting sqref="K16:R16">
    <cfRule type="cellIs" dxfId="0" priority="69" stopIfTrue="1" operator="greaterThan">
      <formula>$J$16</formula>
    </cfRule>
  </conditionalFormatting>
  <conditionalFormatting sqref="D17">
    <cfRule type="expression" dxfId="2" priority="121" stopIfTrue="1">
      <formula>IF($J$17&lt;&gt;0,$D$17=0)</formula>
    </cfRule>
    <cfRule type="cellIs" dxfId="0" priority="122" stopIfTrue="1" operator="lessThan">
      <formula>$F$17+$H$17</formula>
    </cfRule>
  </conditionalFormatting>
  <conditionalFormatting sqref="E17">
    <cfRule type="cellIs" dxfId="0" priority="160" stopIfTrue="1" operator="greaterThan">
      <formula>$D$17</formula>
    </cfRule>
    <cfRule type="expression" dxfId="2" priority="161" stopIfTrue="1">
      <formula>IF($J$17&lt;&gt;0,$E$17=0)</formula>
    </cfRule>
    <cfRule type="cellIs" dxfId="0" priority="162" stopIfTrue="1" operator="lessThan">
      <formula>$G$17+$I$17</formula>
    </cfRule>
  </conditionalFormatting>
  <conditionalFormatting sqref="G17">
    <cfRule type="cellIs" dxfId="0" priority="30" stopIfTrue="1" operator="greaterThan">
      <formula>$F$17</formula>
    </cfRule>
  </conditionalFormatting>
  <conditionalFormatting sqref="I17">
    <cfRule type="cellIs" dxfId="0" priority="46" stopIfTrue="1" operator="greaterThan">
      <formula>$H$17</formula>
    </cfRule>
  </conditionalFormatting>
  <conditionalFormatting sqref="J17">
    <cfRule type="cellIs" dxfId="0" priority="419" stopIfTrue="1" operator="notEqual">
      <formula>SUM($M$17:$Q$17)</formula>
    </cfRule>
    <cfRule type="cellIs" dxfId="0" priority="420" stopIfTrue="1" operator="lessThan">
      <formula>$K$17+$L$17</formula>
    </cfRule>
  </conditionalFormatting>
  <conditionalFormatting sqref="K17:R17">
    <cfRule type="cellIs" dxfId="0" priority="70" stopIfTrue="1" operator="greaterThan">
      <formula>$J$17</formula>
    </cfRule>
  </conditionalFormatting>
  <conditionalFormatting sqref="D18">
    <cfRule type="expression" dxfId="2" priority="123" stopIfTrue="1">
      <formula>IF($J$18&lt;&gt;0,$D$18=0)</formula>
    </cfRule>
    <cfRule type="cellIs" dxfId="0" priority="124" stopIfTrue="1" operator="lessThan">
      <formula>$F$18+$H$18</formula>
    </cfRule>
  </conditionalFormatting>
  <conditionalFormatting sqref="E18">
    <cfRule type="cellIs" dxfId="0" priority="163" stopIfTrue="1" operator="greaterThan">
      <formula>$D$18</formula>
    </cfRule>
    <cfRule type="expression" dxfId="2" priority="164" stopIfTrue="1">
      <formula>IF($J$18&lt;&gt;0,$E$18=0)</formula>
    </cfRule>
    <cfRule type="cellIs" dxfId="0" priority="165" stopIfTrue="1" operator="lessThan">
      <formula>$G$18+$I$18</formula>
    </cfRule>
  </conditionalFormatting>
  <conditionalFormatting sqref="G18">
    <cfRule type="cellIs" dxfId="0" priority="31" stopIfTrue="1" operator="greaterThan">
      <formula>$F$18</formula>
    </cfRule>
  </conditionalFormatting>
  <conditionalFormatting sqref="I18">
    <cfRule type="cellIs" dxfId="0" priority="47" stopIfTrue="1" operator="greaterThan">
      <formula>$H$18</formula>
    </cfRule>
  </conditionalFormatting>
  <conditionalFormatting sqref="J18">
    <cfRule type="cellIs" dxfId="0" priority="421" stopIfTrue="1" operator="notEqual">
      <formula>SUM($M$18:$Q$18)</formula>
    </cfRule>
    <cfRule type="cellIs" dxfId="0" priority="422" stopIfTrue="1" operator="lessThan">
      <formula>$K$18+$L$18</formula>
    </cfRule>
  </conditionalFormatting>
  <conditionalFormatting sqref="K18:R18">
    <cfRule type="cellIs" dxfId="0" priority="71" stopIfTrue="1" operator="greaterThan">
      <formula>$J$18</formula>
    </cfRule>
  </conditionalFormatting>
  <conditionalFormatting sqref="D19">
    <cfRule type="expression" dxfId="2" priority="125" stopIfTrue="1">
      <formula>IF($J$19&lt;&gt;0,$D$19=0)</formula>
    </cfRule>
    <cfRule type="cellIs" dxfId="0" priority="126" stopIfTrue="1" operator="lessThan">
      <formula>$F$19+$H$19</formula>
    </cfRule>
  </conditionalFormatting>
  <conditionalFormatting sqref="E19">
    <cfRule type="cellIs" dxfId="0" priority="166" stopIfTrue="1" operator="greaterThan">
      <formula>$D$19</formula>
    </cfRule>
    <cfRule type="expression" dxfId="2" priority="167" stopIfTrue="1">
      <formula>IF($J$19&lt;&gt;0,$E$19=0)</formula>
    </cfRule>
    <cfRule type="cellIs" dxfId="0" priority="168" stopIfTrue="1" operator="lessThan">
      <formula>$G$19+$I$19</formula>
    </cfRule>
  </conditionalFormatting>
  <conditionalFormatting sqref="G19">
    <cfRule type="cellIs" dxfId="0" priority="32" stopIfTrue="1" operator="greaterThan">
      <formula>$F$19</formula>
    </cfRule>
  </conditionalFormatting>
  <conditionalFormatting sqref="I19">
    <cfRule type="cellIs" dxfId="0" priority="48" stopIfTrue="1" operator="greaterThan">
      <formula>$H$19</formula>
    </cfRule>
  </conditionalFormatting>
  <conditionalFormatting sqref="J19">
    <cfRule type="cellIs" dxfId="0" priority="423" stopIfTrue="1" operator="notEqual">
      <formula>SUM($M$19:$Q$19)</formula>
    </cfRule>
    <cfRule type="cellIs" dxfId="0" priority="424" stopIfTrue="1" operator="lessThan">
      <formula>$K$19+$L$19</formula>
    </cfRule>
  </conditionalFormatting>
  <conditionalFormatting sqref="K19:R19">
    <cfRule type="cellIs" dxfId="0" priority="72" stopIfTrue="1" operator="greaterThan">
      <formula>$J$19</formula>
    </cfRule>
  </conditionalFormatting>
  <conditionalFormatting sqref="D20">
    <cfRule type="expression" dxfId="2" priority="127" stopIfTrue="1">
      <formula>IF($J$20&lt;&gt;0,$D$20=0)</formula>
    </cfRule>
    <cfRule type="cellIs" dxfId="0" priority="128" stopIfTrue="1" operator="lessThan">
      <formula>$F$20+$H$20</formula>
    </cfRule>
  </conditionalFormatting>
  <conditionalFormatting sqref="E20">
    <cfRule type="cellIs" dxfId="0" priority="169" stopIfTrue="1" operator="greaterThan">
      <formula>$D$20</formula>
    </cfRule>
    <cfRule type="expression" dxfId="2" priority="170" stopIfTrue="1">
      <formula>IF($J$20&lt;&gt;0,$E$20=0)</formula>
    </cfRule>
    <cfRule type="cellIs" dxfId="0" priority="171" stopIfTrue="1" operator="lessThan">
      <formula>$G$20+$I$20</formula>
    </cfRule>
  </conditionalFormatting>
  <conditionalFormatting sqref="G20">
    <cfRule type="cellIs" dxfId="0" priority="33" stopIfTrue="1" operator="greaterThan">
      <formula>$F$20</formula>
    </cfRule>
  </conditionalFormatting>
  <conditionalFormatting sqref="I20">
    <cfRule type="cellIs" dxfId="0" priority="49" stopIfTrue="1" operator="greaterThan">
      <formula>$H$20</formula>
    </cfRule>
  </conditionalFormatting>
  <conditionalFormatting sqref="J20">
    <cfRule type="cellIs" dxfId="0" priority="425" stopIfTrue="1" operator="notEqual">
      <formula>SUM($M$20:$Q$20)</formula>
    </cfRule>
    <cfRule type="cellIs" dxfId="0" priority="426" stopIfTrue="1" operator="lessThan">
      <formula>$K$20+$L$20</formula>
    </cfRule>
  </conditionalFormatting>
  <conditionalFormatting sqref="K20:R20">
    <cfRule type="cellIs" dxfId="0" priority="73" stopIfTrue="1" operator="greaterThan">
      <formula>$J$20</formula>
    </cfRule>
  </conditionalFormatting>
  <conditionalFormatting sqref="D21">
    <cfRule type="expression" dxfId="2" priority="85" stopIfTrue="1">
      <formula>IF($J$21&lt;&gt;0,$D$21=0)</formula>
    </cfRule>
  </conditionalFormatting>
  <conditionalFormatting sqref="E21">
    <cfRule type="cellIs" dxfId="0" priority="86" stopIfTrue="1" operator="greaterThan">
      <formula>$D$21</formula>
    </cfRule>
    <cfRule type="expression" dxfId="2" priority="87" stopIfTrue="1">
      <formula>IF($J$21&lt;&gt;0,$E$21=0)</formula>
    </cfRule>
  </conditionalFormatting>
  <conditionalFormatting sqref="J21">
    <cfRule type="cellIs" dxfId="0" priority="293" stopIfTrue="1" operator="notEqual">
      <formula>SUM($M$21:$Q$21)</formula>
    </cfRule>
  </conditionalFormatting>
  <conditionalFormatting sqref="M21:R21">
    <cfRule type="cellIs" dxfId="0" priority="90" stopIfTrue="1" operator="greaterThan">
      <formula>$J$21</formula>
    </cfRule>
  </conditionalFormatting>
  <conditionalFormatting sqref="D22">
    <cfRule type="expression" dxfId="2" priority="129" stopIfTrue="1">
      <formula>IF($J$22&lt;&gt;0,$D$22=0)</formula>
    </cfRule>
    <cfRule type="cellIs" dxfId="0" priority="130" stopIfTrue="1" operator="lessThan">
      <formula>$F$22+$H$22</formula>
    </cfRule>
  </conditionalFormatting>
  <conditionalFormatting sqref="E22">
    <cfRule type="cellIs" dxfId="0" priority="172" stopIfTrue="1" operator="greaterThan">
      <formula>$D$22</formula>
    </cfRule>
    <cfRule type="expression" dxfId="2" priority="173" stopIfTrue="1">
      <formula>IF($J$22&lt;&gt;0,$E$22=0)</formula>
    </cfRule>
    <cfRule type="cellIs" dxfId="0" priority="174" stopIfTrue="1" operator="lessThan">
      <formula>$G$22+$I$22</formula>
    </cfRule>
  </conditionalFormatting>
  <conditionalFormatting sqref="G22">
    <cfRule type="cellIs" dxfId="0" priority="34" stopIfTrue="1" operator="greaterThan">
      <formula>$F$22</formula>
    </cfRule>
  </conditionalFormatting>
  <conditionalFormatting sqref="I22">
    <cfRule type="cellIs" dxfId="0" priority="50" stopIfTrue="1" operator="greaterThan">
      <formula>$H$22</formula>
    </cfRule>
  </conditionalFormatting>
  <conditionalFormatting sqref="J22">
    <cfRule type="cellIs" dxfId="0" priority="427" stopIfTrue="1" operator="notEqual">
      <formula>SUM($M$22:$Q$22)</formula>
    </cfRule>
    <cfRule type="cellIs" dxfId="0" priority="428" stopIfTrue="1" operator="lessThan">
      <formula>$K$22+$L$22</formula>
    </cfRule>
  </conditionalFormatting>
  <conditionalFormatting sqref="K22:R22">
    <cfRule type="cellIs" dxfId="0" priority="74" stopIfTrue="1" operator="greaterThan">
      <formula>$J$22</formula>
    </cfRule>
  </conditionalFormatting>
  <conditionalFormatting sqref="D23">
    <cfRule type="expression" dxfId="2" priority="131" stopIfTrue="1">
      <formula>IF($J$23&lt;&gt;0,$D$23=0)</formula>
    </cfRule>
    <cfRule type="cellIs" dxfId="0" priority="132" stopIfTrue="1" operator="lessThan">
      <formula>$F$23+$H$23</formula>
    </cfRule>
  </conditionalFormatting>
  <conditionalFormatting sqref="E23">
    <cfRule type="cellIs" dxfId="0" priority="175" stopIfTrue="1" operator="greaterThan">
      <formula>$D$23</formula>
    </cfRule>
    <cfRule type="expression" dxfId="2" priority="176" stopIfTrue="1">
      <formula>IF($J$23&lt;&gt;0,$E$23=0)</formula>
    </cfRule>
    <cfRule type="cellIs" dxfId="0" priority="177" stopIfTrue="1" operator="lessThan">
      <formula>$G$23+$I$23</formula>
    </cfRule>
  </conditionalFormatting>
  <conditionalFormatting sqref="G23">
    <cfRule type="cellIs" dxfId="0" priority="35" stopIfTrue="1" operator="greaterThan">
      <formula>$F$23</formula>
    </cfRule>
  </conditionalFormatting>
  <conditionalFormatting sqref="I23">
    <cfRule type="cellIs" dxfId="0" priority="51" stopIfTrue="1" operator="greaterThan">
      <formula>$H$23</formula>
    </cfRule>
  </conditionalFormatting>
  <conditionalFormatting sqref="J23">
    <cfRule type="cellIs" dxfId="0" priority="429" stopIfTrue="1" operator="notEqual">
      <formula>SUM($M$23:$Q$23)</formula>
    </cfRule>
    <cfRule type="cellIs" dxfId="0" priority="430" stopIfTrue="1" operator="lessThan">
      <formula>$K$23+$L$23</formula>
    </cfRule>
  </conditionalFormatting>
  <conditionalFormatting sqref="K23:R23">
    <cfRule type="cellIs" dxfId="0" priority="75" stopIfTrue="1" operator="greaterThan">
      <formula>$J$23</formula>
    </cfRule>
  </conditionalFormatting>
  <conditionalFormatting sqref="D24">
    <cfRule type="expression" dxfId="2" priority="133" stopIfTrue="1">
      <formula>IF($J$24&lt;&gt;0,$D$24=0)</formula>
    </cfRule>
    <cfRule type="cellIs" dxfId="0" priority="134" stopIfTrue="1" operator="lessThan">
      <formula>$F$24+$H$24</formula>
    </cfRule>
  </conditionalFormatting>
  <conditionalFormatting sqref="E24">
    <cfRule type="cellIs" dxfId="0" priority="178" stopIfTrue="1" operator="greaterThan">
      <formula>$D$24</formula>
    </cfRule>
    <cfRule type="expression" dxfId="2" priority="179" stopIfTrue="1">
      <formula>IF($J$24&lt;&gt;0,$E$24=0)</formula>
    </cfRule>
    <cfRule type="cellIs" dxfId="0" priority="180" stopIfTrue="1" operator="lessThan">
      <formula>$G$24+$I$24</formula>
    </cfRule>
  </conditionalFormatting>
  <conditionalFormatting sqref="G24">
    <cfRule type="cellIs" dxfId="0" priority="36" stopIfTrue="1" operator="greaterThan">
      <formula>$F$24</formula>
    </cfRule>
  </conditionalFormatting>
  <conditionalFormatting sqref="I24">
    <cfRule type="cellIs" dxfId="0" priority="52" stopIfTrue="1" operator="greaterThan">
      <formula>$H$24</formula>
    </cfRule>
  </conditionalFormatting>
  <conditionalFormatting sqref="J24">
    <cfRule type="cellIs" dxfId="0" priority="431" stopIfTrue="1" operator="notEqual">
      <formula>SUM($M$24:$Q$24)</formula>
    </cfRule>
    <cfRule type="cellIs" dxfId="0" priority="432" stopIfTrue="1" operator="lessThan">
      <formula>$K$24+$L$24</formula>
    </cfRule>
  </conditionalFormatting>
  <conditionalFormatting sqref="K24:R24">
    <cfRule type="cellIs" dxfId="0" priority="76" stopIfTrue="1" operator="greaterThan">
      <formula>$J$24</formula>
    </cfRule>
  </conditionalFormatting>
  <conditionalFormatting sqref="D25">
    <cfRule type="expression" dxfId="2" priority="135" stopIfTrue="1">
      <formula>IF($J$25&lt;&gt;0,$D$25=0)</formula>
    </cfRule>
    <cfRule type="cellIs" dxfId="0" priority="136" stopIfTrue="1" operator="lessThan">
      <formula>$F$25+$H$25</formula>
    </cfRule>
  </conditionalFormatting>
  <conditionalFormatting sqref="E25">
    <cfRule type="cellIs" dxfId="0" priority="181" stopIfTrue="1" operator="greaterThan">
      <formula>$D$25</formula>
    </cfRule>
    <cfRule type="expression" dxfId="2" priority="182" stopIfTrue="1">
      <formula>IF($J$25&lt;&gt;0,$E$25=0)</formula>
    </cfRule>
    <cfRule type="cellIs" dxfId="0" priority="183" stopIfTrue="1" operator="lessThan">
      <formula>$G$25+$I$25</formula>
    </cfRule>
  </conditionalFormatting>
  <conditionalFormatting sqref="G25">
    <cfRule type="cellIs" dxfId="0" priority="37" stopIfTrue="1" operator="greaterThan">
      <formula>$F$25</formula>
    </cfRule>
  </conditionalFormatting>
  <conditionalFormatting sqref="I25">
    <cfRule type="cellIs" dxfId="0" priority="53" stopIfTrue="1" operator="greaterThan">
      <formula>$H$25</formula>
    </cfRule>
  </conditionalFormatting>
  <conditionalFormatting sqref="J25">
    <cfRule type="cellIs" dxfId="0" priority="433" stopIfTrue="1" operator="notEqual">
      <formula>SUM($M$25:$Q$25)</formula>
    </cfRule>
    <cfRule type="cellIs" dxfId="0" priority="434" stopIfTrue="1" operator="lessThan">
      <formula>$K$25+$L$25</formula>
    </cfRule>
  </conditionalFormatting>
  <conditionalFormatting sqref="K25:R25">
    <cfRule type="cellIs" dxfId="0" priority="77" stopIfTrue="1" operator="greaterThan">
      <formula>$J$25</formula>
    </cfRule>
  </conditionalFormatting>
  <conditionalFormatting sqref="D26">
    <cfRule type="expression" dxfId="2" priority="137" stopIfTrue="1">
      <formula>IF($J$26&lt;&gt;0,$D$26=0)</formula>
    </cfRule>
    <cfRule type="cellIs" dxfId="0" priority="138" stopIfTrue="1" operator="lessThan">
      <formula>$F$26+$H$26</formula>
    </cfRule>
  </conditionalFormatting>
  <conditionalFormatting sqref="E26">
    <cfRule type="cellIs" dxfId="0" priority="184" stopIfTrue="1" operator="greaterThan">
      <formula>$D$26</formula>
    </cfRule>
    <cfRule type="expression" dxfId="2" priority="185" stopIfTrue="1">
      <formula>IF($J$26&lt;&gt;0,$E$26=0)</formula>
    </cfRule>
    <cfRule type="cellIs" dxfId="0" priority="186" stopIfTrue="1" operator="lessThan">
      <formula>$G$26+$I$26</formula>
    </cfRule>
  </conditionalFormatting>
  <conditionalFormatting sqref="G26">
    <cfRule type="cellIs" dxfId="0" priority="38" stopIfTrue="1" operator="greaterThan">
      <formula>$F$26</formula>
    </cfRule>
  </conditionalFormatting>
  <conditionalFormatting sqref="I26">
    <cfRule type="cellIs" dxfId="0" priority="54" stopIfTrue="1" operator="greaterThan">
      <formula>$H$26</formula>
    </cfRule>
  </conditionalFormatting>
  <conditionalFormatting sqref="J26">
    <cfRule type="cellIs" dxfId="0" priority="435" stopIfTrue="1" operator="notEqual">
      <formula>SUM($M$26:$Q$26)</formula>
    </cfRule>
    <cfRule type="cellIs" dxfId="0" priority="436" stopIfTrue="1" operator="lessThan">
      <formula>$K$26+$L$26</formula>
    </cfRule>
  </conditionalFormatting>
  <conditionalFormatting sqref="K26:R26">
    <cfRule type="cellIs" dxfId="0" priority="78" stopIfTrue="1" operator="greaterThan">
      <formula>$J$26</formula>
    </cfRule>
  </conditionalFormatting>
  <conditionalFormatting sqref="D27">
    <cfRule type="expression" dxfId="2" priority="139" stopIfTrue="1">
      <formula>IF($J$27&lt;&gt;0,$D$27=0)</formula>
    </cfRule>
    <cfRule type="cellIs" dxfId="0" priority="140" stopIfTrue="1" operator="lessThan">
      <formula>$F$27+$H$27</formula>
    </cfRule>
  </conditionalFormatting>
  <conditionalFormatting sqref="E27">
    <cfRule type="cellIs" dxfId="0" priority="187" stopIfTrue="1" operator="greaterThan">
      <formula>$D$27</formula>
    </cfRule>
    <cfRule type="expression" dxfId="2" priority="188" stopIfTrue="1">
      <formula>IF($J$27&lt;&gt;0,$E$27=0)</formula>
    </cfRule>
    <cfRule type="cellIs" dxfId="0" priority="189" stopIfTrue="1" operator="lessThan">
      <formula>$G$27+$I$27</formula>
    </cfRule>
  </conditionalFormatting>
  <conditionalFormatting sqref="G27">
    <cfRule type="cellIs" dxfId="0" priority="39" stopIfTrue="1" operator="greaterThan">
      <formula>$F$27</formula>
    </cfRule>
  </conditionalFormatting>
  <conditionalFormatting sqref="I27">
    <cfRule type="cellIs" dxfId="0" priority="55" stopIfTrue="1" operator="greaterThan">
      <formula>$H$27</formula>
    </cfRule>
  </conditionalFormatting>
  <conditionalFormatting sqref="J27">
    <cfRule type="cellIs" dxfId="0" priority="437" stopIfTrue="1" operator="notEqual">
      <formula>SUM($M$27:$Q$27)</formula>
    </cfRule>
    <cfRule type="cellIs" dxfId="0" priority="438" stopIfTrue="1" operator="lessThan">
      <formula>$K$27+$L$27</formula>
    </cfRule>
  </conditionalFormatting>
  <conditionalFormatting sqref="K27:R27">
    <cfRule type="cellIs" dxfId="0" priority="79" stopIfTrue="1" operator="greaterThan">
      <formula>$J$27</formula>
    </cfRule>
  </conditionalFormatting>
  <conditionalFormatting sqref="D28">
    <cfRule type="expression" dxfId="2" priority="141" stopIfTrue="1">
      <formula>IF($J$28&lt;&gt;0,$D$28=0)</formula>
    </cfRule>
    <cfRule type="cellIs" dxfId="0" priority="142" stopIfTrue="1" operator="lessThan">
      <formula>$F$28+$H$28</formula>
    </cfRule>
  </conditionalFormatting>
  <conditionalFormatting sqref="E28">
    <cfRule type="cellIs" dxfId="0" priority="190" stopIfTrue="1" operator="greaterThan">
      <formula>$D$28</formula>
    </cfRule>
    <cfRule type="expression" dxfId="2" priority="191" stopIfTrue="1">
      <formula>IF($J$28&lt;&gt;0,$E$28=0)</formula>
    </cfRule>
    <cfRule type="cellIs" dxfId="0" priority="192" stopIfTrue="1" operator="lessThan">
      <formula>$G$28+$I$28</formula>
    </cfRule>
  </conditionalFormatting>
  <conditionalFormatting sqref="G28">
    <cfRule type="cellIs" dxfId="0" priority="40" stopIfTrue="1" operator="greaterThan">
      <formula>$F$28</formula>
    </cfRule>
  </conditionalFormatting>
  <conditionalFormatting sqref="I28">
    <cfRule type="cellIs" dxfId="0" priority="56" stopIfTrue="1" operator="greaterThan">
      <formula>$H$28</formula>
    </cfRule>
  </conditionalFormatting>
  <conditionalFormatting sqref="J28">
    <cfRule type="cellIs" dxfId="0" priority="439" stopIfTrue="1" operator="notEqual">
      <formula>SUM($M$28:$Q$28)</formula>
    </cfRule>
    <cfRule type="cellIs" dxfId="0" priority="440" stopIfTrue="1" operator="lessThan">
      <formula>$K$28+$L$28</formula>
    </cfRule>
  </conditionalFormatting>
  <conditionalFormatting sqref="K28:R28">
    <cfRule type="cellIs" dxfId="0" priority="80" stopIfTrue="1" operator="greaterThan">
      <formula>$J$28</formula>
    </cfRule>
  </conditionalFormatting>
  <conditionalFormatting sqref="D29">
    <cfRule type="expression" dxfId="2" priority="143" stopIfTrue="1">
      <formula>IF($J$29&lt;&gt;0,$D$29=0)</formula>
    </cfRule>
    <cfRule type="cellIs" dxfId="0" priority="144" stopIfTrue="1" operator="lessThan">
      <formula>$F$29+$H$29</formula>
    </cfRule>
  </conditionalFormatting>
  <conditionalFormatting sqref="E29">
    <cfRule type="cellIs" dxfId="0" priority="193" stopIfTrue="1" operator="greaterThan">
      <formula>$D$29</formula>
    </cfRule>
    <cfRule type="expression" dxfId="2" priority="194" stopIfTrue="1">
      <formula>IF($J$29&lt;&gt;0,$E$29=0)</formula>
    </cfRule>
    <cfRule type="cellIs" dxfId="0" priority="195" stopIfTrue="1" operator="lessThan">
      <formula>$G$29+$I$29</formula>
    </cfRule>
  </conditionalFormatting>
  <conditionalFormatting sqref="G29">
    <cfRule type="cellIs" dxfId="0" priority="41" stopIfTrue="1" operator="greaterThan">
      <formula>$F$29</formula>
    </cfRule>
  </conditionalFormatting>
  <conditionalFormatting sqref="I29">
    <cfRule type="cellIs" dxfId="0" priority="57" stopIfTrue="1" operator="greaterThan">
      <formula>$H$29</formula>
    </cfRule>
  </conditionalFormatting>
  <conditionalFormatting sqref="J29">
    <cfRule type="cellIs" dxfId="0" priority="441" stopIfTrue="1" operator="notEqual">
      <formula>SUM($M$29:$Q$29)</formula>
    </cfRule>
    <cfRule type="cellIs" dxfId="0" priority="442" stopIfTrue="1" operator="lessThan">
      <formula>$K$29+$L$29</formula>
    </cfRule>
  </conditionalFormatting>
  <conditionalFormatting sqref="K29:R29">
    <cfRule type="cellIs" dxfId="0" priority="81" stopIfTrue="1" operator="greaterThan">
      <formula>$J$29</formula>
    </cfRule>
  </conditionalFormatting>
  <pageMargins left="0.17" right="0.15748" top="0.17" bottom="0.19685" header="0" footer="0"/>
  <pageSetup paperSize="9" scale="90" orientation="landscape" useFirstPageNumber="1"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2"/>
  <sheetViews>
    <sheetView zoomScale="90" zoomScaleNormal="90" workbookViewId="0">
      <selection activeCell="P23" sqref="P23"/>
    </sheetView>
  </sheetViews>
  <sheetFormatPr defaultColWidth="9" defaultRowHeight="12.75" customHeight="1"/>
  <cols>
    <col min="1" max="1" width="2.56666666666667" customWidth="1"/>
    <col min="2" max="2" width="5.71111111111111" customWidth="1"/>
    <col min="3" max="3" width="25.8555555555556" customWidth="1"/>
    <col min="4" max="4" width="9.14444444444444" customWidth="1"/>
    <col min="5" max="5" width="8.85555555555556" customWidth="1"/>
    <col min="6" max="9" width="7.85555555555556" customWidth="1"/>
    <col min="10" max="10" width="10.7111111111111" customWidth="1"/>
    <col min="11" max="12" width="9.71111111111111" customWidth="1"/>
    <col min="13" max="17" width="8.14444444444444" customWidth="1"/>
    <col min="18" max="18" width="9.42222222222222" customWidth="1"/>
    <col min="19" max="257" width="9.14444444444444"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0.9"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6" customHeight="1" spans="2:18">
      <c r="B4" s="15"/>
      <c r="C4" s="16"/>
      <c r="D4" s="17" t="s">
        <v>56</v>
      </c>
      <c r="E4" s="18" t="s">
        <v>57</v>
      </c>
      <c r="F4" s="18" t="s">
        <v>58</v>
      </c>
      <c r="G4" s="18" t="s">
        <v>57</v>
      </c>
      <c r="H4" s="18" t="s">
        <v>59</v>
      </c>
      <c r="I4" s="18" t="s">
        <v>57</v>
      </c>
      <c r="J4" s="81"/>
      <c r="K4" s="82"/>
      <c r="L4" s="82"/>
      <c r="M4" s="83"/>
      <c r="N4" s="83"/>
      <c r="O4" s="82"/>
      <c r="P4" s="84"/>
      <c r="Q4" s="108"/>
      <c r="R4" s="109"/>
    </row>
    <row r="5" ht="9.75"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18" customHeight="1" spans="2:18">
      <c r="B6" s="366" t="s">
        <v>109</v>
      </c>
      <c r="C6" s="41" t="s">
        <v>110</v>
      </c>
      <c r="D6" s="299"/>
      <c r="E6" s="300"/>
      <c r="F6" s="300"/>
      <c r="G6" s="300"/>
      <c r="H6" s="300"/>
      <c r="I6" s="325"/>
      <c r="J6" s="312"/>
      <c r="K6" s="300"/>
      <c r="L6" s="300"/>
      <c r="M6" s="300"/>
      <c r="N6" s="300"/>
      <c r="O6" s="300"/>
      <c r="P6" s="300"/>
      <c r="Q6" s="300"/>
      <c r="R6" s="377"/>
    </row>
    <row r="7" ht="18" customHeight="1" spans="2:18">
      <c r="B7" s="293" t="s">
        <v>111</v>
      </c>
      <c r="C7" s="24" t="s">
        <v>112</v>
      </c>
      <c r="D7" s="301"/>
      <c r="E7" s="295"/>
      <c r="F7" s="295"/>
      <c r="G7" s="302"/>
      <c r="H7" s="295"/>
      <c r="I7" s="324"/>
      <c r="J7" s="294"/>
      <c r="K7" s="295"/>
      <c r="L7" s="295"/>
      <c r="M7" s="295"/>
      <c r="N7" s="295"/>
      <c r="O7" s="295"/>
      <c r="P7" s="295"/>
      <c r="Q7" s="295"/>
      <c r="R7" s="339"/>
    </row>
    <row r="8" ht="18" customHeight="1" spans="2:18">
      <c r="B8" s="303" t="s">
        <v>113</v>
      </c>
      <c r="C8" s="24" t="s">
        <v>114</v>
      </c>
      <c r="D8" s="304"/>
      <c r="E8" s="295"/>
      <c r="F8" s="295"/>
      <c r="G8" s="295"/>
      <c r="H8" s="295"/>
      <c r="I8" s="324"/>
      <c r="J8" s="294"/>
      <c r="K8" s="295"/>
      <c r="L8" s="295"/>
      <c r="M8" s="295"/>
      <c r="N8" s="295"/>
      <c r="O8" s="295"/>
      <c r="P8" s="295"/>
      <c r="Q8" s="295"/>
      <c r="R8" s="339"/>
    </row>
    <row r="9" ht="18" customHeight="1" spans="2:18">
      <c r="B9" s="367" t="s">
        <v>115</v>
      </c>
      <c r="C9" s="60" t="s">
        <v>116</v>
      </c>
      <c r="D9" s="314"/>
      <c r="E9" s="306"/>
      <c r="F9" s="306"/>
      <c r="G9" s="297"/>
      <c r="H9" s="306"/>
      <c r="I9" s="333"/>
      <c r="J9" s="372"/>
      <c r="K9" s="306"/>
      <c r="L9" s="306"/>
      <c r="M9" s="306"/>
      <c r="N9" s="306"/>
      <c r="O9" s="306"/>
      <c r="P9" s="306"/>
      <c r="Q9" s="306"/>
      <c r="R9" s="341"/>
    </row>
    <row r="10" ht="18" customHeight="1" spans="2:18">
      <c r="B10" s="293" t="s">
        <v>117</v>
      </c>
      <c r="C10" s="24" t="s">
        <v>118</v>
      </c>
      <c r="D10" s="304"/>
      <c r="E10" s="295"/>
      <c r="F10" s="295"/>
      <c r="G10" s="306"/>
      <c r="H10" s="295"/>
      <c r="I10" s="324"/>
      <c r="J10" s="294"/>
      <c r="K10" s="295"/>
      <c r="L10" s="295"/>
      <c r="M10" s="295"/>
      <c r="N10" s="295"/>
      <c r="O10" s="295"/>
      <c r="P10" s="295"/>
      <c r="Q10" s="295"/>
      <c r="R10" s="339"/>
    </row>
    <row r="11" ht="18" customHeight="1" spans="2:18">
      <c r="B11" s="368" t="s">
        <v>119</v>
      </c>
      <c r="C11" s="41" t="s">
        <v>120</v>
      </c>
      <c r="D11" s="299"/>
      <c r="E11" s="295"/>
      <c r="F11" s="302"/>
      <c r="G11" s="307"/>
      <c r="H11" s="302"/>
      <c r="I11" s="373"/>
      <c r="J11" s="374"/>
      <c r="K11" s="300"/>
      <c r="L11" s="300"/>
      <c r="M11" s="300"/>
      <c r="N11" s="300"/>
      <c r="O11" s="300"/>
      <c r="P11" s="300"/>
      <c r="Q11" s="300"/>
      <c r="R11" s="340"/>
    </row>
    <row r="12" ht="18" customHeight="1" spans="2:18">
      <c r="B12" s="293" t="s">
        <v>121</v>
      </c>
      <c r="C12" s="24" t="s">
        <v>122</v>
      </c>
      <c r="D12" s="304"/>
      <c r="E12" s="295"/>
      <c r="F12" s="295"/>
      <c r="G12" s="295"/>
      <c r="H12" s="295"/>
      <c r="I12" s="324"/>
      <c r="J12" s="294"/>
      <c r="K12" s="295"/>
      <c r="L12" s="295"/>
      <c r="M12" s="295"/>
      <c r="N12" s="295"/>
      <c r="O12" s="295"/>
      <c r="P12" s="295"/>
      <c r="Q12" s="295"/>
      <c r="R12" s="339"/>
    </row>
    <row r="13" ht="18" customHeight="1" spans="2:18">
      <c r="B13" s="293" t="s">
        <v>123</v>
      </c>
      <c r="C13" s="24" t="s">
        <v>124</v>
      </c>
      <c r="D13" s="304"/>
      <c r="E13" s="295"/>
      <c r="F13" s="295"/>
      <c r="G13" s="295"/>
      <c r="H13" s="295"/>
      <c r="I13" s="324"/>
      <c r="J13" s="294"/>
      <c r="K13" s="295"/>
      <c r="L13" s="295"/>
      <c r="M13" s="295"/>
      <c r="N13" s="295"/>
      <c r="O13" s="295"/>
      <c r="P13" s="295"/>
      <c r="Q13" s="295"/>
      <c r="R13" s="339"/>
    </row>
    <row r="14" ht="18" customHeight="1" spans="2:18">
      <c r="B14" s="293" t="s">
        <v>125</v>
      </c>
      <c r="C14" s="24" t="s">
        <v>126</v>
      </c>
      <c r="D14" s="301"/>
      <c r="E14" s="295"/>
      <c r="F14" s="295"/>
      <c r="G14" s="297"/>
      <c r="H14" s="295"/>
      <c r="I14" s="324"/>
      <c r="J14" s="294"/>
      <c r="K14" s="295"/>
      <c r="L14" s="295"/>
      <c r="M14" s="295"/>
      <c r="N14" s="295"/>
      <c r="O14" s="295"/>
      <c r="P14" s="295"/>
      <c r="Q14" s="295"/>
      <c r="R14" s="339"/>
    </row>
    <row r="15" ht="18" customHeight="1" spans="2:18">
      <c r="B15" s="293" t="s">
        <v>127</v>
      </c>
      <c r="C15" s="24" t="s">
        <v>128</v>
      </c>
      <c r="D15" s="304"/>
      <c r="E15" s="295"/>
      <c r="F15" s="295"/>
      <c r="G15" s="295"/>
      <c r="H15" s="295"/>
      <c r="I15" s="324"/>
      <c r="J15" s="294"/>
      <c r="K15" s="295"/>
      <c r="L15" s="295"/>
      <c r="M15" s="295"/>
      <c r="N15" s="295"/>
      <c r="O15" s="295"/>
      <c r="P15" s="295"/>
      <c r="Q15" s="295"/>
      <c r="R15" s="339"/>
    </row>
    <row r="16" ht="18" customHeight="1" spans="1:18">
      <c r="A16" s="311">
        <v>9</v>
      </c>
      <c r="B16" s="293" t="s">
        <v>129</v>
      </c>
      <c r="C16" s="24" t="s">
        <v>130</v>
      </c>
      <c r="D16" s="301"/>
      <c r="E16" s="295"/>
      <c r="F16" s="295"/>
      <c r="G16" s="297"/>
      <c r="H16" s="295"/>
      <c r="I16" s="324"/>
      <c r="J16" s="294"/>
      <c r="K16" s="295"/>
      <c r="L16" s="295"/>
      <c r="M16" s="295"/>
      <c r="N16" s="295"/>
      <c r="O16" s="295"/>
      <c r="P16" s="295"/>
      <c r="Q16" s="295"/>
      <c r="R16" s="339"/>
    </row>
    <row r="17" ht="18" customHeight="1" spans="2:18">
      <c r="B17" s="293" t="s">
        <v>131</v>
      </c>
      <c r="C17" s="24" t="s">
        <v>132</v>
      </c>
      <c r="D17" s="304"/>
      <c r="E17" s="295"/>
      <c r="F17" s="295"/>
      <c r="G17" s="295"/>
      <c r="H17" s="295"/>
      <c r="I17" s="324"/>
      <c r="J17" s="294"/>
      <c r="K17" s="295"/>
      <c r="L17" s="295"/>
      <c r="M17" s="295"/>
      <c r="N17" s="295"/>
      <c r="O17" s="295"/>
      <c r="P17" s="295"/>
      <c r="Q17" s="295"/>
      <c r="R17" s="339"/>
    </row>
    <row r="18" ht="18" customHeight="1" spans="2:18">
      <c r="B18" s="293" t="s">
        <v>133</v>
      </c>
      <c r="C18" s="24" t="s">
        <v>134</v>
      </c>
      <c r="D18" s="304"/>
      <c r="E18" s="295"/>
      <c r="F18" s="295"/>
      <c r="G18" s="295"/>
      <c r="H18" s="295"/>
      <c r="I18" s="324"/>
      <c r="J18" s="294"/>
      <c r="K18" s="295"/>
      <c r="L18" s="295"/>
      <c r="M18" s="295"/>
      <c r="N18" s="295"/>
      <c r="O18" s="295"/>
      <c r="P18" s="295"/>
      <c r="Q18" s="295"/>
      <c r="R18" s="339"/>
    </row>
    <row r="19" ht="18" customHeight="1" spans="2:18">
      <c r="B19" s="293" t="s">
        <v>135</v>
      </c>
      <c r="C19" s="24" t="s">
        <v>136</v>
      </c>
      <c r="D19" s="304"/>
      <c r="E19" s="295"/>
      <c r="F19" s="295"/>
      <c r="G19" s="295"/>
      <c r="H19" s="295"/>
      <c r="I19" s="324"/>
      <c r="J19" s="294"/>
      <c r="K19" s="295"/>
      <c r="L19" s="295"/>
      <c r="M19" s="295"/>
      <c r="N19" s="295"/>
      <c r="O19" s="295"/>
      <c r="P19" s="295"/>
      <c r="Q19" s="295"/>
      <c r="R19" s="339"/>
    </row>
    <row r="20" ht="18" customHeight="1" spans="2:18">
      <c r="B20" s="293" t="s">
        <v>137</v>
      </c>
      <c r="C20" s="24" t="s">
        <v>138</v>
      </c>
      <c r="D20" s="304"/>
      <c r="E20" s="295"/>
      <c r="F20" s="295"/>
      <c r="G20" s="295"/>
      <c r="H20" s="295"/>
      <c r="I20" s="324"/>
      <c r="J20" s="294"/>
      <c r="K20" s="295"/>
      <c r="L20" s="295"/>
      <c r="M20" s="295"/>
      <c r="N20" s="295"/>
      <c r="O20" s="295"/>
      <c r="P20" s="295"/>
      <c r="Q20" s="295"/>
      <c r="R20" s="339"/>
    </row>
    <row r="21" ht="18" customHeight="1" spans="2:18">
      <c r="B21" s="293" t="s">
        <v>139</v>
      </c>
      <c r="C21" s="24" t="s">
        <v>140</v>
      </c>
      <c r="D21" s="301"/>
      <c r="E21" s="295"/>
      <c r="F21" s="295"/>
      <c r="G21" s="295"/>
      <c r="H21" s="295"/>
      <c r="I21" s="324"/>
      <c r="J21" s="294"/>
      <c r="K21" s="295"/>
      <c r="L21" s="295"/>
      <c r="M21" s="295"/>
      <c r="N21" s="295"/>
      <c r="O21" s="295"/>
      <c r="P21" s="295"/>
      <c r="Q21" s="295"/>
      <c r="R21" s="339"/>
    </row>
    <row r="22" ht="18" customHeight="1" spans="2:18">
      <c r="B22" s="293" t="s">
        <v>141</v>
      </c>
      <c r="C22" s="24" t="s">
        <v>142</v>
      </c>
      <c r="D22" s="304"/>
      <c r="E22" s="295"/>
      <c r="F22" s="295"/>
      <c r="G22" s="295"/>
      <c r="H22" s="295"/>
      <c r="I22" s="324"/>
      <c r="J22" s="294"/>
      <c r="K22" s="295"/>
      <c r="L22" s="295"/>
      <c r="M22" s="295"/>
      <c r="N22" s="295"/>
      <c r="O22" s="295"/>
      <c r="P22" s="295"/>
      <c r="Q22" s="295"/>
      <c r="R22" s="339"/>
    </row>
    <row r="23" ht="18" customHeight="1" spans="2:18">
      <c r="B23" s="293" t="s">
        <v>143</v>
      </c>
      <c r="C23" s="24" t="s">
        <v>144</v>
      </c>
      <c r="D23" s="301"/>
      <c r="E23" s="295"/>
      <c r="F23" s="295"/>
      <c r="G23" s="295"/>
      <c r="H23" s="295"/>
      <c r="I23" s="324"/>
      <c r="J23" s="294"/>
      <c r="K23" s="295"/>
      <c r="L23" s="295"/>
      <c r="M23" s="295"/>
      <c r="N23" s="295"/>
      <c r="O23" s="295"/>
      <c r="P23" s="295"/>
      <c r="Q23" s="295"/>
      <c r="R23" s="339"/>
    </row>
    <row r="24" ht="18" customHeight="1" spans="2:18">
      <c r="B24" s="293" t="s">
        <v>145</v>
      </c>
      <c r="C24" s="24" t="s">
        <v>146</v>
      </c>
      <c r="D24" s="304"/>
      <c r="E24" s="295"/>
      <c r="F24" s="295"/>
      <c r="G24" s="295"/>
      <c r="H24" s="295"/>
      <c r="I24" s="324"/>
      <c r="J24" s="294"/>
      <c r="K24" s="295"/>
      <c r="L24" s="295"/>
      <c r="M24" s="295"/>
      <c r="N24" s="295"/>
      <c r="O24" s="295"/>
      <c r="P24" s="295"/>
      <c r="Q24" s="295"/>
      <c r="R24" s="339"/>
    </row>
    <row r="25" ht="18" customHeight="1" spans="2:18">
      <c r="B25" s="293" t="s">
        <v>147</v>
      </c>
      <c r="C25" s="24" t="s">
        <v>148</v>
      </c>
      <c r="D25" s="304"/>
      <c r="E25" s="295"/>
      <c r="F25" s="295"/>
      <c r="G25" s="295"/>
      <c r="H25" s="295"/>
      <c r="I25" s="324"/>
      <c r="J25" s="294"/>
      <c r="K25" s="295"/>
      <c r="L25" s="295"/>
      <c r="M25" s="295"/>
      <c r="N25" s="295"/>
      <c r="O25" s="295"/>
      <c r="P25" s="295"/>
      <c r="Q25" s="295"/>
      <c r="R25" s="339"/>
    </row>
    <row r="26" ht="22.9" customHeight="1" spans="2:18">
      <c r="B26" s="293" t="s">
        <v>149</v>
      </c>
      <c r="C26" s="24" t="s">
        <v>150</v>
      </c>
      <c r="D26" s="304"/>
      <c r="E26" s="295"/>
      <c r="F26" s="295"/>
      <c r="G26" s="295"/>
      <c r="H26" s="295"/>
      <c r="I26" s="324"/>
      <c r="J26" s="294"/>
      <c r="K26" s="295"/>
      <c r="L26" s="295"/>
      <c r="M26" s="295"/>
      <c r="N26" s="295"/>
      <c r="O26" s="295"/>
      <c r="P26" s="295"/>
      <c r="Q26" s="295"/>
      <c r="R26" s="339"/>
    </row>
    <row r="27" ht="18" customHeight="1" spans="2:18">
      <c r="B27" s="293" t="s">
        <v>151</v>
      </c>
      <c r="C27" s="24" t="s">
        <v>152</v>
      </c>
      <c r="D27" s="304"/>
      <c r="E27" s="295"/>
      <c r="F27" s="295"/>
      <c r="G27" s="295"/>
      <c r="H27" s="295"/>
      <c r="I27" s="324"/>
      <c r="J27" s="294"/>
      <c r="K27" s="295"/>
      <c r="L27" s="295"/>
      <c r="M27" s="295"/>
      <c r="N27" s="295"/>
      <c r="O27" s="295"/>
      <c r="P27" s="295"/>
      <c r="Q27" s="295"/>
      <c r="R27" s="339"/>
    </row>
    <row r="28" ht="18" customHeight="1" spans="2:18">
      <c r="B28" s="290" t="s">
        <v>153</v>
      </c>
      <c r="C28" s="55" t="s">
        <v>154</v>
      </c>
      <c r="D28" s="314"/>
      <c r="E28" s="306"/>
      <c r="F28" s="306"/>
      <c r="G28" s="306"/>
      <c r="H28" s="306"/>
      <c r="I28" s="333"/>
      <c r="J28" s="372"/>
      <c r="K28" s="306"/>
      <c r="L28" s="306"/>
      <c r="M28" s="306"/>
      <c r="N28" s="306"/>
      <c r="O28" s="306"/>
      <c r="P28" s="306"/>
      <c r="Q28" s="306"/>
      <c r="R28" s="341"/>
    </row>
    <row r="29" ht="18" customHeight="1" spans="2:18">
      <c r="B29" s="308" t="s">
        <v>155</v>
      </c>
      <c r="C29" s="41" t="s">
        <v>156</v>
      </c>
      <c r="D29" s="369"/>
      <c r="E29" s="332"/>
      <c r="F29" s="332"/>
      <c r="G29" s="332"/>
      <c r="H29" s="332"/>
      <c r="I29" s="375"/>
      <c r="J29" s="369"/>
      <c r="K29" s="332"/>
      <c r="L29" s="332"/>
      <c r="M29" s="332"/>
      <c r="N29" s="332"/>
      <c r="O29" s="332"/>
      <c r="P29" s="332"/>
      <c r="Q29" s="332"/>
      <c r="R29" s="377"/>
    </row>
    <row r="30" ht="25.9" customHeight="1" spans="2:18">
      <c r="B30" s="293" t="s">
        <v>157</v>
      </c>
      <c r="C30" s="174" t="s">
        <v>158</v>
      </c>
      <c r="D30" s="370"/>
      <c r="E30" s="300"/>
      <c r="F30" s="300"/>
      <c r="G30" s="300"/>
      <c r="H30" s="300"/>
      <c r="I30" s="325"/>
      <c r="J30" s="312"/>
      <c r="K30" s="300"/>
      <c r="L30" s="300"/>
      <c r="M30" s="300"/>
      <c r="N30" s="300"/>
      <c r="O30" s="300"/>
      <c r="P30" s="300"/>
      <c r="Q30" s="300"/>
      <c r="R30" s="339"/>
    </row>
    <row r="31" ht="28.15" customHeight="1" spans="2:18">
      <c r="B31" s="290" t="s">
        <v>159</v>
      </c>
      <c r="C31" s="55" t="s">
        <v>160</v>
      </c>
      <c r="D31" s="378"/>
      <c r="E31" s="331"/>
      <c r="F31" s="331"/>
      <c r="G31" s="331"/>
      <c r="H31" s="331"/>
      <c r="I31" s="376"/>
      <c r="J31" s="330"/>
      <c r="K31" s="331"/>
      <c r="L31" s="331"/>
      <c r="M31" s="331"/>
      <c r="N31" s="331"/>
      <c r="O31" s="331"/>
      <c r="P31" s="331"/>
      <c r="Q31" s="331"/>
      <c r="R31" s="343"/>
    </row>
    <row r="32" ht="11.45" customHeight="1"/>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85" stopIfTrue="1">
      <formula>IF($J$6&lt;&gt;0,$D$6=0)</formula>
    </cfRule>
    <cfRule type="cellIs" dxfId="0" priority="86" stopIfTrue="1" operator="lessThan">
      <formula>$F$6+$H$6</formula>
    </cfRule>
  </conditionalFormatting>
  <conditionalFormatting sqref="E6">
    <cfRule type="cellIs" dxfId="0" priority="135" stopIfTrue="1" operator="greaterThan">
      <formula>$D$6</formula>
    </cfRule>
    <cfRule type="expression" dxfId="2" priority="136" stopIfTrue="1">
      <formula>IF($J$6&lt;&gt;0,$E$6=0)</formula>
    </cfRule>
    <cfRule type="cellIs" dxfId="0" priority="137" stopIfTrue="1" operator="lessThan">
      <formula>$G$6+$I$6</formula>
    </cfRule>
  </conditionalFormatting>
  <conditionalFormatting sqref="G6">
    <cfRule type="cellIs" dxfId="0" priority="51" stopIfTrue="1" operator="greaterThan">
      <formula>$F$6</formula>
    </cfRule>
  </conditionalFormatting>
  <conditionalFormatting sqref="I6">
    <cfRule type="cellIs" dxfId="0" priority="56" stopIfTrue="1" operator="greaterThan">
      <formula>$H$6</formula>
    </cfRule>
  </conditionalFormatting>
  <conditionalFormatting sqref="J6">
    <cfRule type="cellIs" dxfId="0" priority="488" stopIfTrue="1" operator="notEqual">
      <formula>SUM($M$6:$Q$6)</formula>
    </cfRule>
    <cfRule type="cellIs" dxfId="0" priority="489" stopIfTrue="1" operator="lessThan">
      <formula>$K$6+$L$6</formula>
    </cfRule>
  </conditionalFormatting>
  <conditionalFormatting sqref="K6:R6">
    <cfRule type="cellIs" dxfId="0" priority="59" stopIfTrue="1" operator="greaterThan">
      <formula>$J$6</formula>
    </cfRule>
  </conditionalFormatting>
  <conditionalFormatting sqref="D7">
    <cfRule type="expression" dxfId="2" priority="87" stopIfTrue="1">
      <formula>IF($J$7&lt;&gt;0,$D$7=0)</formula>
    </cfRule>
    <cfRule type="cellIs" dxfId="0" priority="88" stopIfTrue="1" operator="lessThan">
      <formula>$F$7+$H$7</formula>
    </cfRule>
  </conditionalFormatting>
  <conditionalFormatting sqref="E7">
    <cfRule type="cellIs" dxfId="0" priority="138" stopIfTrue="1" operator="greaterThan">
      <formula>$D$7</formula>
    </cfRule>
    <cfRule type="expression" dxfId="2" priority="139" stopIfTrue="1">
      <formula>IF($J$7&lt;&gt;0,$E$7=0)</formula>
    </cfRule>
    <cfRule type="cellIs" dxfId="0" priority="140" stopIfTrue="1" operator="lessThan">
      <formula>$G$7+$I$7</formula>
    </cfRule>
  </conditionalFormatting>
  <conditionalFormatting sqref="I7">
    <cfRule type="cellIs" dxfId="0" priority="55" stopIfTrue="1" operator="greaterThan">
      <formula>$H$7</formula>
    </cfRule>
  </conditionalFormatting>
  <conditionalFormatting sqref="J7">
    <cfRule type="cellIs" dxfId="0" priority="490" stopIfTrue="1" operator="notEqual">
      <formula>SUM($M$7:$Q$7)</formula>
    </cfRule>
    <cfRule type="cellIs" dxfId="0" priority="491" stopIfTrue="1" operator="lessThan">
      <formula>$K$7+$L$7</formula>
    </cfRule>
  </conditionalFormatting>
  <conditionalFormatting sqref="K7:R7">
    <cfRule type="cellIs" dxfId="0" priority="60" stopIfTrue="1" operator="greaterThan">
      <formula>$J$7</formula>
    </cfRule>
  </conditionalFormatting>
  <conditionalFormatting sqref="D8">
    <cfRule type="expression" dxfId="2" priority="89" stopIfTrue="1">
      <formula>IF($J$8&lt;&gt;0,$D$8=0)</formula>
    </cfRule>
    <cfRule type="cellIs" dxfId="0" priority="90" stopIfTrue="1" operator="lessThan">
      <formula>$F$8+$H$8</formula>
    </cfRule>
  </conditionalFormatting>
  <conditionalFormatting sqref="E8">
    <cfRule type="cellIs" dxfId="0" priority="141" stopIfTrue="1" operator="greaterThan">
      <formula>$D$8</formula>
    </cfRule>
    <cfRule type="expression" dxfId="2" priority="142" stopIfTrue="1">
      <formula>IF($J$8&lt;&gt;0,$E$8=0)</formula>
    </cfRule>
    <cfRule type="cellIs" dxfId="0" priority="143" stopIfTrue="1" operator="lessThan">
      <formula>$G$8+$I$8</formula>
    </cfRule>
  </conditionalFormatting>
  <conditionalFormatting sqref="I8">
    <cfRule type="cellIs" dxfId="0" priority="54" stopIfTrue="1" operator="greaterThan">
      <formula>$H$8</formula>
    </cfRule>
  </conditionalFormatting>
  <conditionalFormatting sqref="J8">
    <cfRule type="cellIs" dxfId="0" priority="492" stopIfTrue="1" operator="notEqual">
      <formula>SUM($M$8:$Q$8)</formula>
    </cfRule>
    <cfRule type="cellIs" dxfId="0" priority="493" stopIfTrue="1" operator="lessThan">
      <formula>$K$8+$L$8</formula>
    </cfRule>
  </conditionalFormatting>
  <conditionalFormatting sqref="K8:R8">
    <cfRule type="cellIs" dxfId="0" priority="61" stopIfTrue="1" operator="greaterThan">
      <formula>$J$8</formula>
    </cfRule>
  </conditionalFormatting>
  <conditionalFormatting sqref="D9">
    <cfRule type="expression" dxfId="2" priority="91" stopIfTrue="1">
      <formula>IF($J$9&lt;&gt;0,$D$9=0)</formula>
    </cfRule>
    <cfRule type="cellIs" dxfId="0" priority="92" stopIfTrue="1" operator="lessThan">
      <formula>$F$9+$H$9</formula>
    </cfRule>
  </conditionalFormatting>
  <conditionalFormatting sqref="E9">
    <cfRule type="cellIs" dxfId="0" priority="144" stopIfTrue="1" operator="greaterThan">
      <formula>$D$9</formula>
    </cfRule>
    <cfRule type="expression" dxfId="2" priority="145" stopIfTrue="1">
      <formula>IF($J$9&lt;&gt;0,$E$9=0)</formula>
    </cfRule>
    <cfRule type="cellIs" dxfId="0" priority="146" stopIfTrue="1" operator="lessThan">
      <formula>$G$9+$I$9</formula>
    </cfRule>
  </conditionalFormatting>
  <conditionalFormatting sqref="I9">
    <cfRule type="cellIs" dxfId="0" priority="53" stopIfTrue="1" operator="greaterThan">
      <formula>$H$9</formula>
    </cfRule>
  </conditionalFormatting>
  <conditionalFormatting sqref="J9">
    <cfRule type="cellIs" dxfId="0" priority="536" stopIfTrue="1" operator="notEqual">
      <formula>SUM($M$9:$Q$9)</formula>
    </cfRule>
    <cfRule type="cellIs" dxfId="0" priority="537" stopIfTrue="1" operator="lessThan">
      <formula>$K$9+$L$9</formula>
    </cfRule>
  </conditionalFormatting>
  <conditionalFormatting sqref="K9:R9">
    <cfRule type="cellIs" dxfId="0" priority="62" stopIfTrue="1" operator="greaterThan">
      <formula>$J$9</formula>
    </cfRule>
  </conditionalFormatting>
  <conditionalFormatting sqref="D10">
    <cfRule type="expression" dxfId="2" priority="93" stopIfTrue="1">
      <formula>IF($J$10&lt;&gt;0,$D$10=0)</formula>
    </cfRule>
    <cfRule type="cellIs" dxfId="0" priority="94" stopIfTrue="1" operator="lessThan">
      <formula>$F$10+$H$10</formula>
    </cfRule>
  </conditionalFormatting>
  <conditionalFormatting sqref="E10">
    <cfRule type="cellIs" dxfId="0" priority="147" stopIfTrue="1" operator="greaterThan">
      <formula>$D$10</formula>
    </cfRule>
    <cfRule type="expression" dxfId="2" priority="148" stopIfTrue="1">
      <formula>IF($J$10&lt;&gt;0,$E$10=0)</formula>
    </cfRule>
    <cfRule type="cellIs" dxfId="0" priority="149" stopIfTrue="1" operator="lessThan">
      <formula>$G$10+$I$10</formula>
    </cfRule>
  </conditionalFormatting>
  <conditionalFormatting sqref="I10">
    <cfRule type="cellIs" dxfId="0" priority="52" stopIfTrue="1" operator="greaterThan">
      <formula>$H$10</formula>
    </cfRule>
  </conditionalFormatting>
  <conditionalFormatting sqref="J10">
    <cfRule type="cellIs" dxfId="0" priority="494" stopIfTrue="1" operator="notEqual">
      <formula>SUM($M$10:$Q$10)</formula>
    </cfRule>
    <cfRule type="cellIs" dxfId="0" priority="495" stopIfTrue="1" operator="lessThan">
      <formula>$K$10+$L$10</formula>
    </cfRule>
  </conditionalFormatting>
  <conditionalFormatting sqref="K10:R10">
    <cfRule type="cellIs" dxfId="0" priority="63" stopIfTrue="1" operator="greaterThan">
      <formula>$J$10</formula>
    </cfRule>
  </conditionalFormatting>
  <conditionalFormatting sqref="D11">
    <cfRule type="expression" dxfId="2" priority="95" stopIfTrue="1">
      <formula>IF($J$11&lt;&gt;0,$D$11=0)</formula>
    </cfRule>
    <cfRule type="cellIs" dxfId="0" priority="96" stopIfTrue="1" operator="lessThan">
      <formula>$F$11+$H$11</formula>
    </cfRule>
  </conditionalFormatting>
  <conditionalFormatting sqref="E11">
    <cfRule type="cellIs" dxfId="0" priority="150" stopIfTrue="1" operator="greaterThan">
      <formula>$D$11</formula>
    </cfRule>
    <cfRule type="expression" dxfId="2" priority="151" stopIfTrue="1">
      <formula>IF($J$11&lt;&gt;0,$E$11=0)</formula>
    </cfRule>
    <cfRule type="cellIs" dxfId="0" priority="152" stopIfTrue="1" operator="lessThan">
      <formula>$G$11+$I$11</formula>
    </cfRule>
  </conditionalFormatting>
  <conditionalFormatting sqref="J11">
    <cfRule type="cellIs" dxfId="0" priority="496" stopIfTrue="1" operator="notEqual">
      <formula>SUM($M$11:$Q$11)</formula>
    </cfRule>
    <cfRule type="cellIs" dxfId="0" priority="497" stopIfTrue="1" operator="lessThan">
      <formula>$K$11+$L$11</formula>
    </cfRule>
  </conditionalFormatting>
  <conditionalFormatting sqref="O11:R11">
    <cfRule type="cellIs" dxfId="0" priority="84" stopIfTrue="1" operator="greaterThan">
      <formula>$J$11</formula>
    </cfRule>
  </conditionalFormatting>
  <conditionalFormatting sqref="D12">
    <cfRule type="expression" dxfId="2" priority="97" stopIfTrue="1">
      <formula>IF($J$12&lt;&gt;0,$D$12=0)</formula>
    </cfRule>
    <cfRule type="cellIs" dxfId="0" priority="98" stopIfTrue="1" operator="lessThan">
      <formula>$F$12+$H$12</formula>
    </cfRule>
  </conditionalFormatting>
  <conditionalFormatting sqref="E12">
    <cfRule type="cellIs" dxfId="0" priority="153" stopIfTrue="1" operator="greaterThan">
      <formula>$D$12</formula>
    </cfRule>
    <cfRule type="expression" dxfId="2" priority="154" stopIfTrue="1">
      <formula>IF($J$12&lt;&gt;0,$E$12=0)</formula>
    </cfRule>
    <cfRule type="cellIs" dxfId="0" priority="155" stopIfTrue="1" operator="lessThan">
      <formula>$G$12+$I$12</formula>
    </cfRule>
  </conditionalFormatting>
  <conditionalFormatting sqref="G12">
    <cfRule type="cellIs" dxfId="0" priority="15" stopIfTrue="1" operator="greaterThan">
      <formula>$F$12</formula>
    </cfRule>
  </conditionalFormatting>
  <conditionalFormatting sqref="I12">
    <cfRule type="cellIs" dxfId="0" priority="33" stopIfTrue="1" operator="greaterThan">
      <formula>$H$12</formula>
    </cfRule>
  </conditionalFormatting>
  <conditionalFormatting sqref="J12">
    <cfRule type="cellIs" dxfId="0" priority="498" stopIfTrue="1" operator="notEqual">
      <formula>SUM($M$12:$Q$12)</formula>
    </cfRule>
    <cfRule type="cellIs" dxfId="0" priority="499" stopIfTrue="1" operator="lessThan">
      <formula>$K$12+$L$12</formula>
    </cfRule>
  </conditionalFormatting>
  <conditionalFormatting sqref="K12:R12">
    <cfRule type="cellIs" dxfId="0" priority="64" stopIfTrue="1" operator="greaterThan">
      <formula>$J$12</formula>
    </cfRule>
  </conditionalFormatting>
  <conditionalFormatting sqref="D13">
    <cfRule type="expression" dxfId="2" priority="99" stopIfTrue="1">
      <formula>IF($J$13&lt;&gt;0,$D$13=0)</formula>
    </cfRule>
    <cfRule type="cellIs" dxfId="0" priority="100" stopIfTrue="1" operator="lessThan">
      <formula>$F$13+$H$13</formula>
    </cfRule>
  </conditionalFormatting>
  <conditionalFormatting sqref="E13">
    <cfRule type="cellIs" dxfId="0" priority="156" stopIfTrue="1" operator="greaterThan">
      <formula>$D$13</formula>
    </cfRule>
    <cfRule type="expression" dxfId="2" priority="157" stopIfTrue="1">
      <formula>IF($J$13&lt;&gt;0,$E$13=0)</formula>
    </cfRule>
    <cfRule type="cellIs" dxfId="0" priority="158" stopIfTrue="1" operator="lessThan">
      <formula>$G$13+$I$13</formula>
    </cfRule>
  </conditionalFormatting>
  <conditionalFormatting sqref="G13">
    <cfRule type="cellIs" dxfId="0" priority="16" stopIfTrue="1" operator="greaterThan">
      <formula>$F$13</formula>
    </cfRule>
  </conditionalFormatting>
  <conditionalFormatting sqref="I13">
    <cfRule type="cellIs" dxfId="0" priority="34" stopIfTrue="1" operator="greaterThan">
      <formula>$H$13</formula>
    </cfRule>
  </conditionalFormatting>
  <conditionalFormatting sqref="J13">
    <cfRule type="cellIs" dxfId="0" priority="500" stopIfTrue="1" operator="notEqual">
      <formula>SUM($M$13:$Q$13)</formula>
    </cfRule>
    <cfRule type="cellIs" dxfId="0" priority="501" stopIfTrue="1" operator="lessThan">
      <formula>$K$13+$L$13</formula>
    </cfRule>
  </conditionalFormatting>
  <conditionalFormatting sqref="K13:R13">
    <cfRule type="cellIs" dxfId="0" priority="65" stopIfTrue="1" operator="greaterThan">
      <formula>$J$13</formula>
    </cfRule>
  </conditionalFormatting>
  <conditionalFormatting sqref="D14">
    <cfRule type="expression" dxfId="2" priority="101" stopIfTrue="1">
      <formula>IF($J$14&lt;&gt;0,$D$14=0)</formula>
    </cfRule>
    <cfRule type="cellIs" dxfId="0" priority="102" stopIfTrue="1" operator="lessThan">
      <formula>$F$14+$H$14</formula>
    </cfRule>
  </conditionalFormatting>
  <conditionalFormatting sqref="E14">
    <cfRule type="cellIs" dxfId="0" priority="159" stopIfTrue="1" operator="greaterThan">
      <formula>$D$14</formula>
    </cfRule>
    <cfRule type="expression" dxfId="2" priority="160" stopIfTrue="1">
      <formula>IF($J$14&lt;&gt;0,$E$14=0)</formula>
    </cfRule>
    <cfRule type="cellIs" dxfId="0" priority="161" stopIfTrue="1" operator="lessThan">
      <formula>$G$14+$I$14</formula>
    </cfRule>
  </conditionalFormatting>
  <conditionalFormatting sqref="G14">
    <cfRule type="cellIs" dxfId="0" priority="17" stopIfTrue="1" operator="greaterThan">
      <formula>$F$14</formula>
    </cfRule>
  </conditionalFormatting>
  <conditionalFormatting sqref="I14">
    <cfRule type="cellIs" dxfId="0" priority="35" stopIfTrue="1" operator="greaterThan">
      <formula>$H$14</formula>
    </cfRule>
  </conditionalFormatting>
  <conditionalFormatting sqref="J14">
    <cfRule type="cellIs" dxfId="0" priority="502" stopIfTrue="1" operator="notEqual">
      <formula>SUM($M$14:$Q$14)</formula>
    </cfRule>
    <cfRule type="cellIs" dxfId="0" priority="503" stopIfTrue="1" operator="lessThan">
      <formula>$K$14+$L$14</formula>
    </cfRule>
  </conditionalFormatting>
  <conditionalFormatting sqref="K14:R14">
    <cfRule type="cellIs" dxfId="0" priority="66" stopIfTrue="1" operator="greaterThan">
      <formula>$J$14</formula>
    </cfRule>
  </conditionalFormatting>
  <conditionalFormatting sqref="D15">
    <cfRule type="expression" dxfId="2" priority="103" stopIfTrue="1">
      <formula>IF($J$15&lt;&gt;0,$D$15=0)</formula>
    </cfRule>
    <cfRule type="cellIs" dxfId="0" priority="104" stopIfTrue="1" operator="lessThan">
      <formula>$F$15+$H$15</formula>
    </cfRule>
  </conditionalFormatting>
  <conditionalFormatting sqref="E15">
    <cfRule type="cellIs" dxfId="0" priority="162" stopIfTrue="1" operator="greaterThan">
      <formula>$D$15</formula>
    </cfRule>
    <cfRule type="expression" dxfId="2" priority="163" stopIfTrue="1">
      <formula>IF($J$15&lt;&gt;0,$E$15=0)</formula>
    </cfRule>
    <cfRule type="cellIs" dxfId="0" priority="164" stopIfTrue="1" operator="lessThan">
      <formula>$G$15+$I$15</formula>
    </cfRule>
  </conditionalFormatting>
  <conditionalFormatting sqref="G15">
    <cfRule type="cellIs" dxfId="0" priority="18" stopIfTrue="1" operator="greaterThan">
      <formula>$F$15</formula>
    </cfRule>
  </conditionalFormatting>
  <conditionalFormatting sqref="I15">
    <cfRule type="cellIs" dxfId="0" priority="36" stopIfTrue="1" operator="greaterThan">
      <formula>$H$15</formula>
    </cfRule>
  </conditionalFormatting>
  <conditionalFormatting sqref="J15">
    <cfRule type="cellIs" dxfId="0" priority="504" stopIfTrue="1" operator="notEqual">
      <formula>SUM($M$15:$Q$15)</formula>
    </cfRule>
    <cfRule type="cellIs" dxfId="0" priority="505" stopIfTrue="1" operator="lessThan">
      <formula>$K$15+$L$15</formula>
    </cfRule>
  </conditionalFormatting>
  <conditionalFormatting sqref="K15:R15">
    <cfRule type="cellIs" dxfId="0" priority="67" stopIfTrue="1" operator="greaterThan">
      <formula>$J$15</formula>
    </cfRule>
  </conditionalFormatting>
  <conditionalFormatting sqref="D16">
    <cfRule type="expression" dxfId="2" priority="105" stopIfTrue="1">
      <formula>IF($J$16&lt;&gt;0,$D$16=0)</formula>
    </cfRule>
    <cfRule type="cellIs" dxfId="0" priority="106" stopIfTrue="1" operator="lessThan">
      <formula>$F$16+$H$16</formula>
    </cfRule>
  </conditionalFormatting>
  <conditionalFormatting sqref="E16">
    <cfRule type="cellIs" dxfId="0" priority="165" stopIfTrue="1" operator="greaterThan">
      <formula>$D$16</formula>
    </cfRule>
    <cfRule type="expression" dxfId="2" priority="166" stopIfTrue="1">
      <formula>IF($J$16&lt;&gt;0,$E$16=0)</formula>
    </cfRule>
    <cfRule type="cellIs" dxfId="0" priority="167" stopIfTrue="1" operator="lessThan">
      <formula>$G$16+$I$16</formula>
    </cfRule>
  </conditionalFormatting>
  <conditionalFormatting sqref="G16">
    <cfRule type="cellIs" dxfId="0" priority="19" stopIfTrue="1" operator="greaterThan">
      <formula>$F$16</formula>
    </cfRule>
  </conditionalFormatting>
  <conditionalFormatting sqref="I16">
    <cfRule type="cellIs" dxfId="0" priority="37" stopIfTrue="1" operator="greaterThan">
      <formula>$H$16</formula>
    </cfRule>
  </conditionalFormatting>
  <conditionalFormatting sqref="J16">
    <cfRule type="cellIs" dxfId="0" priority="506" stopIfTrue="1" operator="notEqual">
      <formula>SUM($M$16:$Q$16)</formula>
    </cfRule>
    <cfRule type="cellIs" dxfId="0" priority="507" stopIfTrue="1" operator="lessThan">
      <formula>$K$16+$L$16</formula>
    </cfRule>
  </conditionalFormatting>
  <conditionalFormatting sqref="K16:R16">
    <cfRule type="cellIs" dxfId="0" priority="68" stopIfTrue="1" operator="greaterThan">
      <formula>$J$16</formula>
    </cfRule>
  </conditionalFormatting>
  <conditionalFormatting sqref="D17">
    <cfRule type="expression" dxfId="2" priority="107" stopIfTrue="1">
      <formula>IF($J$17&lt;&gt;0,$D$17=0)</formula>
    </cfRule>
    <cfRule type="cellIs" dxfId="0" priority="108" stopIfTrue="1" operator="lessThan">
      <formula>$F$17+$H$17</formula>
    </cfRule>
  </conditionalFormatting>
  <conditionalFormatting sqref="E17">
    <cfRule type="cellIs" dxfId="0" priority="168" stopIfTrue="1" operator="greaterThan">
      <formula>$D$17</formula>
    </cfRule>
    <cfRule type="expression" dxfId="2" priority="169" stopIfTrue="1">
      <formula>IF($J$17&lt;&gt;0,$E$17=0)</formula>
    </cfRule>
    <cfRule type="cellIs" dxfId="0" priority="170" stopIfTrue="1" operator="lessThan">
      <formula>$G$17+$I$17</formula>
    </cfRule>
  </conditionalFormatting>
  <conditionalFormatting sqref="G17">
    <cfRule type="cellIs" dxfId="0" priority="20" stopIfTrue="1" operator="greaterThan">
      <formula>$F$17</formula>
    </cfRule>
  </conditionalFormatting>
  <conditionalFormatting sqref="I17">
    <cfRule type="cellIs" dxfId="0" priority="38" stopIfTrue="1" operator="greaterThan">
      <formula>$H$17</formula>
    </cfRule>
  </conditionalFormatting>
  <conditionalFormatting sqref="J17">
    <cfRule type="cellIs" dxfId="0" priority="508" stopIfTrue="1" operator="notEqual">
      <formula>SUM($M$17:$Q$17)</formula>
    </cfRule>
    <cfRule type="cellIs" dxfId="0" priority="509" stopIfTrue="1" operator="lessThan">
      <formula>$K$17+$L$17</formula>
    </cfRule>
  </conditionalFormatting>
  <conditionalFormatting sqref="K17:R17">
    <cfRule type="cellIs" dxfId="0" priority="69" stopIfTrue="1" operator="greaterThan">
      <formula>$J$17</formula>
    </cfRule>
  </conditionalFormatting>
  <conditionalFormatting sqref="D18">
    <cfRule type="expression" dxfId="2" priority="109" stopIfTrue="1">
      <formula>IF($J$18&lt;&gt;0,$D$18=0)</formula>
    </cfRule>
    <cfRule type="cellIs" dxfId="0" priority="110" stopIfTrue="1" operator="lessThan">
      <formula>$F$18+$H$18</formula>
    </cfRule>
  </conditionalFormatting>
  <conditionalFormatting sqref="E18">
    <cfRule type="cellIs" dxfId="0" priority="171" stopIfTrue="1" operator="greaterThan">
      <formula>$D$18</formula>
    </cfRule>
    <cfRule type="expression" dxfId="2" priority="172" stopIfTrue="1">
      <formula>IF($J$18&lt;&gt;0,$E$18=0)</formula>
    </cfRule>
    <cfRule type="cellIs" dxfId="0" priority="173" stopIfTrue="1" operator="lessThan">
      <formula>$G$18+$I$18</formula>
    </cfRule>
  </conditionalFormatting>
  <conditionalFormatting sqref="G18">
    <cfRule type="cellIs" dxfId="0" priority="21" stopIfTrue="1" operator="greaterThan">
      <formula>$F$18</formula>
    </cfRule>
  </conditionalFormatting>
  <conditionalFormatting sqref="I18">
    <cfRule type="cellIs" dxfId="0" priority="39" stopIfTrue="1" operator="greaterThan">
      <formula>$H$18</formula>
    </cfRule>
  </conditionalFormatting>
  <conditionalFormatting sqref="J18">
    <cfRule type="cellIs" dxfId="0" priority="510" stopIfTrue="1" operator="notEqual">
      <formula>SUM($M$18:$Q$18)</formula>
    </cfRule>
    <cfRule type="cellIs" dxfId="0" priority="511" stopIfTrue="1" operator="lessThan">
      <formula>$K$18+$L$18</formula>
    </cfRule>
  </conditionalFormatting>
  <conditionalFormatting sqref="K18:R18">
    <cfRule type="cellIs" dxfId="0" priority="70" stopIfTrue="1" operator="greaterThan">
      <formula>$J$18</formula>
    </cfRule>
  </conditionalFormatting>
  <conditionalFormatting sqref="D19">
    <cfRule type="expression" dxfId="2" priority="111" stopIfTrue="1">
      <formula>IF($J$19&lt;&gt;0,$D$19=0)</formula>
    </cfRule>
    <cfRule type="cellIs" dxfId="0" priority="112" stopIfTrue="1" operator="lessThan">
      <formula>$F$19+$H$19</formula>
    </cfRule>
  </conditionalFormatting>
  <conditionalFormatting sqref="E19">
    <cfRule type="cellIs" dxfId="0" priority="174" stopIfTrue="1" operator="greaterThan">
      <formula>$D$19</formula>
    </cfRule>
    <cfRule type="expression" dxfId="2" priority="175" stopIfTrue="1">
      <formula>IF($J$19&lt;&gt;0,$E$19=0)</formula>
    </cfRule>
    <cfRule type="cellIs" dxfId="0" priority="176" stopIfTrue="1" operator="lessThan">
      <formula>$G$19+$I$19</formula>
    </cfRule>
  </conditionalFormatting>
  <conditionalFormatting sqref="G19">
    <cfRule type="cellIs" dxfId="0" priority="22" stopIfTrue="1" operator="greaterThan">
      <formula>$F$19</formula>
    </cfRule>
  </conditionalFormatting>
  <conditionalFormatting sqref="I19">
    <cfRule type="cellIs" dxfId="0" priority="40" stopIfTrue="1" operator="greaterThan">
      <formula>$H$19</formula>
    </cfRule>
  </conditionalFormatting>
  <conditionalFormatting sqref="J19">
    <cfRule type="cellIs" dxfId="0" priority="512" stopIfTrue="1" operator="notEqual">
      <formula>SUM($M$19:$Q$19)</formula>
    </cfRule>
    <cfRule type="cellIs" dxfId="0" priority="513" stopIfTrue="1" operator="lessThan">
      <formula>$K$19+$L$19</formula>
    </cfRule>
  </conditionalFormatting>
  <conditionalFormatting sqref="K19:R19">
    <cfRule type="cellIs" dxfId="0" priority="71" stopIfTrue="1" operator="greaterThan">
      <formula>$J$19</formula>
    </cfRule>
  </conditionalFormatting>
  <conditionalFormatting sqref="D20">
    <cfRule type="expression" dxfId="2" priority="113" stopIfTrue="1">
      <formula>IF($J$20&lt;&gt;0,$D$20=0)</formula>
    </cfRule>
    <cfRule type="cellIs" dxfId="0" priority="114" stopIfTrue="1" operator="lessThan">
      <formula>$F$20+$H$20</formula>
    </cfRule>
  </conditionalFormatting>
  <conditionalFormatting sqref="E20">
    <cfRule type="cellIs" dxfId="0" priority="177" stopIfTrue="1" operator="greaterThan">
      <formula>$D$20</formula>
    </cfRule>
    <cfRule type="expression" dxfId="2" priority="178" stopIfTrue="1">
      <formula>IF($J$20&lt;&gt;0,$E$20=0)</formula>
    </cfRule>
    <cfRule type="cellIs" dxfId="0" priority="179" stopIfTrue="1" operator="lessThan">
      <formula>$G$20+$I$20</formula>
    </cfRule>
  </conditionalFormatting>
  <conditionalFormatting sqref="G20">
    <cfRule type="cellIs" dxfId="0" priority="23" stopIfTrue="1" operator="greaterThan">
      <formula>$F$20</formula>
    </cfRule>
  </conditionalFormatting>
  <conditionalFormatting sqref="I20">
    <cfRule type="cellIs" dxfId="0" priority="41" stopIfTrue="1" operator="greaterThan">
      <formula>$H$20</formula>
    </cfRule>
  </conditionalFormatting>
  <conditionalFormatting sqref="J20">
    <cfRule type="cellIs" dxfId="0" priority="514" stopIfTrue="1" operator="notEqual">
      <formula>SUM($M$20:$Q$20)</formula>
    </cfRule>
    <cfRule type="cellIs" dxfId="0" priority="515" stopIfTrue="1" operator="lessThan">
      <formula>$K$20+$L$20</formula>
    </cfRule>
  </conditionalFormatting>
  <conditionalFormatting sqref="K20:R20">
    <cfRule type="cellIs" dxfId="0" priority="72" stopIfTrue="1" operator="greaterThan">
      <formula>$J$20</formula>
    </cfRule>
  </conditionalFormatting>
  <conditionalFormatting sqref="D21">
    <cfRule type="expression" dxfId="2" priority="115" stopIfTrue="1">
      <formula>IF($J$21&lt;&gt;0,$D$21=0)</formula>
    </cfRule>
    <cfRule type="cellIs" dxfId="0" priority="116" stopIfTrue="1" operator="lessThan">
      <formula>$F$21+$H$21</formula>
    </cfRule>
  </conditionalFormatting>
  <conditionalFormatting sqref="E21">
    <cfRule type="cellIs" dxfId="0" priority="180" stopIfTrue="1" operator="greaterThan">
      <formula>$D$21</formula>
    </cfRule>
    <cfRule type="expression" dxfId="2" priority="181" stopIfTrue="1">
      <formula>IF($J$21&lt;&gt;0,$E$21=0)</formula>
    </cfRule>
    <cfRule type="cellIs" dxfId="0" priority="182" stopIfTrue="1" operator="lessThan">
      <formula>$G$21+$I$21</formula>
    </cfRule>
  </conditionalFormatting>
  <conditionalFormatting sqref="G21">
    <cfRule type="cellIs" dxfId="0" priority="24" stopIfTrue="1" operator="greaterThan">
      <formula>$F$21</formula>
    </cfRule>
  </conditionalFormatting>
  <conditionalFormatting sqref="I21">
    <cfRule type="cellIs" dxfId="0" priority="42" stopIfTrue="1" operator="greaterThan">
      <formula>$H$21</formula>
    </cfRule>
  </conditionalFormatting>
  <conditionalFormatting sqref="J21">
    <cfRule type="cellIs" dxfId="0" priority="516" stopIfTrue="1" operator="notEqual">
      <formula>SUM($M$21:$Q$21)</formula>
    </cfRule>
    <cfRule type="cellIs" dxfId="0" priority="517" stopIfTrue="1" operator="lessThan">
      <formula>$K$21+$L$21</formula>
    </cfRule>
  </conditionalFormatting>
  <conditionalFormatting sqref="K21:R21">
    <cfRule type="cellIs" dxfId="0" priority="73" stopIfTrue="1" operator="greaterThan">
      <formula>$J$21</formula>
    </cfRule>
  </conditionalFormatting>
  <conditionalFormatting sqref="D22">
    <cfRule type="expression" dxfId="2" priority="117" stopIfTrue="1">
      <formula>IF($J$22&lt;&gt;0,$D$22=0)</formula>
    </cfRule>
    <cfRule type="cellIs" dxfId="0" priority="118" stopIfTrue="1" operator="lessThan">
      <formula>$F$22+$H$22</formula>
    </cfRule>
  </conditionalFormatting>
  <conditionalFormatting sqref="E22">
    <cfRule type="cellIs" dxfId="0" priority="183" stopIfTrue="1" operator="greaterThan">
      <formula>$D$22</formula>
    </cfRule>
    <cfRule type="expression" dxfId="2" priority="184" stopIfTrue="1">
      <formula>IF($J$22&lt;&gt;0,$E$22=0)</formula>
    </cfRule>
    <cfRule type="cellIs" dxfId="0" priority="185" stopIfTrue="1" operator="lessThan">
      <formula>$G$22+$I$22</formula>
    </cfRule>
  </conditionalFormatting>
  <conditionalFormatting sqref="G22">
    <cfRule type="cellIs" dxfId="0" priority="25" stopIfTrue="1" operator="greaterThan">
      <formula>$F$22</formula>
    </cfRule>
  </conditionalFormatting>
  <conditionalFormatting sqref="I22">
    <cfRule type="cellIs" dxfId="0" priority="43" stopIfTrue="1" operator="greaterThan">
      <formula>$H$22</formula>
    </cfRule>
  </conditionalFormatting>
  <conditionalFormatting sqref="J22">
    <cfRule type="cellIs" dxfId="0" priority="518" stopIfTrue="1" operator="notEqual">
      <formula>SUM($M$22:$Q$22)</formula>
    </cfRule>
    <cfRule type="cellIs" dxfId="0" priority="519" stopIfTrue="1" operator="lessThan">
      <formula>$K$22+$L$22</formula>
    </cfRule>
  </conditionalFormatting>
  <conditionalFormatting sqref="K22:R22">
    <cfRule type="cellIs" dxfId="0" priority="74" stopIfTrue="1" operator="greaterThan">
      <formula>$J$22</formula>
    </cfRule>
  </conditionalFormatting>
  <conditionalFormatting sqref="D23">
    <cfRule type="expression" dxfId="2" priority="119" stopIfTrue="1">
      <formula>IF($J$23&lt;&gt;0,$D$23=0)</formula>
    </cfRule>
    <cfRule type="cellIs" dxfId="0" priority="120" stopIfTrue="1" operator="lessThan">
      <formula>$F$23+$H$23</formula>
    </cfRule>
  </conditionalFormatting>
  <conditionalFormatting sqref="E23">
    <cfRule type="cellIs" dxfId="0" priority="186" stopIfTrue="1" operator="greaterThan">
      <formula>$D$23</formula>
    </cfRule>
    <cfRule type="expression" dxfId="2" priority="187" stopIfTrue="1">
      <formula>IF($J$23&lt;&gt;0,$E$23=0)</formula>
    </cfRule>
    <cfRule type="cellIs" dxfId="0" priority="188" stopIfTrue="1" operator="lessThan">
      <formula>$G$23+$I$23</formula>
    </cfRule>
  </conditionalFormatting>
  <conditionalFormatting sqref="G23">
    <cfRule type="cellIs" dxfId="0" priority="26" stopIfTrue="1" operator="greaterThan">
      <formula>$F$23</formula>
    </cfRule>
  </conditionalFormatting>
  <conditionalFormatting sqref="I23">
    <cfRule type="cellIs" dxfId="0" priority="44" stopIfTrue="1" operator="greaterThan">
      <formula>$H$23</formula>
    </cfRule>
  </conditionalFormatting>
  <conditionalFormatting sqref="J23">
    <cfRule type="cellIs" dxfId="0" priority="520" stopIfTrue="1" operator="notEqual">
      <formula>SUM($M$23:$Q$23)</formula>
    </cfRule>
    <cfRule type="cellIs" dxfId="0" priority="521" stopIfTrue="1" operator="lessThan">
      <formula>$K$23+$L$23</formula>
    </cfRule>
  </conditionalFormatting>
  <conditionalFormatting sqref="K23:R23">
    <cfRule type="cellIs" dxfId="0" priority="75" stopIfTrue="1" operator="greaterThan">
      <formula>$J$23</formula>
    </cfRule>
  </conditionalFormatting>
  <conditionalFormatting sqref="D24">
    <cfRule type="expression" dxfId="2" priority="121" stopIfTrue="1">
      <formula>IF($J$24&lt;&gt;0,$D$24=0)</formula>
    </cfRule>
    <cfRule type="cellIs" dxfId="0" priority="122" stopIfTrue="1" operator="lessThan">
      <formula>$F$24+$H$24</formula>
    </cfRule>
  </conditionalFormatting>
  <conditionalFormatting sqref="E24">
    <cfRule type="cellIs" dxfId="0" priority="189" stopIfTrue="1" operator="greaterThan">
      <formula>$D$24</formula>
    </cfRule>
    <cfRule type="expression" dxfId="2" priority="190" stopIfTrue="1">
      <formula>IF($J$24&lt;&gt;0,$E$24=0)</formula>
    </cfRule>
    <cfRule type="cellIs" dxfId="0" priority="191" stopIfTrue="1" operator="lessThan">
      <formula>$G$24+$I$24</formula>
    </cfRule>
  </conditionalFormatting>
  <conditionalFormatting sqref="G24">
    <cfRule type="cellIs" dxfId="0" priority="27" stopIfTrue="1" operator="greaterThan">
      <formula>$F$24</formula>
    </cfRule>
  </conditionalFormatting>
  <conditionalFormatting sqref="I24">
    <cfRule type="cellIs" dxfId="0" priority="45" stopIfTrue="1" operator="greaterThan">
      <formula>$H$24</formula>
    </cfRule>
  </conditionalFormatting>
  <conditionalFormatting sqref="J24">
    <cfRule type="cellIs" dxfId="0" priority="522" stopIfTrue="1" operator="notEqual">
      <formula>SUM($M$24:$Q$24)</formula>
    </cfRule>
    <cfRule type="cellIs" dxfId="0" priority="523" stopIfTrue="1" operator="lessThan">
      <formula>$K$24+$L$24</formula>
    </cfRule>
  </conditionalFormatting>
  <conditionalFormatting sqref="K24:R24">
    <cfRule type="cellIs" dxfId="0" priority="76" stopIfTrue="1" operator="greaterThan">
      <formula>$J$24</formula>
    </cfRule>
  </conditionalFormatting>
  <conditionalFormatting sqref="D25">
    <cfRule type="expression" dxfId="2" priority="123" stopIfTrue="1">
      <formula>IF($J$25&lt;&gt;0,$D$25=0)</formula>
    </cfRule>
    <cfRule type="cellIs" dxfId="0" priority="124" stopIfTrue="1" operator="lessThan">
      <formula>$F$25+$H$25</formula>
    </cfRule>
  </conditionalFormatting>
  <conditionalFormatting sqref="E25">
    <cfRule type="cellIs" dxfId="0" priority="192" stopIfTrue="1" operator="greaterThan">
      <formula>$D$25</formula>
    </cfRule>
    <cfRule type="expression" dxfId="2" priority="193" stopIfTrue="1">
      <formula>IF($J$25&lt;&gt;0,$E$25=0)</formula>
    </cfRule>
    <cfRule type="cellIs" dxfId="0" priority="194" stopIfTrue="1" operator="lessThan">
      <formula>$G$25+$I$25</formula>
    </cfRule>
  </conditionalFormatting>
  <conditionalFormatting sqref="G25">
    <cfRule type="cellIs" dxfId="0" priority="28" stopIfTrue="1" operator="greaterThan">
      <formula>$F$25</formula>
    </cfRule>
  </conditionalFormatting>
  <conditionalFormatting sqref="I25">
    <cfRule type="cellIs" dxfId="0" priority="46" stopIfTrue="1" operator="greaterThan">
      <formula>$H$25</formula>
    </cfRule>
  </conditionalFormatting>
  <conditionalFormatting sqref="J25">
    <cfRule type="cellIs" dxfId="0" priority="524" stopIfTrue="1" operator="notEqual">
      <formula>SUM($M$25:$Q$25)</formula>
    </cfRule>
    <cfRule type="cellIs" dxfId="0" priority="525" stopIfTrue="1" operator="lessThan">
      <formula>$K$25+$L$25</formula>
    </cfRule>
  </conditionalFormatting>
  <conditionalFormatting sqref="K25:R25">
    <cfRule type="cellIs" dxfId="0" priority="77" stopIfTrue="1" operator="greaterThan">
      <formula>$J$25</formula>
    </cfRule>
  </conditionalFormatting>
  <conditionalFormatting sqref="D26">
    <cfRule type="expression" dxfId="2" priority="125" stopIfTrue="1">
      <formula>IF($J$26&lt;&gt;0,$D$26=0)</formula>
    </cfRule>
    <cfRule type="cellIs" dxfId="0" priority="126" stopIfTrue="1" operator="lessThan">
      <formula>$F$26+$H$26</formula>
    </cfRule>
  </conditionalFormatting>
  <conditionalFormatting sqref="E26">
    <cfRule type="cellIs" dxfId="0" priority="195" stopIfTrue="1" operator="greaterThan">
      <formula>$D$26</formula>
    </cfRule>
    <cfRule type="expression" dxfId="2" priority="196" stopIfTrue="1">
      <formula>IF($J$26&lt;&gt;0,$E$26=0)</formula>
    </cfRule>
    <cfRule type="cellIs" dxfId="0" priority="197" stopIfTrue="1" operator="lessThan">
      <formula>$G$26+$I$26</formula>
    </cfRule>
  </conditionalFormatting>
  <conditionalFormatting sqref="G26">
    <cfRule type="cellIs" dxfId="0" priority="29" stopIfTrue="1" operator="greaterThan">
      <formula>$F$26</formula>
    </cfRule>
  </conditionalFormatting>
  <conditionalFormatting sqref="I26">
    <cfRule type="cellIs" dxfId="0" priority="47" stopIfTrue="1" operator="greaterThan">
      <formula>$H$26</formula>
    </cfRule>
  </conditionalFormatting>
  <conditionalFormatting sqref="J26">
    <cfRule type="cellIs" dxfId="0" priority="526" stopIfTrue="1" operator="notEqual">
      <formula>SUM($M$26:$Q$26)</formula>
    </cfRule>
    <cfRule type="cellIs" dxfId="0" priority="527" stopIfTrue="1" operator="lessThan">
      <formula>$K$26+$L$26</formula>
    </cfRule>
  </conditionalFormatting>
  <conditionalFormatting sqref="K26:R26">
    <cfRule type="cellIs" dxfId="0" priority="78" stopIfTrue="1" operator="greaterThan">
      <formula>$J$26</formula>
    </cfRule>
  </conditionalFormatting>
  <conditionalFormatting sqref="D27">
    <cfRule type="expression" dxfId="2" priority="127" stopIfTrue="1">
      <formula>IF($J$27&lt;&gt;0,$D$27=0)</formula>
    </cfRule>
    <cfRule type="cellIs" dxfId="0" priority="128" stopIfTrue="1" operator="lessThan">
      <formula>$F$27+$H$27</formula>
    </cfRule>
  </conditionalFormatting>
  <conditionalFormatting sqref="E27">
    <cfRule type="cellIs" dxfId="0" priority="198" stopIfTrue="1" operator="greaterThan">
      <formula>$D$27</formula>
    </cfRule>
    <cfRule type="expression" dxfId="2" priority="199" stopIfTrue="1">
      <formula>IF($J$27&lt;&gt;0,$E$27=0)</formula>
    </cfRule>
    <cfRule type="cellIs" dxfId="0" priority="200" stopIfTrue="1" operator="lessThan">
      <formula>$G$27+$I$27</formula>
    </cfRule>
  </conditionalFormatting>
  <conditionalFormatting sqref="G27">
    <cfRule type="cellIs" dxfId="0" priority="30" stopIfTrue="1" operator="greaterThan">
      <formula>$F$27</formula>
    </cfRule>
  </conditionalFormatting>
  <conditionalFormatting sqref="I27">
    <cfRule type="cellIs" dxfId="0" priority="48" stopIfTrue="1" operator="greaterThan">
      <formula>$H$27</formula>
    </cfRule>
  </conditionalFormatting>
  <conditionalFormatting sqref="J27">
    <cfRule type="cellIs" dxfId="0" priority="528" stopIfTrue="1" operator="notEqual">
      <formula>SUM($M$27:$Q$27)</formula>
    </cfRule>
    <cfRule type="cellIs" dxfId="0" priority="529" stopIfTrue="1" operator="lessThan">
      <formula>$K$27+$L$27</formula>
    </cfRule>
  </conditionalFormatting>
  <conditionalFormatting sqref="K27:R27">
    <cfRule type="cellIs" dxfId="0" priority="79" stopIfTrue="1" operator="greaterThan">
      <formula>$J$27</formula>
    </cfRule>
  </conditionalFormatting>
  <conditionalFormatting sqref="D28">
    <cfRule type="expression" dxfId="2" priority="129" stopIfTrue="1">
      <formula>IF($J$28&lt;&gt;0,$D$28=0)</formula>
    </cfRule>
    <cfRule type="cellIs" dxfId="0" priority="130" stopIfTrue="1" operator="lessThan">
      <formula>$F$28+$H$28</formula>
    </cfRule>
  </conditionalFormatting>
  <conditionalFormatting sqref="E28">
    <cfRule type="cellIs" dxfId="0" priority="201" stopIfTrue="1" operator="greaterThan">
      <formula>$D$28</formula>
    </cfRule>
    <cfRule type="expression" dxfId="2" priority="202" stopIfTrue="1">
      <formula>IF($J$28&lt;&gt;0,$E$28=0)</formula>
    </cfRule>
    <cfRule type="cellIs" dxfId="0" priority="203" stopIfTrue="1" operator="lessThan">
      <formula>$G$28+$I$28</formula>
    </cfRule>
  </conditionalFormatting>
  <conditionalFormatting sqref="G28">
    <cfRule type="cellIs" dxfId="0" priority="31" stopIfTrue="1" operator="greaterThan">
      <formula>$F$28</formula>
    </cfRule>
  </conditionalFormatting>
  <conditionalFormatting sqref="I28">
    <cfRule type="cellIs" dxfId="0" priority="49" stopIfTrue="1" operator="greaterThan">
      <formula>$H$28</formula>
    </cfRule>
  </conditionalFormatting>
  <conditionalFormatting sqref="J28">
    <cfRule type="cellIs" dxfId="0" priority="530" stopIfTrue="1" operator="notEqual">
      <formula>SUM($M$28:$Q$28)</formula>
    </cfRule>
    <cfRule type="cellIs" dxfId="0" priority="531" stopIfTrue="1" operator="lessThan">
      <formula>$K$28+$L$28</formula>
    </cfRule>
  </conditionalFormatting>
  <conditionalFormatting sqref="K28:R28">
    <cfRule type="cellIs" dxfId="0" priority="80" stopIfTrue="1" operator="greaterThan">
      <formula>$J$28</formula>
    </cfRule>
  </conditionalFormatting>
  <conditionalFormatting sqref="D29">
    <cfRule type="expression" dxfId="2" priority="131" stopIfTrue="1">
      <formula>IF($J$29&lt;&gt;0,$D$29=0)</formula>
    </cfRule>
    <cfRule type="cellIs" dxfId="0" priority="132" stopIfTrue="1" operator="lessThan">
      <formula>$F$29+$H$29</formula>
    </cfRule>
  </conditionalFormatting>
  <conditionalFormatting sqref="E29">
    <cfRule type="cellIs" dxfId="0" priority="204" stopIfTrue="1" operator="greaterThan">
      <formula>$D$29</formula>
    </cfRule>
    <cfRule type="expression" dxfId="2" priority="205" stopIfTrue="1">
      <formula>IF($J$29&lt;&gt;0,$E$29=0)</formula>
    </cfRule>
    <cfRule type="cellIs" dxfId="0" priority="206" stopIfTrue="1" operator="lessThan">
      <formula>$G$29+$I$29</formula>
    </cfRule>
  </conditionalFormatting>
  <conditionalFormatting sqref="J29">
    <cfRule type="cellIs" dxfId="0" priority="532" stopIfTrue="1" operator="notEqual">
      <formula>SUM($M$29:$Q$29)</formula>
    </cfRule>
    <cfRule type="cellIs" dxfId="0" priority="533" stopIfTrue="1" operator="lessThan">
      <formula>$K$29+$L$29</formula>
    </cfRule>
  </conditionalFormatting>
  <conditionalFormatting sqref="K29:R29">
    <cfRule type="cellIs" dxfId="0" priority="81" stopIfTrue="1" operator="greaterThan">
      <formula>$J$29</formula>
    </cfRule>
  </conditionalFormatting>
  <conditionalFormatting sqref="D30">
    <cfRule type="cellIs" dxfId="0" priority="260" stopIfTrue="1" operator="greaterThan">
      <formula>$D$29</formula>
    </cfRule>
    <cfRule type="expression" dxfId="2" priority="261" stopIfTrue="1">
      <formula>IF($J$30&lt;&gt;0,$D$30=0)</formula>
    </cfRule>
    <cfRule type="cellIs" dxfId="0" priority="262" stopIfTrue="1" operator="lessThan">
      <formula>$F$30+$H$30</formula>
    </cfRule>
  </conditionalFormatting>
  <conditionalFormatting sqref="E30">
    <cfRule type="cellIs" dxfId="0" priority="263" stopIfTrue="1" operator="greaterThan">
      <formula>$D$30</formula>
    </cfRule>
    <cfRule type="cellIs" dxfId="0" priority="264" stopIfTrue="1" operator="greaterThan">
      <formula>$E$29</formula>
    </cfRule>
    <cfRule type="expression" dxfId="2" priority="265" stopIfTrue="1">
      <formula>IF($J$30&lt;&gt;0,$E$30=0)</formula>
    </cfRule>
  </conditionalFormatting>
  <conditionalFormatting sqref="G30">
    <cfRule type="cellIs" dxfId="0" priority="266" stopIfTrue="1" operator="greaterThan">
      <formula>$F$30</formula>
    </cfRule>
    <cfRule type="cellIs" dxfId="0" priority="267" stopIfTrue="1" operator="greaterThan">
      <formula>$G$29</formula>
    </cfRule>
    <cfRule type="expression" dxfId="2" priority="268" stopIfTrue="1">
      <formula>$G$30+$I$30&gt;$E$30</formula>
    </cfRule>
  </conditionalFormatting>
  <conditionalFormatting sqref="I30">
    <cfRule type="cellIs" dxfId="0" priority="269" stopIfTrue="1" operator="greaterThan">
      <formula>$H$30</formula>
    </cfRule>
    <cfRule type="cellIs" dxfId="0" priority="270" stopIfTrue="1" operator="greaterThan">
      <formula>$I$29</formula>
    </cfRule>
  </conditionalFormatting>
  <conditionalFormatting sqref="J30">
    <cfRule type="cellIs" dxfId="0" priority="549" stopIfTrue="1" operator="notEqual">
      <formula>SUM($M$30:$Q$30)</formula>
    </cfRule>
    <cfRule type="cellIs" dxfId="0" priority="550" stopIfTrue="1" operator="greaterThan">
      <formula>$J$29</formula>
    </cfRule>
    <cfRule type="cellIs" dxfId="0" priority="551" stopIfTrue="1" operator="lessThan">
      <formula>$K$30+$L$30</formula>
    </cfRule>
  </conditionalFormatting>
  <conditionalFormatting sqref="K30">
    <cfRule type="cellIs" dxfId="0" priority="276" stopIfTrue="1" operator="greaterThan">
      <formula>$J$30</formula>
    </cfRule>
    <cfRule type="cellIs" dxfId="0" priority="277" stopIfTrue="1" operator="greaterThan">
      <formula>$K$29</formula>
    </cfRule>
  </conditionalFormatting>
  <conditionalFormatting sqref="L30">
    <cfRule type="cellIs" dxfId="0" priority="278" stopIfTrue="1" operator="greaterThan">
      <formula>$J$30</formula>
    </cfRule>
    <cfRule type="cellIs" dxfId="0" priority="279" stopIfTrue="1" operator="greaterThan">
      <formula>$L$29</formula>
    </cfRule>
  </conditionalFormatting>
  <conditionalFormatting sqref="M30">
    <cfRule type="cellIs" dxfId="0" priority="9" stopIfTrue="1" operator="greaterThan">
      <formula>$J$30</formula>
    </cfRule>
    <cfRule type="cellIs" dxfId="0" priority="10" stopIfTrue="1" operator="greaterThan">
      <formula>$M$29</formula>
    </cfRule>
  </conditionalFormatting>
  <conditionalFormatting sqref="N30">
    <cfRule type="cellIs" dxfId="0" priority="7" stopIfTrue="1" operator="greaterThan">
      <formula>$J$30</formula>
    </cfRule>
    <cfRule type="cellIs" dxfId="0" priority="8" stopIfTrue="1" operator="greaterThan">
      <formula>$N$29</formula>
    </cfRule>
  </conditionalFormatting>
  <conditionalFormatting sqref="O30">
    <cfRule type="cellIs" dxfId="0" priority="281" stopIfTrue="1" operator="greaterThan">
      <formula>$O$29</formula>
    </cfRule>
    <cfRule type="cellIs" dxfId="0" priority="5" stopIfTrue="1" operator="greaterThan">
      <formula>$J$30</formula>
    </cfRule>
  </conditionalFormatting>
  <conditionalFormatting sqref="P30">
    <cfRule type="cellIs" dxfId="0" priority="282" stopIfTrue="1" operator="greaterThan">
      <formula>$J$30</formula>
    </cfRule>
    <cfRule type="cellIs" dxfId="0" priority="283" stopIfTrue="1" operator="greaterThan">
      <formula>$P$29</formula>
    </cfRule>
  </conditionalFormatting>
  <conditionalFormatting sqref="Q30">
    <cfRule type="cellIs" dxfId="0" priority="284" stopIfTrue="1" operator="greaterThan">
      <formula>$J$30</formula>
    </cfRule>
    <cfRule type="cellIs" dxfId="0" priority="285" stopIfTrue="1" operator="greaterThan">
      <formula>$Q$29</formula>
    </cfRule>
  </conditionalFormatting>
  <conditionalFormatting sqref="R30">
    <cfRule type="cellIs" dxfId="0" priority="286" stopIfTrue="1" operator="greaterThan">
      <formula>$J$30</formula>
    </cfRule>
    <cfRule type="cellIs" dxfId="0" priority="287" stopIfTrue="1" operator="greaterThan">
      <formula>$R$29</formula>
    </cfRule>
  </conditionalFormatting>
  <conditionalFormatting sqref="D31">
    <cfRule type="expression" dxfId="2" priority="133" stopIfTrue="1">
      <formula>IF($J$31&lt;&gt;0,$D$31=0)</formula>
    </cfRule>
    <cfRule type="cellIs" dxfId="0" priority="134" stopIfTrue="1" operator="lessThan">
      <formula>$F$31+$H$31</formula>
    </cfRule>
  </conditionalFormatting>
  <conditionalFormatting sqref="E31">
    <cfRule type="cellIs" dxfId="0" priority="207" stopIfTrue="1" operator="greaterThan">
      <formula>$D$31</formula>
    </cfRule>
    <cfRule type="expression" dxfId="2" priority="208" stopIfTrue="1">
      <formula>IF($J$31&lt;&gt;0,$E$31=0)</formula>
    </cfRule>
    <cfRule type="cellIs" dxfId="0" priority="209" stopIfTrue="1" operator="lessThan">
      <formula>$G$31+$I$31</formula>
    </cfRule>
  </conditionalFormatting>
  <conditionalFormatting sqref="G31">
    <cfRule type="cellIs" dxfId="0" priority="57" stopIfTrue="1" operator="greaterThan">
      <formula>$F$31</formula>
    </cfRule>
  </conditionalFormatting>
  <conditionalFormatting sqref="I31">
    <cfRule type="cellIs" dxfId="0" priority="58" stopIfTrue="1" operator="greaterThan">
      <formula>$H$31</formula>
    </cfRule>
  </conditionalFormatting>
  <conditionalFormatting sqref="J31">
    <cfRule type="cellIs" dxfId="0" priority="534" stopIfTrue="1" operator="notEqual">
      <formula>SUM($M$31:$Q$31)</formula>
    </cfRule>
    <cfRule type="cellIs" dxfId="0" priority="535" stopIfTrue="1" operator="lessThan">
      <formula>$K$31+$L$31</formula>
    </cfRule>
  </conditionalFormatting>
  <conditionalFormatting sqref="K31:R31">
    <cfRule type="cellIs" dxfId="0" priority="82" stopIfTrue="1" operator="greaterThan">
      <formula>$J$31</formula>
    </cfRule>
  </conditionalFormatting>
  <conditionalFormatting sqref="K11:N11;F11:I11">
    <cfRule type="cellIs" dxfId="0" priority="83" stopIfTrue="1" operator="notEqual">
      <formula>0</formula>
    </cfRule>
  </conditionalFormatting>
  <conditionalFormatting sqref="G29;F30">
    <cfRule type="cellIs" dxfId="0" priority="32" stopIfTrue="1" operator="greaterThan">
      <formula>$F$29</formula>
    </cfRule>
  </conditionalFormatting>
  <conditionalFormatting sqref="I29;H30">
    <cfRule type="cellIs" dxfId="0" priority="50" stopIfTrue="1" operator="greaterThan">
      <formula>$H$29</formula>
    </cfRule>
  </conditionalFormatting>
  <pageMargins left="0.17" right="0.15748" top="0.57" bottom="0.19685" header="0" footer="0"/>
  <pageSetup paperSize="9" scale="90" orientation="landscape" useFirstPageNumber="1"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1"/>
  <sheetViews>
    <sheetView zoomScale="90" zoomScaleNormal="90" topLeftCell="A11" workbookViewId="0">
      <selection activeCell="P28" sqref="P28"/>
    </sheetView>
  </sheetViews>
  <sheetFormatPr defaultColWidth="9" defaultRowHeight="12.75" customHeight="1"/>
  <cols>
    <col min="1" max="1" width="2.42222222222222" customWidth="1"/>
    <col min="2" max="2" width="5.71111111111111" customWidth="1"/>
    <col min="3" max="3" width="25.8555555555556" customWidth="1"/>
    <col min="4" max="4" width="9.14444444444444" customWidth="1"/>
    <col min="5" max="5" width="9.28888888888889" customWidth="1"/>
    <col min="6" max="6" width="8" customWidth="1"/>
    <col min="7" max="7" width="7.85555555555556" customWidth="1"/>
    <col min="8" max="8" width="8" customWidth="1"/>
    <col min="9" max="9" width="7.85555555555556" customWidth="1"/>
    <col min="10" max="10" width="10.7111111111111" customWidth="1"/>
    <col min="11" max="11" width="9.71111111111111" customWidth="1"/>
    <col min="12" max="12" width="9.56666666666667" customWidth="1"/>
    <col min="13" max="17" width="8.14444444444444" customWidth="1"/>
    <col min="18" max="18" width="9.42222222222222" customWidth="1"/>
    <col min="19" max="257" width="9.14444444444444"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0.1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9.75"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19.15" customHeight="1" spans="2:18">
      <c r="B6" s="366" t="s">
        <v>161</v>
      </c>
      <c r="C6" s="41" t="s">
        <v>162</v>
      </c>
      <c r="D6" s="299"/>
      <c r="E6" s="300"/>
      <c r="F6" s="300"/>
      <c r="G6" s="300"/>
      <c r="H6" s="300"/>
      <c r="I6" s="325"/>
      <c r="J6" s="312"/>
      <c r="K6" s="300"/>
      <c r="L6" s="300"/>
      <c r="M6" s="300"/>
      <c r="N6" s="300"/>
      <c r="O6" s="300"/>
      <c r="P6" s="300"/>
      <c r="Q6" s="300"/>
      <c r="R6" s="377"/>
    </row>
    <row r="7" ht="14.45" customHeight="1" spans="2:18">
      <c r="B7" s="293" t="s">
        <v>163</v>
      </c>
      <c r="C7" s="174" t="s">
        <v>350</v>
      </c>
      <c r="D7" s="301"/>
      <c r="E7" s="295"/>
      <c r="F7" s="295"/>
      <c r="G7" s="302"/>
      <c r="H7" s="295"/>
      <c r="I7" s="324"/>
      <c r="J7" s="294"/>
      <c r="K7" s="295"/>
      <c r="L7" s="295"/>
      <c r="M7" s="295"/>
      <c r="N7" s="295"/>
      <c r="O7" s="295"/>
      <c r="P7" s="295"/>
      <c r="Q7" s="295"/>
      <c r="R7" s="339"/>
    </row>
    <row r="8" ht="19.15" customHeight="1" spans="2:18">
      <c r="B8" s="303" t="s">
        <v>165</v>
      </c>
      <c r="C8" s="24" t="s">
        <v>166</v>
      </c>
      <c r="D8" s="304"/>
      <c r="E8" s="295"/>
      <c r="F8" s="295"/>
      <c r="G8" s="295"/>
      <c r="H8" s="295"/>
      <c r="I8" s="324"/>
      <c r="J8" s="294"/>
      <c r="K8" s="295"/>
      <c r="L8" s="295"/>
      <c r="M8" s="295"/>
      <c r="N8" s="295"/>
      <c r="O8" s="295"/>
      <c r="P8" s="295"/>
      <c r="Q8" s="295"/>
      <c r="R8" s="339"/>
    </row>
    <row r="9" ht="19.15" customHeight="1" spans="2:18">
      <c r="B9" s="367" t="s">
        <v>167</v>
      </c>
      <c r="C9" s="60" t="s">
        <v>351</v>
      </c>
      <c r="D9" s="314"/>
      <c r="E9" s="306"/>
      <c r="F9" s="306"/>
      <c r="G9" s="297"/>
      <c r="H9" s="306"/>
      <c r="I9" s="333"/>
      <c r="J9" s="372"/>
      <c r="K9" s="306"/>
      <c r="L9" s="306"/>
      <c r="M9" s="306"/>
      <c r="N9" s="306"/>
      <c r="O9" s="306"/>
      <c r="P9" s="306"/>
      <c r="Q9" s="306"/>
      <c r="R9" s="341"/>
    </row>
    <row r="10" ht="17.25" customHeight="1" spans="2:18">
      <c r="B10" s="293" t="s">
        <v>169</v>
      </c>
      <c r="C10" s="24" t="s">
        <v>170</v>
      </c>
      <c r="D10" s="304"/>
      <c r="E10" s="295"/>
      <c r="F10" s="295"/>
      <c r="G10" s="306"/>
      <c r="H10" s="295"/>
      <c r="I10" s="324"/>
      <c r="J10" s="294"/>
      <c r="K10" s="295"/>
      <c r="L10" s="295"/>
      <c r="M10" s="295"/>
      <c r="N10" s="295"/>
      <c r="O10" s="295"/>
      <c r="P10" s="295"/>
      <c r="Q10" s="295"/>
      <c r="R10" s="339"/>
    </row>
    <row r="11" ht="19.9" customHeight="1" spans="2:18">
      <c r="B11" s="368" t="s">
        <v>171</v>
      </c>
      <c r="C11" s="41" t="s">
        <v>172</v>
      </c>
      <c r="D11" s="299"/>
      <c r="E11" s="295"/>
      <c r="F11" s="302"/>
      <c r="G11" s="307"/>
      <c r="H11" s="302"/>
      <c r="I11" s="373"/>
      <c r="J11" s="374"/>
      <c r="K11" s="300"/>
      <c r="L11" s="300"/>
      <c r="M11" s="300"/>
      <c r="N11" s="300"/>
      <c r="O11" s="300"/>
      <c r="P11" s="300"/>
      <c r="Q11" s="300"/>
      <c r="R11" s="340"/>
    </row>
    <row r="12" ht="19.15" customHeight="1" spans="2:18">
      <c r="B12" s="293" t="s">
        <v>173</v>
      </c>
      <c r="C12" s="24" t="s">
        <v>174</v>
      </c>
      <c r="D12" s="304"/>
      <c r="E12" s="295"/>
      <c r="F12" s="295"/>
      <c r="G12" s="295"/>
      <c r="H12" s="295"/>
      <c r="I12" s="324"/>
      <c r="J12" s="294"/>
      <c r="K12" s="295"/>
      <c r="L12" s="295"/>
      <c r="M12" s="295"/>
      <c r="N12" s="295"/>
      <c r="O12" s="295"/>
      <c r="P12" s="295"/>
      <c r="Q12" s="295"/>
      <c r="R12" s="339"/>
    </row>
    <row r="13" ht="19.9" customHeight="1" spans="2:18">
      <c r="B13" s="293" t="s">
        <v>175</v>
      </c>
      <c r="C13" s="24" t="s">
        <v>176</v>
      </c>
      <c r="D13" s="304"/>
      <c r="E13" s="295"/>
      <c r="F13" s="295"/>
      <c r="G13" s="295"/>
      <c r="H13" s="295"/>
      <c r="I13" s="324"/>
      <c r="J13" s="294"/>
      <c r="K13" s="295"/>
      <c r="L13" s="295"/>
      <c r="M13" s="295"/>
      <c r="N13" s="295"/>
      <c r="O13" s="295"/>
      <c r="P13" s="295"/>
      <c r="Q13" s="295"/>
      <c r="R13" s="339"/>
    </row>
    <row r="14" ht="18.6" customHeight="1" spans="2:18">
      <c r="B14" s="293" t="s">
        <v>177</v>
      </c>
      <c r="C14" s="24" t="s">
        <v>178</v>
      </c>
      <c r="D14" s="301"/>
      <c r="E14" s="295"/>
      <c r="F14" s="295"/>
      <c r="G14" s="297"/>
      <c r="H14" s="295"/>
      <c r="I14" s="324"/>
      <c r="J14" s="294"/>
      <c r="K14" s="295"/>
      <c r="L14" s="295"/>
      <c r="M14" s="295"/>
      <c r="N14" s="295"/>
      <c r="O14" s="295"/>
      <c r="P14" s="295"/>
      <c r="Q14" s="295"/>
      <c r="R14" s="339"/>
    </row>
    <row r="15" ht="18.6" customHeight="1" spans="2:18">
      <c r="B15" s="293" t="s">
        <v>179</v>
      </c>
      <c r="C15" s="24" t="s">
        <v>180</v>
      </c>
      <c r="D15" s="304"/>
      <c r="E15" s="295"/>
      <c r="F15" s="295"/>
      <c r="G15" s="295"/>
      <c r="H15" s="295"/>
      <c r="I15" s="324"/>
      <c r="J15" s="294"/>
      <c r="K15" s="295"/>
      <c r="L15" s="295"/>
      <c r="M15" s="295"/>
      <c r="N15" s="295"/>
      <c r="O15" s="295"/>
      <c r="P15" s="295"/>
      <c r="Q15" s="295"/>
      <c r="R15" s="339"/>
    </row>
    <row r="16" ht="19.15" customHeight="1" spans="1:18">
      <c r="A16" s="311">
        <v>10</v>
      </c>
      <c r="B16" s="293" t="s">
        <v>181</v>
      </c>
      <c r="C16" s="24" t="s">
        <v>182</v>
      </c>
      <c r="D16" s="301"/>
      <c r="E16" s="295"/>
      <c r="F16" s="295"/>
      <c r="G16" s="297"/>
      <c r="H16" s="295"/>
      <c r="I16" s="324"/>
      <c r="J16" s="294"/>
      <c r="K16" s="295"/>
      <c r="L16" s="295"/>
      <c r="M16" s="295"/>
      <c r="N16" s="295"/>
      <c r="O16" s="295"/>
      <c r="P16" s="295"/>
      <c r="Q16" s="295"/>
      <c r="R16" s="339"/>
    </row>
    <row r="17" ht="19.15" customHeight="1" spans="2:18">
      <c r="B17" s="293" t="s">
        <v>183</v>
      </c>
      <c r="C17" s="24" t="s">
        <v>184</v>
      </c>
      <c r="D17" s="304"/>
      <c r="E17" s="295"/>
      <c r="F17" s="295"/>
      <c r="G17" s="295"/>
      <c r="H17" s="295"/>
      <c r="I17" s="324"/>
      <c r="J17" s="294"/>
      <c r="K17" s="295"/>
      <c r="L17" s="295"/>
      <c r="M17" s="295"/>
      <c r="N17" s="295"/>
      <c r="O17" s="295"/>
      <c r="P17" s="295"/>
      <c r="Q17" s="295"/>
      <c r="R17" s="339"/>
    </row>
    <row r="18" ht="19.15" customHeight="1" spans="2:18">
      <c r="B18" s="293" t="s">
        <v>185</v>
      </c>
      <c r="C18" s="24" t="s">
        <v>186</v>
      </c>
      <c r="D18" s="304"/>
      <c r="E18" s="295"/>
      <c r="F18" s="295"/>
      <c r="G18" s="295"/>
      <c r="H18" s="295"/>
      <c r="I18" s="324"/>
      <c r="J18" s="294"/>
      <c r="K18" s="295"/>
      <c r="L18" s="295"/>
      <c r="M18" s="295"/>
      <c r="N18" s="295"/>
      <c r="O18" s="295"/>
      <c r="P18" s="295"/>
      <c r="Q18" s="295"/>
      <c r="R18" s="339"/>
    </row>
    <row r="19" ht="18.6" customHeight="1" spans="2:18">
      <c r="B19" s="293" t="s">
        <v>187</v>
      </c>
      <c r="C19" s="24" t="s">
        <v>188</v>
      </c>
      <c r="D19" s="304"/>
      <c r="E19" s="295"/>
      <c r="F19" s="295"/>
      <c r="G19" s="295"/>
      <c r="H19" s="295"/>
      <c r="I19" s="324"/>
      <c r="J19" s="294"/>
      <c r="K19" s="295"/>
      <c r="L19" s="295"/>
      <c r="M19" s="295"/>
      <c r="N19" s="295"/>
      <c r="O19" s="295"/>
      <c r="P19" s="295"/>
      <c r="Q19" s="295"/>
      <c r="R19" s="339"/>
    </row>
    <row r="20" ht="19.15" customHeight="1" spans="2:18">
      <c r="B20" s="293" t="s">
        <v>189</v>
      </c>
      <c r="C20" s="24" t="s">
        <v>190</v>
      </c>
      <c r="D20" s="304"/>
      <c r="E20" s="295"/>
      <c r="F20" s="295"/>
      <c r="G20" s="295"/>
      <c r="H20" s="295"/>
      <c r="I20" s="324"/>
      <c r="J20" s="294"/>
      <c r="K20" s="295"/>
      <c r="L20" s="295"/>
      <c r="M20" s="295"/>
      <c r="N20" s="295"/>
      <c r="O20" s="295"/>
      <c r="P20" s="295"/>
      <c r="Q20" s="295"/>
      <c r="R20" s="339"/>
    </row>
    <row r="21" ht="18.6" customHeight="1" spans="2:18">
      <c r="B21" s="293" t="s">
        <v>191</v>
      </c>
      <c r="C21" s="24" t="s">
        <v>192</v>
      </c>
      <c r="D21" s="301"/>
      <c r="E21" s="295"/>
      <c r="F21" s="295"/>
      <c r="G21" s="295"/>
      <c r="H21" s="295"/>
      <c r="I21" s="324"/>
      <c r="J21" s="294"/>
      <c r="K21" s="295"/>
      <c r="L21" s="295"/>
      <c r="M21" s="295"/>
      <c r="N21" s="295"/>
      <c r="O21" s="295"/>
      <c r="P21" s="295"/>
      <c r="Q21" s="295"/>
      <c r="R21" s="339"/>
    </row>
    <row r="22" ht="19.9" customHeight="1" spans="2:18">
      <c r="B22" s="293" t="s">
        <v>193</v>
      </c>
      <c r="C22" s="24" t="s">
        <v>194</v>
      </c>
      <c r="D22" s="304"/>
      <c r="E22" s="295"/>
      <c r="F22" s="295"/>
      <c r="G22" s="295"/>
      <c r="H22" s="295"/>
      <c r="I22" s="324"/>
      <c r="J22" s="294"/>
      <c r="K22" s="295"/>
      <c r="L22" s="295"/>
      <c r="M22" s="295"/>
      <c r="N22" s="295"/>
      <c r="O22" s="295"/>
      <c r="P22" s="295"/>
      <c r="Q22" s="295"/>
      <c r="R22" s="339"/>
    </row>
    <row r="23" ht="20.45" customHeight="1" spans="2:18">
      <c r="B23" s="290" t="s">
        <v>195</v>
      </c>
      <c r="C23" s="55" t="s">
        <v>196</v>
      </c>
      <c r="D23" s="314"/>
      <c r="E23" s="306"/>
      <c r="F23" s="306"/>
      <c r="G23" s="306"/>
      <c r="H23" s="306"/>
      <c r="I23" s="333"/>
      <c r="J23" s="372"/>
      <c r="K23" s="306"/>
      <c r="L23" s="306"/>
      <c r="M23" s="306"/>
      <c r="N23" s="306"/>
      <c r="O23" s="306"/>
      <c r="P23" s="306"/>
      <c r="Q23" s="306"/>
      <c r="R23" s="341"/>
    </row>
    <row r="24" ht="19.9" customHeight="1" spans="2:18">
      <c r="B24" s="308" t="s">
        <v>197</v>
      </c>
      <c r="C24" s="41" t="s">
        <v>198</v>
      </c>
      <c r="D24" s="369"/>
      <c r="E24" s="332"/>
      <c r="F24" s="332"/>
      <c r="G24" s="332"/>
      <c r="H24" s="332"/>
      <c r="I24" s="375"/>
      <c r="J24" s="369"/>
      <c r="K24" s="332"/>
      <c r="L24" s="332"/>
      <c r="M24" s="332"/>
      <c r="N24" s="332"/>
      <c r="O24" s="332"/>
      <c r="P24" s="332"/>
      <c r="Q24" s="332"/>
      <c r="R24" s="377"/>
    </row>
    <row r="25" ht="19.15" customHeight="1" spans="2:18">
      <c r="B25" s="293" t="s">
        <v>199</v>
      </c>
      <c r="C25" s="24" t="s">
        <v>200</v>
      </c>
      <c r="D25" s="294"/>
      <c r="E25" s="295"/>
      <c r="F25" s="295"/>
      <c r="G25" s="295"/>
      <c r="H25" s="295"/>
      <c r="I25" s="324"/>
      <c r="J25" s="294"/>
      <c r="K25" s="295"/>
      <c r="L25" s="295"/>
      <c r="M25" s="295"/>
      <c r="N25" s="295"/>
      <c r="O25" s="295"/>
      <c r="P25" s="295"/>
      <c r="Q25" s="295"/>
      <c r="R25" s="339"/>
    </row>
    <row r="26" ht="18.6" customHeight="1" spans="2:18">
      <c r="B26" s="293" t="s">
        <v>201</v>
      </c>
      <c r="C26" s="24" t="s">
        <v>202</v>
      </c>
      <c r="D26" s="155" t="s">
        <v>66</v>
      </c>
      <c r="E26" s="52" t="s">
        <v>66</v>
      </c>
      <c r="F26" s="26"/>
      <c r="G26" s="26"/>
      <c r="H26" s="26"/>
      <c r="I26" s="87"/>
      <c r="J26" s="155" t="s">
        <v>66</v>
      </c>
      <c r="K26" s="26"/>
      <c r="L26" s="26"/>
      <c r="M26" s="52" t="s">
        <v>66</v>
      </c>
      <c r="N26" s="52" t="s">
        <v>66</v>
      </c>
      <c r="O26" s="52" t="s">
        <v>66</v>
      </c>
      <c r="P26" s="52" t="s">
        <v>66</v>
      </c>
      <c r="Q26" s="52" t="s">
        <v>66</v>
      </c>
      <c r="R26" s="163" t="s">
        <v>66</v>
      </c>
    </row>
    <row r="27" ht="19.15" customHeight="1" spans="2:18">
      <c r="B27" s="293" t="s">
        <v>203</v>
      </c>
      <c r="C27" s="24" t="s">
        <v>204</v>
      </c>
      <c r="D27" s="294"/>
      <c r="E27" s="295"/>
      <c r="F27" s="295"/>
      <c r="G27" s="295"/>
      <c r="H27" s="295"/>
      <c r="I27" s="324"/>
      <c r="J27" s="294"/>
      <c r="K27" s="295"/>
      <c r="L27" s="295"/>
      <c r="M27" s="295"/>
      <c r="N27" s="295"/>
      <c r="O27" s="295"/>
      <c r="P27" s="295"/>
      <c r="Q27" s="295"/>
      <c r="R27" s="339"/>
    </row>
    <row r="28" customFormat="1" ht="19.15" customHeight="1" spans="2:18">
      <c r="B28" s="293" t="s">
        <v>205</v>
      </c>
      <c r="C28" s="24" t="s">
        <v>206</v>
      </c>
      <c r="D28" s="296"/>
      <c r="E28" s="295"/>
      <c r="F28" s="295"/>
      <c r="G28" s="295"/>
      <c r="H28" s="295"/>
      <c r="I28" s="324"/>
      <c r="J28" s="294"/>
      <c r="K28" s="295"/>
      <c r="L28" s="295"/>
      <c r="M28" s="295"/>
      <c r="N28" s="295"/>
      <c r="O28" s="295"/>
      <c r="P28" s="295"/>
      <c r="Q28" s="295"/>
      <c r="R28" s="339"/>
    </row>
    <row r="29" customFormat="1" ht="39" customHeight="1" spans="2:18">
      <c r="B29" s="308" t="s">
        <v>207</v>
      </c>
      <c r="C29" s="41" t="s">
        <v>352</v>
      </c>
      <c r="D29" s="312"/>
      <c r="E29" s="300"/>
      <c r="F29" s="300"/>
      <c r="G29" s="300"/>
      <c r="H29" s="300"/>
      <c r="I29" s="325"/>
      <c r="J29" s="312"/>
      <c r="K29" s="300"/>
      <c r="L29" s="300"/>
      <c r="M29" s="300"/>
      <c r="N29" s="300"/>
      <c r="O29" s="300"/>
      <c r="P29" s="300"/>
      <c r="Q29" s="300"/>
      <c r="R29" s="340"/>
    </row>
    <row r="30" customFormat="1" ht="0.6" customHeight="1" spans="2:18">
      <c r="B30" s="293" t="s">
        <v>209</v>
      </c>
      <c r="C30" s="24" t="s">
        <v>210</v>
      </c>
      <c r="D30" s="370"/>
      <c r="E30" s="300"/>
      <c r="F30" s="300"/>
      <c r="G30" s="300"/>
      <c r="H30" s="300"/>
      <c r="I30" s="325"/>
      <c r="J30" s="312"/>
      <c r="K30" s="300"/>
      <c r="L30" s="300"/>
      <c r="M30" s="300"/>
      <c r="N30" s="300"/>
      <c r="O30" s="300"/>
      <c r="P30" s="300"/>
      <c r="Q30" s="300"/>
      <c r="R30" s="339"/>
    </row>
    <row r="31" ht="17.25" hidden="1" customHeight="1" spans="2:18">
      <c r="B31" s="313" t="s">
        <v>211</v>
      </c>
      <c r="C31" s="60" t="s">
        <v>212</v>
      </c>
      <c r="D31" s="170" t="s">
        <v>66</v>
      </c>
      <c r="E31" s="171" t="s">
        <v>66</v>
      </c>
      <c r="F31" s="306"/>
      <c r="G31" s="306"/>
      <c r="H31" s="306"/>
      <c r="I31" s="333"/>
      <c r="J31" s="172" t="s">
        <v>66</v>
      </c>
      <c r="K31" s="306"/>
      <c r="L31" s="306"/>
      <c r="M31" s="306"/>
      <c r="N31" s="306"/>
      <c r="O31" s="171" t="s">
        <v>66</v>
      </c>
      <c r="P31" s="171" t="s">
        <v>66</v>
      </c>
      <c r="Q31" s="171" t="s">
        <v>66</v>
      </c>
      <c r="R31" s="341"/>
    </row>
    <row r="32" ht="17.25" hidden="1" customHeight="1" spans="2:18">
      <c r="B32" s="313" t="s">
        <v>213</v>
      </c>
      <c r="C32" s="60" t="s">
        <v>214</v>
      </c>
      <c r="D32" s="155" t="s">
        <v>66</v>
      </c>
      <c r="E32" s="52" t="s">
        <v>66</v>
      </c>
      <c r="F32" s="295"/>
      <c r="G32" s="295"/>
      <c r="H32" s="295"/>
      <c r="I32" s="324"/>
      <c r="J32" s="155" t="s">
        <v>66</v>
      </c>
      <c r="K32" s="295"/>
      <c r="L32" s="295"/>
      <c r="M32" s="295"/>
      <c r="N32" s="295"/>
      <c r="O32" s="52" t="s">
        <v>66</v>
      </c>
      <c r="P32" s="52" t="s">
        <v>66</v>
      </c>
      <c r="Q32" s="52" t="s">
        <v>66</v>
      </c>
      <c r="R32" s="339"/>
    </row>
    <row r="33" ht="17.25" hidden="1" customHeight="1" spans="2:18">
      <c r="B33" s="290" t="s">
        <v>215</v>
      </c>
      <c r="C33" s="55" t="s">
        <v>216</v>
      </c>
      <c r="D33" s="21" t="s">
        <v>66</v>
      </c>
      <c r="E33" s="22" t="s">
        <v>66</v>
      </c>
      <c r="F33" s="331"/>
      <c r="G33" s="331"/>
      <c r="H33" s="331"/>
      <c r="I33" s="376"/>
      <c r="J33" s="86" t="s">
        <v>66</v>
      </c>
      <c r="K33" s="331"/>
      <c r="L33" s="331"/>
      <c r="M33" s="331"/>
      <c r="N33" s="331"/>
      <c r="O33" s="22" t="s">
        <v>66</v>
      </c>
      <c r="P33" s="22" t="s">
        <v>66</v>
      </c>
      <c r="Q33" s="22" t="s">
        <v>66</v>
      </c>
      <c r="R33" s="343"/>
    </row>
    <row r="34" ht="3.75" hidden="1" customHeight="1" spans="2:18">
      <c r="B34" s="275"/>
      <c r="C34" s="275"/>
      <c r="D34" s="275"/>
      <c r="E34" s="275"/>
      <c r="F34" s="275"/>
      <c r="G34" s="275"/>
      <c r="H34" s="275"/>
      <c r="I34" s="275"/>
      <c r="J34" s="275"/>
      <c r="K34" s="275"/>
      <c r="L34" s="275"/>
      <c r="M34" s="275"/>
      <c r="N34" s="275"/>
      <c r="O34" s="275"/>
      <c r="P34" s="275"/>
      <c r="Q34" s="275"/>
      <c r="R34" s="275"/>
    </row>
    <row r="35" hidden="1" spans="2:18">
      <c r="B35" s="275"/>
      <c r="C35" s="275"/>
      <c r="D35" s="275"/>
      <c r="E35" s="275"/>
      <c r="F35" s="275"/>
      <c r="G35" s="275"/>
      <c r="H35" s="275"/>
      <c r="I35" s="275"/>
      <c r="J35" s="275"/>
      <c r="K35" s="275"/>
      <c r="L35" s="275"/>
      <c r="M35" s="275"/>
      <c r="N35" s="275"/>
      <c r="O35" s="275"/>
      <c r="P35" s="275"/>
      <c r="Q35" s="275"/>
      <c r="R35" s="275"/>
    </row>
    <row r="36" hidden="1" spans="2:18">
      <c r="B36" s="275"/>
      <c r="C36" s="275"/>
      <c r="D36" s="275"/>
      <c r="E36" s="275"/>
      <c r="F36" s="275"/>
      <c r="G36" s="275"/>
      <c r="H36" s="275"/>
      <c r="I36" s="275"/>
      <c r="J36" s="275"/>
      <c r="K36" s="275"/>
      <c r="L36" s="275"/>
      <c r="M36" s="275"/>
      <c r="N36" s="275"/>
      <c r="O36" s="275"/>
      <c r="P36" s="275"/>
      <c r="Q36" s="275"/>
      <c r="R36" s="275"/>
    </row>
    <row r="37" hidden="1" spans="2:18">
      <c r="B37" s="275"/>
      <c r="C37" s="275"/>
      <c r="D37" s="275"/>
      <c r="E37" s="275"/>
      <c r="F37" s="275"/>
      <c r="G37" s="275"/>
      <c r="H37" s="275"/>
      <c r="I37" s="275"/>
      <c r="J37" s="275"/>
      <c r="K37" s="275"/>
      <c r="L37" s="275"/>
      <c r="M37" s="275"/>
      <c r="N37" s="275"/>
      <c r="O37" s="275"/>
      <c r="P37" s="275"/>
      <c r="Q37" s="275"/>
      <c r="R37" s="275"/>
    </row>
    <row r="38" ht="18.6" customHeight="1" spans="2:18">
      <c r="B38" s="293" t="s">
        <v>209</v>
      </c>
      <c r="C38" s="24" t="s">
        <v>353</v>
      </c>
      <c r="D38" s="128" t="s">
        <v>66</v>
      </c>
      <c r="E38" s="49" t="s">
        <v>66</v>
      </c>
      <c r="F38" s="49" t="s">
        <v>66</v>
      </c>
      <c r="G38" s="49" t="s">
        <v>66</v>
      </c>
      <c r="H38" s="49" t="s">
        <v>66</v>
      </c>
      <c r="I38" s="93" t="s">
        <v>66</v>
      </c>
      <c r="J38" s="142" t="s">
        <v>66</v>
      </c>
      <c r="K38" s="49" t="s">
        <v>66</v>
      </c>
      <c r="L38" s="49" t="s">
        <v>66</v>
      </c>
      <c r="M38" s="49" t="s">
        <v>66</v>
      </c>
      <c r="N38" s="49" t="s">
        <v>66</v>
      </c>
      <c r="O38" s="49" t="s">
        <v>66</v>
      </c>
      <c r="P38" s="49" t="s">
        <v>66</v>
      </c>
      <c r="Q38" s="49" t="s">
        <v>66</v>
      </c>
      <c r="R38" s="163" t="s">
        <v>66</v>
      </c>
    </row>
    <row r="39" ht="18" customHeight="1" spans="2:18">
      <c r="B39" s="313" t="s">
        <v>211</v>
      </c>
      <c r="C39" s="60" t="s">
        <v>218</v>
      </c>
      <c r="D39" s="170" t="s">
        <v>66</v>
      </c>
      <c r="E39" s="171" t="s">
        <v>66</v>
      </c>
      <c r="F39" s="38"/>
      <c r="G39" s="38"/>
      <c r="H39" s="38"/>
      <c r="I39" s="98"/>
      <c r="J39" s="172" t="s">
        <v>66</v>
      </c>
      <c r="K39" s="38"/>
      <c r="L39" s="38"/>
      <c r="M39" s="171" t="s">
        <v>66</v>
      </c>
      <c r="N39" s="171" t="s">
        <v>66</v>
      </c>
      <c r="O39" s="171" t="s">
        <v>66</v>
      </c>
      <c r="P39" s="171" t="s">
        <v>66</v>
      </c>
      <c r="Q39" s="171" t="s">
        <v>66</v>
      </c>
      <c r="R39" s="173" t="s">
        <v>66</v>
      </c>
    </row>
    <row r="40" ht="17.45" customHeight="1" spans="2:18">
      <c r="B40" s="313" t="s">
        <v>213</v>
      </c>
      <c r="C40" s="60" t="s">
        <v>219</v>
      </c>
      <c r="D40" s="155" t="s">
        <v>66</v>
      </c>
      <c r="E40" s="52" t="s">
        <v>66</v>
      </c>
      <c r="F40" s="26"/>
      <c r="G40" s="26"/>
      <c r="H40" s="26"/>
      <c r="I40" s="87"/>
      <c r="J40" s="155" t="s">
        <v>66</v>
      </c>
      <c r="K40" s="26"/>
      <c r="L40" s="26"/>
      <c r="M40" s="52" t="s">
        <v>66</v>
      </c>
      <c r="N40" s="52" t="s">
        <v>66</v>
      </c>
      <c r="O40" s="52" t="s">
        <v>66</v>
      </c>
      <c r="P40" s="52" t="s">
        <v>66</v>
      </c>
      <c r="Q40" s="52" t="s">
        <v>66</v>
      </c>
      <c r="R40" s="163" t="s">
        <v>66</v>
      </c>
    </row>
    <row r="41" ht="19.15" customHeight="1" spans="2:18">
      <c r="B41" s="290" t="s">
        <v>215</v>
      </c>
      <c r="C41" s="55" t="s">
        <v>220</v>
      </c>
      <c r="D41" s="21" t="s">
        <v>66</v>
      </c>
      <c r="E41" s="22" t="s">
        <v>66</v>
      </c>
      <c r="F41" s="95"/>
      <c r="G41" s="95"/>
      <c r="H41" s="95"/>
      <c r="I41" s="159"/>
      <c r="J41" s="86" t="s">
        <v>66</v>
      </c>
      <c r="K41" s="95"/>
      <c r="L41" s="95"/>
      <c r="M41" s="22" t="s">
        <v>66</v>
      </c>
      <c r="N41" s="22" t="s">
        <v>66</v>
      </c>
      <c r="O41" s="22" t="s">
        <v>66</v>
      </c>
      <c r="P41" s="22" t="s">
        <v>66</v>
      </c>
      <c r="Q41" s="22" t="s">
        <v>66</v>
      </c>
      <c r="R41" s="110" t="s">
        <v>66</v>
      </c>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133" stopIfTrue="1">
      <formula>IF($J$6&lt;&gt;0,$D$6=0)</formula>
    </cfRule>
    <cfRule type="cellIs" dxfId="0" priority="134" stopIfTrue="1" operator="lessThan">
      <formula>$F$6+$H$6</formula>
    </cfRule>
  </conditionalFormatting>
  <conditionalFormatting sqref="E6">
    <cfRule type="cellIs" dxfId="0" priority="187" stopIfTrue="1" operator="greaterThan">
      <formula>$D$6</formula>
    </cfRule>
    <cfRule type="expression" dxfId="2" priority="188" stopIfTrue="1">
      <formula>IF($J$6&lt;&gt;0,$E$6=0)</formula>
    </cfRule>
    <cfRule type="cellIs" dxfId="0" priority="189" stopIfTrue="1" operator="lessThan">
      <formula>$G$6+$I$6</formula>
    </cfRule>
  </conditionalFormatting>
  <conditionalFormatting sqref="J6">
    <cfRule type="cellIs" dxfId="0" priority="568" stopIfTrue="1" operator="notEqual">
      <formula>SUM($M$6:$Q$6)</formula>
    </cfRule>
    <cfRule type="cellIs" dxfId="0" priority="569" stopIfTrue="1" operator="lessThan">
      <formula>$K$6+$L$6</formula>
    </cfRule>
  </conditionalFormatting>
  <conditionalFormatting sqref="K6:R6">
    <cfRule type="cellIs" dxfId="0" priority="106" stopIfTrue="1" operator="greaterThan">
      <formula>$J$6</formula>
    </cfRule>
  </conditionalFormatting>
  <conditionalFormatting sqref="D7">
    <cfRule type="cellIs" dxfId="0" priority="322" stopIfTrue="1" operator="greaterThan">
      <formula>$D$6</formula>
    </cfRule>
    <cfRule type="expression" dxfId="2" priority="323" stopIfTrue="1">
      <formula>IF($J$7&lt;&gt;0,$D$7=0)</formula>
    </cfRule>
    <cfRule type="cellIs" dxfId="0" priority="324" stopIfTrue="1" operator="lessThan">
      <formula>$F$7+$H$7</formula>
    </cfRule>
  </conditionalFormatting>
  <conditionalFormatting sqref="E7">
    <cfRule type="cellIs" dxfId="0" priority="325" stopIfTrue="1" operator="greaterThan">
      <formula>$D$7</formula>
    </cfRule>
    <cfRule type="cellIs" dxfId="0" priority="326" stopIfTrue="1" operator="greaterThan">
      <formula>$E$6</formula>
    </cfRule>
    <cfRule type="expression" dxfId="2" priority="327" stopIfTrue="1">
      <formula>IF($J$7&lt;&gt;0,$E$7=0)</formula>
    </cfRule>
  </conditionalFormatting>
  <conditionalFormatting sqref="G7">
    <cfRule type="cellIs" dxfId="0" priority="328" stopIfTrue="1" operator="greaterThan">
      <formula>$F$7</formula>
    </cfRule>
    <cfRule type="cellIs" dxfId="0" priority="329" stopIfTrue="1" operator="greaterThan">
      <formula>$G$6</formula>
    </cfRule>
    <cfRule type="expression" dxfId="2" priority="330" stopIfTrue="1">
      <formula>$G$7+$I$7&gt;$E$7</formula>
    </cfRule>
  </conditionalFormatting>
  <conditionalFormatting sqref="I7">
    <cfRule type="cellIs" dxfId="0" priority="331" stopIfTrue="1" operator="greaterThan">
      <formula>$H$7</formula>
    </cfRule>
    <cfRule type="cellIs" dxfId="0" priority="332" stopIfTrue="1" operator="greaterThan">
      <formula>$I$6</formula>
    </cfRule>
  </conditionalFormatting>
  <conditionalFormatting sqref="J7">
    <cfRule type="cellIs" dxfId="0" priority="633" stopIfTrue="1" operator="notEqual">
      <formula>SUM($M$7:$Q$7)</formula>
    </cfRule>
    <cfRule type="cellIs" dxfId="0" priority="634" stopIfTrue="1" operator="greaterThan">
      <formula>$J$6</formula>
    </cfRule>
    <cfRule type="cellIs" dxfId="0" priority="635" stopIfTrue="1" operator="lessThan">
      <formula>$K$7+$L$7</formula>
    </cfRule>
  </conditionalFormatting>
  <conditionalFormatting sqref="K7">
    <cfRule type="cellIs" dxfId="0" priority="338" stopIfTrue="1" operator="greaterThan">
      <formula>$J$7</formula>
    </cfRule>
    <cfRule type="cellIs" dxfId="0" priority="339" stopIfTrue="1" operator="greaterThan">
      <formula>$K$6</formula>
    </cfRule>
  </conditionalFormatting>
  <conditionalFormatting sqref="L7">
    <cfRule type="cellIs" dxfId="0" priority="340" stopIfTrue="1" operator="greaterThan">
      <formula>$J$7</formula>
    </cfRule>
    <cfRule type="cellIs" dxfId="0" priority="341" stopIfTrue="1" operator="greaterThan">
      <formula>$L$6</formula>
    </cfRule>
  </conditionalFormatting>
  <conditionalFormatting sqref="M7">
    <cfRule type="cellIs" dxfId="0" priority="8" stopIfTrue="1" operator="greaterThan">
      <formula>$J$7</formula>
    </cfRule>
    <cfRule type="cellIs" dxfId="0" priority="9" stopIfTrue="1" operator="greaterThan">
      <formula>$M$6</formula>
    </cfRule>
  </conditionalFormatting>
  <conditionalFormatting sqref="N7">
    <cfRule type="cellIs" dxfId="0" priority="10" stopIfTrue="1" operator="greaterThan">
      <formula>$J$7</formula>
    </cfRule>
    <cfRule type="cellIs" dxfId="0" priority="11" stopIfTrue="1" operator="greaterThan">
      <formula>$N$6</formula>
    </cfRule>
  </conditionalFormatting>
  <conditionalFormatting sqref="O7">
    <cfRule type="cellIs" dxfId="0" priority="342" stopIfTrue="1" operator="greaterThan">
      <formula>$J$7</formula>
    </cfRule>
    <cfRule type="cellIs" dxfId="0" priority="343" stopIfTrue="1" operator="greaterThan">
      <formula>$O$6</formula>
    </cfRule>
  </conditionalFormatting>
  <conditionalFormatting sqref="P7">
    <cfRule type="cellIs" dxfId="0" priority="344" stopIfTrue="1" operator="greaterThan">
      <formula>$J$7</formula>
    </cfRule>
    <cfRule type="cellIs" dxfId="0" priority="345" stopIfTrue="1" operator="greaterThan">
      <formula>$P$6</formula>
    </cfRule>
  </conditionalFormatting>
  <conditionalFormatting sqref="Q7">
    <cfRule type="cellIs" dxfId="0" priority="346" stopIfTrue="1" operator="greaterThan">
      <formula>$J$7</formula>
    </cfRule>
    <cfRule type="cellIs" dxfId="0" priority="347" stopIfTrue="1" operator="greaterThan">
      <formula>$Q$6</formula>
    </cfRule>
  </conditionalFormatting>
  <conditionalFormatting sqref="R7">
    <cfRule type="cellIs" dxfId="0" priority="348" stopIfTrue="1" operator="greaterThan">
      <formula>$J$7</formula>
    </cfRule>
    <cfRule type="cellIs" dxfId="0" priority="349" stopIfTrue="1" operator="greaterThan">
      <formula>$R$6</formula>
    </cfRule>
  </conditionalFormatting>
  <conditionalFormatting sqref="D8">
    <cfRule type="expression" dxfId="2" priority="135" stopIfTrue="1">
      <formula>IF($J$8&lt;&gt;0,$D$8=0)</formula>
    </cfRule>
    <cfRule type="cellIs" dxfId="0" priority="136" stopIfTrue="1" operator="lessThan">
      <formula>$F$8+$H$8</formula>
    </cfRule>
  </conditionalFormatting>
  <conditionalFormatting sqref="E8">
    <cfRule type="cellIs" dxfId="0" priority="190" stopIfTrue="1" operator="greaterThan">
      <formula>$D$8</formula>
    </cfRule>
    <cfRule type="expression" dxfId="2" priority="191" stopIfTrue="1">
      <formula>IF($J$8&lt;&gt;0,$E$8=0)</formula>
    </cfRule>
    <cfRule type="cellIs" dxfId="0" priority="192" stopIfTrue="1" operator="lessThan">
      <formula>$G$8+$I$8</formula>
    </cfRule>
  </conditionalFormatting>
  <conditionalFormatting sqref="G8">
    <cfRule type="cellIs" dxfId="0" priority="52" stopIfTrue="1" operator="greaterThan">
      <formula>$F$8</formula>
    </cfRule>
  </conditionalFormatting>
  <conditionalFormatting sqref="I8">
    <cfRule type="cellIs" dxfId="0" priority="96" stopIfTrue="1" operator="greaterThan">
      <formula>$H$8</formula>
    </cfRule>
  </conditionalFormatting>
  <conditionalFormatting sqref="J8">
    <cfRule type="cellIs" dxfId="0" priority="570" stopIfTrue="1" operator="notEqual">
      <formula>SUM($M$8:$Q$8)</formula>
    </cfRule>
    <cfRule type="cellIs" dxfId="0" priority="571" stopIfTrue="1" operator="lessThan">
      <formula>$K$8+$L$8</formula>
    </cfRule>
  </conditionalFormatting>
  <conditionalFormatting sqref="K8:R8">
    <cfRule type="cellIs" dxfId="0" priority="107" stopIfTrue="1" operator="greaterThan">
      <formula>$J$8</formula>
    </cfRule>
  </conditionalFormatting>
  <conditionalFormatting sqref="D9">
    <cfRule type="expression" dxfId="2" priority="137" stopIfTrue="1">
      <formula>IF($J$9&lt;&gt;0,$D$9=0)</formula>
    </cfRule>
    <cfRule type="cellIs" dxfId="0" priority="138" stopIfTrue="1" operator="lessThan">
      <formula>$F$9+$H$9</formula>
    </cfRule>
  </conditionalFormatting>
  <conditionalFormatting sqref="E9">
    <cfRule type="cellIs" dxfId="0" priority="193" stopIfTrue="1" operator="greaterThan">
      <formula>$D$9</formula>
    </cfRule>
    <cfRule type="expression" dxfId="2" priority="194" stopIfTrue="1">
      <formula>IF($J$9&lt;&gt;0,$E$9=0)</formula>
    </cfRule>
    <cfRule type="cellIs" dxfId="0" priority="195" stopIfTrue="1" operator="lessThan">
      <formula>$G$9+$I$9</formula>
    </cfRule>
  </conditionalFormatting>
  <conditionalFormatting sqref="G9">
    <cfRule type="cellIs" dxfId="0" priority="53" stopIfTrue="1" operator="greaterThan">
      <formula>$F$9</formula>
    </cfRule>
  </conditionalFormatting>
  <conditionalFormatting sqref="I9">
    <cfRule type="cellIs" dxfId="0" priority="95" stopIfTrue="1" operator="greaterThan">
      <formula>$H$9</formula>
    </cfRule>
  </conditionalFormatting>
  <conditionalFormatting sqref="J9">
    <cfRule type="cellIs" dxfId="0" priority="572" stopIfTrue="1" operator="notEqual">
      <formula>SUM($M$9:$Q$9)</formula>
    </cfRule>
    <cfRule type="cellIs" dxfId="0" priority="573" stopIfTrue="1" operator="lessThan">
      <formula>$K$9+$L$9</formula>
    </cfRule>
  </conditionalFormatting>
  <conditionalFormatting sqref="K9:R9">
    <cfRule type="cellIs" dxfId="0" priority="108" stopIfTrue="1" operator="greaterThan">
      <formula>$J$9</formula>
    </cfRule>
  </conditionalFormatting>
  <conditionalFormatting sqref="D10">
    <cfRule type="expression" dxfId="2" priority="139" stopIfTrue="1">
      <formula>IF($J$10&lt;&gt;0,$D$10=0)</formula>
    </cfRule>
    <cfRule type="cellIs" dxfId="0" priority="140" stopIfTrue="1" operator="lessThan">
      <formula>$F$10+$H$10</formula>
    </cfRule>
  </conditionalFormatting>
  <conditionalFormatting sqref="E10">
    <cfRule type="cellIs" dxfId="0" priority="196" stopIfTrue="1" operator="greaterThan">
      <formula>$D$10</formula>
    </cfRule>
    <cfRule type="expression" dxfId="2" priority="197" stopIfTrue="1">
      <formula>IF($J$10&lt;&gt;0,$E$10=0)</formula>
    </cfRule>
    <cfRule type="cellIs" dxfId="0" priority="198" stopIfTrue="1" operator="lessThan">
      <formula>$G$10+$I$10</formula>
    </cfRule>
  </conditionalFormatting>
  <conditionalFormatting sqref="G10">
    <cfRule type="cellIs" dxfId="0" priority="54" stopIfTrue="1" operator="greaterThan">
      <formula>$F$10</formula>
    </cfRule>
  </conditionalFormatting>
  <conditionalFormatting sqref="I10">
    <cfRule type="cellIs" dxfId="0" priority="94" stopIfTrue="1" operator="greaterThan">
      <formula>$H$10</formula>
    </cfRule>
  </conditionalFormatting>
  <conditionalFormatting sqref="J10">
    <cfRule type="cellIs" dxfId="0" priority="574" stopIfTrue="1" operator="notEqual">
      <formula>SUM($M$10:$Q$10)</formula>
    </cfRule>
    <cfRule type="cellIs" dxfId="0" priority="575" stopIfTrue="1" operator="lessThan">
      <formula>$K$10+$L$10</formula>
    </cfRule>
  </conditionalFormatting>
  <conditionalFormatting sqref="K10:R10">
    <cfRule type="cellIs" dxfId="0" priority="109" stopIfTrue="1" operator="greaterThan">
      <formula>$J$10</formula>
    </cfRule>
  </conditionalFormatting>
  <conditionalFormatting sqref="D11">
    <cfRule type="expression" dxfId="2" priority="141" stopIfTrue="1">
      <formula>IF($J$11&lt;&gt;0,$D$11=0)</formula>
    </cfRule>
    <cfRule type="cellIs" dxfId="0" priority="142" stopIfTrue="1" operator="lessThan">
      <formula>$F$11+$H$11</formula>
    </cfRule>
  </conditionalFormatting>
  <conditionalFormatting sqref="E11">
    <cfRule type="cellIs" dxfId="0" priority="199" stopIfTrue="1" operator="greaterThan">
      <formula>$D$11</formula>
    </cfRule>
    <cfRule type="expression" dxfId="2" priority="200" stopIfTrue="1">
      <formula>IF($J$11&lt;&gt;0,$E$11=0)</formula>
    </cfRule>
    <cfRule type="cellIs" dxfId="0" priority="201" stopIfTrue="1" operator="lessThan">
      <formula>$G$11+$I$11</formula>
    </cfRule>
  </conditionalFormatting>
  <conditionalFormatting sqref="G11">
    <cfRule type="cellIs" dxfId="0" priority="91" stopIfTrue="1" operator="greaterThan">
      <formula>$F$11</formula>
    </cfRule>
  </conditionalFormatting>
  <conditionalFormatting sqref="I11">
    <cfRule type="cellIs" dxfId="0" priority="93" stopIfTrue="1" operator="greaterThan">
      <formula>$H$11</formula>
    </cfRule>
  </conditionalFormatting>
  <conditionalFormatting sqref="J11">
    <cfRule type="cellIs" dxfId="0" priority="576" stopIfTrue="1" operator="notEqual">
      <formula>SUM($M$11:$Q$11)</formula>
    </cfRule>
    <cfRule type="cellIs" dxfId="0" priority="577" stopIfTrue="1" operator="lessThan">
      <formula>$K$11+$L$11</formula>
    </cfRule>
  </conditionalFormatting>
  <conditionalFormatting sqref="K11:R11">
    <cfRule type="cellIs" dxfId="0" priority="110" stopIfTrue="1" operator="greaterThan">
      <formula>$J$11</formula>
    </cfRule>
  </conditionalFormatting>
  <conditionalFormatting sqref="D12">
    <cfRule type="expression" dxfId="2" priority="143" stopIfTrue="1">
      <formula>IF($J$12&lt;&gt;0,$D$12=0)</formula>
    </cfRule>
    <cfRule type="cellIs" dxfId="0" priority="144" stopIfTrue="1" operator="lessThan">
      <formula>$F$12+$H$12</formula>
    </cfRule>
  </conditionalFormatting>
  <conditionalFormatting sqref="E12">
    <cfRule type="cellIs" dxfId="0" priority="202" stopIfTrue="1" operator="greaterThan">
      <formula>$D$12</formula>
    </cfRule>
    <cfRule type="expression" dxfId="2" priority="203" stopIfTrue="1">
      <formula>IF($J$12&lt;&gt;0,$E$12=0)</formula>
    </cfRule>
    <cfRule type="cellIs" dxfId="0" priority="204" stopIfTrue="1" operator="lessThan">
      <formula>$G$12+$I$12</formula>
    </cfRule>
  </conditionalFormatting>
  <conditionalFormatting sqref="G12">
    <cfRule type="cellIs" dxfId="0" priority="55" stopIfTrue="1" operator="greaterThan">
      <formula>$F$12</formula>
    </cfRule>
  </conditionalFormatting>
  <conditionalFormatting sqref="I12">
    <cfRule type="cellIs" dxfId="0" priority="73" stopIfTrue="1" operator="greaterThan">
      <formula>$H$12</formula>
    </cfRule>
  </conditionalFormatting>
  <conditionalFormatting sqref="J12">
    <cfRule type="cellIs" dxfId="0" priority="578" stopIfTrue="1" operator="notEqual">
      <formula>SUM($M$12:$Q$12)</formula>
    </cfRule>
    <cfRule type="cellIs" dxfId="0" priority="579" stopIfTrue="1" operator="lessThan">
      <formula>$K$12+$L$12</formula>
    </cfRule>
  </conditionalFormatting>
  <conditionalFormatting sqref="K12:R12">
    <cfRule type="cellIs" dxfId="0" priority="111" stopIfTrue="1" operator="greaterThan">
      <formula>$J$12</formula>
    </cfRule>
  </conditionalFormatting>
  <conditionalFormatting sqref="D13">
    <cfRule type="expression" dxfId="2" priority="145" stopIfTrue="1">
      <formula>IF($J$13&lt;&gt;0,$D$13=0)</formula>
    </cfRule>
    <cfRule type="cellIs" dxfId="0" priority="146" stopIfTrue="1" operator="lessThan">
      <formula>$F$13+$H$13</formula>
    </cfRule>
  </conditionalFormatting>
  <conditionalFormatting sqref="E13">
    <cfRule type="cellIs" dxfId="0" priority="205" stopIfTrue="1" operator="greaterThan">
      <formula>$D$13</formula>
    </cfRule>
    <cfRule type="expression" dxfId="2" priority="206" stopIfTrue="1">
      <formula>IF($J$13&lt;&gt;0,$E$13=0)</formula>
    </cfRule>
    <cfRule type="cellIs" dxfId="0" priority="207" stopIfTrue="1" operator="lessThan">
      <formula>$G$13+$I$13</formula>
    </cfRule>
  </conditionalFormatting>
  <conditionalFormatting sqref="G13">
    <cfRule type="cellIs" dxfId="0" priority="56" stopIfTrue="1" operator="greaterThan">
      <formula>$F$13</formula>
    </cfRule>
  </conditionalFormatting>
  <conditionalFormatting sqref="I13">
    <cfRule type="cellIs" dxfId="0" priority="74" stopIfTrue="1" operator="greaterThan">
      <formula>$H$13</formula>
    </cfRule>
  </conditionalFormatting>
  <conditionalFormatting sqref="J13">
    <cfRule type="cellIs" dxfId="0" priority="580" stopIfTrue="1" operator="notEqual">
      <formula>SUM($M$13:$Q$13)</formula>
    </cfRule>
    <cfRule type="cellIs" dxfId="0" priority="581" stopIfTrue="1" operator="lessThan">
      <formula>$K$13+$L$13</formula>
    </cfRule>
  </conditionalFormatting>
  <conditionalFormatting sqref="K13:R13">
    <cfRule type="cellIs" dxfId="0" priority="112" stopIfTrue="1" operator="greaterThan">
      <formula>$J$13</formula>
    </cfRule>
  </conditionalFormatting>
  <conditionalFormatting sqref="D14">
    <cfRule type="expression" dxfId="2" priority="147" stopIfTrue="1">
      <formula>IF($J$14&lt;&gt;0,$D$14=0)</formula>
    </cfRule>
    <cfRule type="cellIs" dxfId="0" priority="148" stopIfTrue="1" operator="lessThan">
      <formula>$F$14+$H$14</formula>
    </cfRule>
  </conditionalFormatting>
  <conditionalFormatting sqref="E14">
    <cfRule type="cellIs" dxfId="0" priority="208" stopIfTrue="1" operator="greaterThan">
      <formula>$D$14</formula>
    </cfRule>
    <cfRule type="expression" dxfId="2" priority="209" stopIfTrue="1">
      <formula>IF($J$14&lt;&gt;0,$E$14=0)</formula>
    </cfRule>
    <cfRule type="cellIs" dxfId="0" priority="210" stopIfTrue="1" operator="lessThan">
      <formula>$G$14+$I$14</formula>
    </cfRule>
  </conditionalFormatting>
  <conditionalFormatting sqref="G14">
    <cfRule type="cellIs" dxfId="0" priority="57" stopIfTrue="1" operator="greaterThan">
      <formula>$F$14</formula>
    </cfRule>
  </conditionalFormatting>
  <conditionalFormatting sqref="I14">
    <cfRule type="cellIs" dxfId="0" priority="75" stopIfTrue="1" operator="greaterThan">
      <formula>$H$14</formula>
    </cfRule>
  </conditionalFormatting>
  <conditionalFormatting sqref="J14">
    <cfRule type="cellIs" dxfId="0" priority="582" stopIfTrue="1" operator="notEqual">
      <formula>SUM($M$14:$Q$14)</formula>
    </cfRule>
    <cfRule type="cellIs" dxfId="0" priority="583" stopIfTrue="1" operator="lessThan">
      <formula>$K$14+$L$14</formula>
    </cfRule>
  </conditionalFormatting>
  <conditionalFormatting sqref="K14:R14">
    <cfRule type="cellIs" dxfId="0" priority="113" stopIfTrue="1" operator="greaterThan">
      <formula>$J$14</formula>
    </cfRule>
  </conditionalFormatting>
  <conditionalFormatting sqref="D15">
    <cfRule type="expression" dxfId="2" priority="149" stopIfTrue="1">
      <formula>IF($J$15&lt;&gt;0,$D$15=0)</formula>
    </cfRule>
    <cfRule type="cellIs" dxfId="0" priority="150" stopIfTrue="1" operator="lessThan">
      <formula>$F$15+$H$15</formula>
    </cfRule>
  </conditionalFormatting>
  <conditionalFormatting sqref="E15">
    <cfRule type="cellIs" dxfId="0" priority="211" stopIfTrue="1" operator="greaterThan">
      <formula>$D$15</formula>
    </cfRule>
    <cfRule type="expression" dxfId="2" priority="212" stopIfTrue="1">
      <formula>IF($J$15&lt;&gt;0,$E$15=0)</formula>
    </cfRule>
    <cfRule type="cellIs" dxfId="0" priority="213" stopIfTrue="1" operator="lessThan">
      <formula>$G$15+$I$15</formula>
    </cfRule>
  </conditionalFormatting>
  <conditionalFormatting sqref="G15">
    <cfRule type="cellIs" dxfId="0" priority="58" stopIfTrue="1" operator="greaterThan">
      <formula>$F$15</formula>
    </cfRule>
  </conditionalFormatting>
  <conditionalFormatting sqref="I15">
    <cfRule type="cellIs" dxfId="0" priority="76" stopIfTrue="1" operator="greaterThan">
      <formula>$H$15</formula>
    </cfRule>
  </conditionalFormatting>
  <conditionalFormatting sqref="J15">
    <cfRule type="cellIs" dxfId="0" priority="584" stopIfTrue="1" operator="notEqual">
      <formula>SUM($M$15:$Q$15)</formula>
    </cfRule>
    <cfRule type="cellIs" dxfId="0" priority="585" stopIfTrue="1" operator="lessThan">
      <formula>$K$15+$L$15</formula>
    </cfRule>
  </conditionalFormatting>
  <conditionalFormatting sqref="K15:R15">
    <cfRule type="cellIs" dxfId="0" priority="114" stopIfTrue="1" operator="greaterThan">
      <formula>$J$15</formula>
    </cfRule>
  </conditionalFormatting>
  <conditionalFormatting sqref="D16">
    <cfRule type="expression" dxfId="2" priority="151" stopIfTrue="1">
      <formula>IF($J$16&lt;&gt;0,$D$16=0)</formula>
    </cfRule>
    <cfRule type="cellIs" dxfId="0" priority="152" stopIfTrue="1" operator="lessThan">
      <formula>$F$16+$H$16</formula>
    </cfRule>
  </conditionalFormatting>
  <conditionalFormatting sqref="E16">
    <cfRule type="cellIs" dxfId="0" priority="214" stopIfTrue="1" operator="greaterThan">
      <formula>$D$16</formula>
    </cfRule>
    <cfRule type="expression" dxfId="2" priority="215" stopIfTrue="1">
      <formula>IF($J$16&lt;&gt;0,$E$16=0)</formula>
    </cfRule>
    <cfRule type="cellIs" dxfId="0" priority="216" stopIfTrue="1" operator="lessThan">
      <formula>$G$16+$I$16</formula>
    </cfRule>
  </conditionalFormatting>
  <conditionalFormatting sqref="G16">
    <cfRule type="cellIs" dxfId="0" priority="59" stopIfTrue="1" operator="greaterThan">
      <formula>$F$16</formula>
    </cfRule>
  </conditionalFormatting>
  <conditionalFormatting sqref="I16">
    <cfRule type="cellIs" dxfId="0" priority="77" stopIfTrue="1" operator="greaterThan">
      <formula>$H$16</formula>
    </cfRule>
  </conditionalFormatting>
  <conditionalFormatting sqref="J16">
    <cfRule type="cellIs" dxfId="0" priority="586" stopIfTrue="1" operator="notEqual">
      <formula>SUM($M$16:$Q$16)</formula>
    </cfRule>
    <cfRule type="cellIs" dxfId="0" priority="587" stopIfTrue="1" operator="lessThan">
      <formula>$K$16+$L$16</formula>
    </cfRule>
  </conditionalFormatting>
  <conditionalFormatting sqref="K16:R16">
    <cfRule type="cellIs" dxfId="0" priority="115" stopIfTrue="1" operator="greaterThan">
      <formula>$J$16</formula>
    </cfRule>
  </conditionalFormatting>
  <conditionalFormatting sqref="D17">
    <cfRule type="expression" dxfId="2" priority="153" stopIfTrue="1">
      <formula>IF($J$17&lt;&gt;0,$D$17=0)</formula>
    </cfRule>
    <cfRule type="cellIs" dxfId="0" priority="154" stopIfTrue="1" operator="lessThan">
      <formula>$F$17+$H$17</formula>
    </cfRule>
  </conditionalFormatting>
  <conditionalFormatting sqref="E17">
    <cfRule type="cellIs" dxfId="0" priority="217" stopIfTrue="1" operator="greaterThan">
      <formula>$D$17</formula>
    </cfRule>
    <cfRule type="expression" dxfId="2" priority="218" stopIfTrue="1">
      <formula>IF($J$17&lt;&gt;0,$E$17=0)</formula>
    </cfRule>
    <cfRule type="cellIs" dxfId="0" priority="219" stopIfTrue="1" operator="lessThan">
      <formula>$G$17+$I$17</formula>
    </cfRule>
  </conditionalFormatting>
  <conditionalFormatting sqref="G17">
    <cfRule type="cellIs" dxfId="0" priority="60" stopIfTrue="1" operator="greaterThan">
      <formula>$F$17</formula>
    </cfRule>
  </conditionalFormatting>
  <conditionalFormatting sqref="I17">
    <cfRule type="cellIs" dxfId="0" priority="78" stopIfTrue="1" operator="greaterThan">
      <formula>$H$17</formula>
    </cfRule>
  </conditionalFormatting>
  <conditionalFormatting sqref="J17">
    <cfRule type="cellIs" dxfId="0" priority="588" stopIfTrue="1" operator="notEqual">
      <formula>SUM($M$17:$Q$17)</formula>
    </cfRule>
    <cfRule type="cellIs" dxfId="0" priority="589" stopIfTrue="1" operator="lessThan">
      <formula>$K$17+$L$17</formula>
    </cfRule>
  </conditionalFormatting>
  <conditionalFormatting sqref="K17:R17">
    <cfRule type="cellIs" dxfId="0" priority="116" stopIfTrue="1" operator="greaterThan">
      <formula>$J$17</formula>
    </cfRule>
  </conditionalFormatting>
  <conditionalFormatting sqref="D18">
    <cfRule type="expression" dxfId="2" priority="155" stopIfTrue="1">
      <formula>IF($J$18&lt;&gt;0,$D$18=0)</formula>
    </cfRule>
    <cfRule type="cellIs" dxfId="0" priority="156" stopIfTrue="1" operator="lessThan">
      <formula>$F$18+$H$18</formula>
    </cfRule>
  </conditionalFormatting>
  <conditionalFormatting sqref="E18">
    <cfRule type="cellIs" dxfId="0" priority="220" stopIfTrue="1" operator="greaterThan">
      <formula>$D$18</formula>
    </cfRule>
    <cfRule type="expression" dxfId="2" priority="221" stopIfTrue="1">
      <formula>IF($J$18&lt;&gt;0,$E$18=0)</formula>
    </cfRule>
    <cfRule type="cellIs" dxfId="0" priority="222" stopIfTrue="1" operator="lessThan">
      <formula>$G$18+$I$18</formula>
    </cfRule>
  </conditionalFormatting>
  <conditionalFormatting sqref="G18">
    <cfRule type="cellIs" dxfId="0" priority="61" stopIfTrue="1" operator="greaterThan">
      <formula>$F$18</formula>
    </cfRule>
  </conditionalFormatting>
  <conditionalFormatting sqref="I18">
    <cfRule type="cellIs" dxfId="0" priority="79" stopIfTrue="1" operator="greaterThan">
      <formula>$H$18</formula>
    </cfRule>
  </conditionalFormatting>
  <conditionalFormatting sqref="J18">
    <cfRule type="cellIs" dxfId="0" priority="590" stopIfTrue="1" operator="notEqual">
      <formula>SUM($M$18:$Q$18)</formula>
    </cfRule>
    <cfRule type="cellIs" dxfId="0" priority="591" stopIfTrue="1" operator="lessThan">
      <formula>$K$18+$L$18</formula>
    </cfRule>
  </conditionalFormatting>
  <conditionalFormatting sqref="K18:R18">
    <cfRule type="cellIs" dxfId="0" priority="117" stopIfTrue="1" operator="greaterThan">
      <formula>$J$18</formula>
    </cfRule>
  </conditionalFormatting>
  <conditionalFormatting sqref="D19">
    <cfRule type="expression" dxfId="2" priority="157" stopIfTrue="1">
      <formula>IF($J$19&lt;&gt;0,$D$19=0)</formula>
    </cfRule>
    <cfRule type="cellIs" dxfId="0" priority="158" stopIfTrue="1" operator="lessThan">
      <formula>$F$19+$H$19</formula>
    </cfRule>
  </conditionalFormatting>
  <conditionalFormatting sqref="E19">
    <cfRule type="cellIs" dxfId="0" priority="223" stopIfTrue="1" operator="greaterThan">
      <formula>$D$19</formula>
    </cfRule>
    <cfRule type="expression" dxfId="2" priority="224" stopIfTrue="1">
      <formula>IF($J$19&lt;&gt;0,$E$19=0)</formula>
    </cfRule>
    <cfRule type="cellIs" dxfId="0" priority="225" stopIfTrue="1" operator="lessThan">
      <formula>$G$19+$I$19</formula>
    </cfRule>
  </conditionalFormatting>
  <conditionalFormatting sqref="G19">
    <cfRule type="cellIs" dxfId="0" priority="62" stopIfTrue="1" operator="greaterThan">
      <formula>$F$19</formula>
    </cfRule>
  </conditionalFormatting>
  <conditionalFormatting sqref="I19">
    <cfRule type="cellIs" dxfId="0" priority="80" stopIfTrue="1" operator="greaterThan">
      <formula>$H$19</formula>
    </cfRule>
  </conditionalFormatting>
  <conditionalFormatting sqref="J19">
    <cfRule type="cellIs" dxfId="0" priority="592" stopIfTrue="1" operator="notEqual">
      <formula>SUM($M$19:$Q$19)</formula>
    </cfRule>
    <cfRule type="cellIs" dxfId="0" priority="593" stopIfTrue="1" operator="lessThan">
      <formula>$K$19+$L$19</formula>
    </cfRule>
  </conditionalFormatting>
  <conditionalFormatting sqref="K19:R19">
    <cfRule type="cellIs" dxfId="0" priority="118" stopIfTrue="1" operator="greaterThan">
      <formula>$J$19</formula>
    </cfRule>
  </conditionalFormatting>
  <conditionalFormatting sqref="D20">
    <cfRule type="expression" dxfId="2" priority="159" stopIfTrue="1">
      <formula>IF($J$20&lt;&gt;0,$D$20=0)</formula>
    </cfRule>
    <cfRule type="cellIs" dxfId="0" priority="160" stopIfTrue="1" operator="lessThan">
      <formula>$F$20+$H$20</formula>
    </cfRule>
  </conditionalFormatting>
  <conditionalFormatting sqref="E20">
    <cfRule type="cellIs" dxfId="0" priority="226" stopIfTrue="1" operator="greaterThan">
      <formula>$D$20</formula>
    </cfRule>
    <cfRule type="expression" dxfId="2" priority="227" stopIfTrue="1">
      <formula>IF($J$20&lt;&gt;0,$E$20=0)</formula>
    </cfRule>
    <cfRule type="cellIs" dxfId="0" priority="228" stopIfTrue="1" operator="lessThan">
      <formula>$G$20+$I$20</formula>
    </cfRule>
  </conditionalFormatting>
  <conditionalFormatting sqref="G20">
    <cfRule type="cellIs" dxfId="0" priority="63" stopIfTrue="1" operator="greaterThan">
      <formula>$F$20</formula>
    </cfRule>
  </conditionalFormatting>
  <conditionalFormatting sqref="I20">
    <cfRule type="cellIs" dxfId="0" priority="81" stopIfTrue="1" operator="greaterThan">
      <formula>$H$20</formula>
    </cfRule>
  </conditionalFormatting>
  <conditionalFormatting sqref="J20">
    <cfRule type="cellIs" dxfId="0" priority="594" stopIfTrue="1" operator="notEqual">
      <formula>SUM($M$20:$Q$20)</formula>
    </cfRule>
    <cfRule type="cellIs" dxfId="0" priority="595" stopIfTrue="1" operator="lessThan">
      <formula>$K$20+$L$20</formula>
    </cfRule>
  </conditionalFormatting>
  <conditionalFormatting sqref="K20:R20">
    <cfRule type="cellIs" dxfId="0" priority="119" stopIfTrue="1" operator="greaterThan">
      <formula>$J$20</formula>
    </cfRule>
  </conditionalFormatting>
  <conditionalFormatting sqref="D21">
    <cfRule type="expression" dxfId="2" priority="161" stopIfTrue="1">
      <formula>IF($J$21&lt;&gt;0,$D$21=0)</formula>
    </cfRule>
    <cfRule type="cellIs" dxfId="0" priority="162" stopIfTrue="1" operator="lessThan">
      <formula>$F$21+$H$21</formula>
    </cfRule>
  </conditionalFormatting>
  <conditionalFormatting sqref="E21">
    <cfRule type="cellIs" dxfId="0" priority="229" stopIfTrue="1" operator="greaterThan">
      <formula>$D$21</formula>
    </cfRule>
    <cfRule type="expression" dxfId="2" priority="230" stopIfTrue="1">
      <formula>IF($J$21&lt;&gt;0,$E$21=0)</formula>
    </cfRule>
    <cfRule type="cellIs" dxfId="0" priority="231" stopIfTrue="1" operator="lessThan">
      <formula>$G$21+$I$21</formula>
    </cfRule>
  </conditionalFormatting>
  <conditionalFormatting sqref="G21">
    <cfRule type="cellIs" dxfId="0" priority="64" stopIfTrue="1" operator="greaterThan">
      <formula>$F$21</formula>
    </cfRule>
  </conditionalFormatting>
  <conditionalFormatting sqref="I21">
    <cfRule type="cellIs" dxfId="0" priority="82" stopIfTrue="1" operator="greaterThan">
      <formula>$H$21</formula>
    </cfRule>
  </conditionalFormatting>
  <conditionalFormatting sqref="J21">
    <cfRule type="cellIs" dxfId="0" priority="596" stopIfTrue="1" operator="notEqual">
      <formula>SUM($M$21:$Q$21)</formula>
    </cfRule>
    <cfRule type="cellIs" dxfId="0" priority="597" stopIfTrue="1" operator="lessThan">
      <formula>$K$21+$L$21</formula>
    </cfRule>
  </conditionalFormatting>
  <conditionalFormatting sqref="K21:R21">
    <cfRule type="cellIs" dxfId="0" priority="120" stopIfTrue="1" operator="greaterThan">
      <formula>$J$21</formula>
    </cfRule>
  </conditionalFormatting>
  <conditionalFormatting sqref="D22">
    <cfRule type="expression" dxfId="2" priority="163" stopIfTrue="1">
      <formula>IF($J$22&lt;&gt;0,$D$22=0)</formula>
    </cfRule>
    <cfRule type="cellIs" dxfId="0" priority="164" stopIfTrue="1" operator="lessThan">
      <formula>$F$22+$H$22</formula>
    </cfRule>
  </conditionalFormatting>
  <conditionalFormatting sqref="E22">
    <cfRule type="cellIs" dxfId="0" priority="232" stopIfTrue="1" operator="greaterThan">
      <formula>$D$22</formula>
    </cfRule>
    <cfRule type="expression" dxfId="2" priority="233" stopIfTrue="1">
      <formula>IF($J$22&lt;&gt;0,$E$22=0)</formula>
    </cfRule>
    <cfRule type="cellIs" dxfId="0" priority="234" stopIfTrue="1" operator="lessThan">
      <formula>$G$22+$I$22</formula>
    </cfRule>
  </conditionalFormatting>
  <conditionalFormatting sqref="G22">
    <cfRule type="cellIs" dxfId="0" priority="65" stopIfTrue="1" operator="greaterThan">
      <formula>$F$22</formula>
    </cfRule>
  </conditionalFormatting>
  <conditionalFormatting sqref="I22">
    <cfRule type="cellIs" dxfId="0" priority="83" stopIfTrue="1" operator="greaterThan">
      <formula>$H$22</formula>
    </cfRule>
  </conditionalFormatting>
  <conditionalFormatting sqref="J22">
    <cfRule type="cellIs" dxfId="0" priority="598" stopIfTrue="1" operator="notEqual">
      <formula>SUM($M$22:$Q$22)</formula>
    </cfRule>
    <cfRule type="cellIs" dxfId="0" priority="599" stopIfTrue="1" operator="lessThan">
      <formula>$K$22+$L$22</formula>
    </cfRule>
  </conditionalFormatting>
  <conditionalFormatting sqref="K22:R22">
    <cfRule type="cellIs" dxfId="0" priority="121" stopIfTrue="1" operator="greaterThan">
      <formula>$J$22</formula>
    </cfRule>
  </conditionalFormatting>
  <conditionalFormatting sqref="D23">
    <cfRule type="expression" dxfId="2" priority="165" stopIfTrue="1">
      <formula>IF($J$23&lt;&gt;0,$D$23=0)</formula>
    </cfRule>
    <cfRule type="cellIs" dxfId="0" priority="166" stopIfTrue="1" operator="lessThan">
      <formula>$F$23+$H$23</formula>
    </cfRule>
  </conditionalFormatting>
  <conditionalFormatting sqref="E23">
    <cfRule type="cellIs" dxfId="0" priority="235" stopIfTrue="1" operator="greaterThan">
      <formula>$D$23</formula>
    </cfRule>
    <cfRule type="expression" dxfId="2" priority="236" stopIfTrue="1">
      <formula>IF($J$23&lt;&gt;0,$E$23=0)</formula>
    </cfRule>
    <cfRule type="cellIs" dxfId="0" priority="237" stopIfTrue="1" operator="lessThan">
      <formula>$G$23+$I$23</formula>
    </cfRule>
  </conditionalFormatting>
  <conditionalFormatting sqref="G23">
    <cfRule type="cellIs" dxfId="0" priority="66" stopIfTrue="1" operator="greaterThan">
      <formula>$F$23</formula>
    </cfRule>
  </conditionalFormatting>
  <conditionalFormatting sqref="I23">
    <cfRule type="cellIs" dxfId="0" priority="84" stopIfTrue="1" operator="greaterThan">
      <formula>$H$23</formula>
    </cfRule>
  </conditionalFormatting>
  <conditionalFormatting sqref="J23">
    <cfRule type="cellIs" dxfId="0" priority="600" stopIfTrue="1" operator="notEqual">
      <formula>SUM($M$23:$Q$23)</formula>
    </cfRule>
    <cfRule type="cellIs" dxfId="0" priority="601" stopIfTrue="1" operator="lessThan">
      <formula>$K$23+$L$23</formula>
    </cfRule>
  </conditionalFormatting>
  <conditionalFormatting sqref="K23:R23">
    <cfRule type="cellIs" dxfId="0" priority="122" stopIfTrue="1" operator="greaterThan">
      <formula>$J$23</formula>
    </cfRule>
  </conditionalFormatting>
  <conditionalFormatting sqref="D24">
    <cfRule type="expression" dxfId="2" priority="167" stopIfTrue="1">
      <formula>IF($J$24&lt;&gt;0,$D$24=0)</formula>
    </cfRule>
    <cfRule type="cellIs" dxfId="0" priority="168" stopIfTrue="1" operator="lessThan">
      <formula>$F$24+$H$24</formula>
    </cfRule>
  </conditionalFormatting>
  <conditionalFormatting sqref="E24">
    <cfRule type="cellIs" dxfId="0" priority="238" stopIfTrue="1" operator="greaterThan">
      <formula>$D$24</formula>
    </cfRule>
    <cfRule type="expression" dxfId="2" priority="239" stopIfTrue="1">
      <formula>IF($J$24&lt;&gt;0,$E$24=0)</formula>
    </cfRule>
    <cfRule type="cellIs" dxfId="0" priority="240" stopIfTrue="1" operator="lessThan">
      <formula>$G$24+$I$24</formula>
    </cfRule>
  </conditionalFormatting>
  <conditionalFormatting sqref="G24">
    <cfRule type="cellIs" dxfId="0" priority="67" stopIfTrue="1" operator="greaterThan">
      <formula>$F$24</formula>
    </cfRule>
  </conditionalFormatting>
  <conditionalFormatting sqref="I24">
    <cfRule type="cellIs" dxfId="0" priority="85" stopIfTrue="1" operator="greaterThan">
      <formula>$H$24</formula>
    </cfRule>
  </conditionalFormatting>
  <conditionalFormatting sqref="J24">
    <cfRule type="cellIs" dxfId="0" priority="602" stopIfTrue="1" operator="notEqual">
      <formula>SUM($M$24:$Q$24)</formula>
    </cfRule>
    <cfRule type="cellIs" dxfId="0" priority="603" stopIfTrue="1" operator="lessThan">
      <formula>$K$24+$L$24</formula>
    </cfRule>
  </conditionalFormatting>
  <conditionalFormatting sqref="K24:R24">
    <cfRule type="cellIs" dxfId="0" priority="123" stopIfTrue="1" operator="greaterThan">
      <formula>$J$24</formula>
    </cfRule>
  </conditionalFormatting>
  <conditionalFormatting sqref="D25">
    <cfRule type="expression" dxfId="2" priority="169" stopIfTrue="1">
      <formula>IF($J$25&lt;&gt;0,$D$25=0)</formula>
    </cfRule>
    <cfRule type="cellIs" dxfId="0" priority="170" stopIfTrue="1" operator="lessThan">
      <formula>$F$25+$H$25</formula>
    </cfRule>
  </conditionalFormatting>
  <conditionalFormatting sqref="E25">
    <cfRule type="cellIs" dxfId="0" priority="241" stopIfTrue="1" operator="greaterThan">
      <formula>$D$25</formula>
    </cfRule>
    <cfRule type="expression" dxfId="2" priority="242" stopIfTrue="1">
      <formula>IF($J$25&lt;&gt;0,$E$25=0)</formula>
    </cfRule>
    <cfRule type="cellIs" dxfId="0" priority="243" stopIfTrue="1" operator="lessThan">
      <formula>$G$25+$I$25</formula>
    </cfRule>
  </conditionalFormatting>
  <conditionalFormatting sqref="G25">
    <cfRule type="cellIs" dxfId="0" priority="68" stopIfTrue="1" operator="greaterThan">
      <formula>$F$25</formula>
    </cfRule>
  </conditionalFormatting>
  <conditionalFormatting sqref="I25">
    <cfRule type="cellIs" dxfId="0" priority="86" stopIfTrue="1" operator="greaterThan">
      <formula>$H$25</formula>
    </cfRule>
  </conditionalFormatting>
  <conditionalFormatting sqref="J25">
    <cfRule type="cellIs" dxfId="0" priority="604" stopIfTrue="1" operator="notEqual">
      <formula>SUM($M$25:$Q$25)</formula>
    </cfRule>
    <cfRule type="cellIs" dxfId="0" priority="605" stopIfTrue="1" operator="lessThan">
      <formula>$K$25+$L$25</formula>
    </cfRule>
  </conditionalFormatting>
  <conditionalFormatting sqref="K25:R25">
    <cfRule type="cellIs" dxfId="0" priority="124" stopIfTrue="1" operator="greaterThan">
      <formula>$J$25</formula>
    </cfRule>
  </conditionalFormatting>
  <conditionalFormatting sqref="D26">
    <cfRule type="expression" dxfId="2" priority="171" stopIfTrue="1">
      <formula>IF($J$26&lt;&gt;0,$D$26=0)</formula>
    </cfRule>
    <cfRule type="cellIs" dxfId="0" priority="172" stopIfTrue="1" operator="lessThan">
      <formula>$F$26+$H$26</formula>
    </cfRule>
  </conditionalFormatting>
  <conditionalFormatting sqref="E26">
    <cfRule type="cellIs" dxfId="0" priority="244" stopIfTrue="1" operator="greaterThan">
      <formula>$D$26</formula>
    </cfRule>
    <cfRule type="expression" dxfId="2" priority="245" stopIfTrue="1">
      <formula>IF($J$26&lt;&gt;0,$E$26=0)</formula>
    </cfRule>
    <cfRule type="cellIs" dxfId="0" priority="246" stopIfTrue="1" operator="lessThan">
      <formula>$G$26+$I$26</formula>
    </cfRule>
  </conditionalFormatting>
  <conditionalFormatting sqref="G26">
    <cfRule type="cellIs" dxfId="0" priority="69" stopIfTrue="1" operator="greaterThan">
      <formula>$F$26</formula>
    </cfRule>
  </conditionalFormatting>
  <conditionalFormatting sqref="I26">
    <cfRule type="cellIs" dxfId="0" priority="87" stopIfTrue="1" operator="greaterThan">
      <formula>$H$26</formula>
    </cfRule>
  </conditionalFormatting>
  <conditionalFormatting sqref="J26">
    <cfRule type="cellIs" dxfId="0" priority="606" stopIfTrue="1" operator="lessThan">
      <formula>SUM($O$26:$Q$26)</formula>
    </cfRule>
    <cfRule type="cellIs" dxfId="0" priority="607" stopIfTrue="1" operator="lessThan">
      <formula>$K$26+$L$26</formula>
    </cfRule>
  </conditionalFormatting>
  <conditionalFormatting sqref="K26:R26">
    <cfRule type="cellIs" dxfId="0" priority="125" stopIfTrue="1" operator="greaterThan">
      <formula>$J$26</formula>
    </cfRule>
  </conditionalFormatting>
  <conditionalFormatting sqref="D27">
    <cfRule type="expression" dxfId="2" priority="173" stopIfTrue="1">
      <formula>IF($J$27&lt;&gt;0,$D$27=0)</formula>
    </cfRule>
    <cfRule type="cellIs" dxfId="0" priority="174" stopIfTrue="1" operator="lessThan">
      <formula>$F$27+$H$27</formula>
    </cfRule>
  </conditionalFormatting>
  <conditionalFormatting sqref="E27">
    <cfRule type="cellIs" dxfId="0" priority="247" stopIfTrue="1" operator="greaterThan">
      <formula>$D$27</formula>
    </cfRule>
    <cfRule type="expression" dxfId="2" priority="248" stopIfTrue="1">
      <formula>IF($J$27&lt;&gt;0,$E$27=0)</formula>
    </cfRule>
    <cfRule type="cellIs" dxfId="0" priority="249" stopIfTrue="1" operator="lessThan">
      <formula>$G$27+$I$27</formula>
    </cfRule>
  </conditionalFormatting>
  <conditionalFormatting sqref="G27">
    <cfRule type="cellIs" dxfId="0" priority="70" stopIfTrue="1" operator="greaterThan">
      <formula>$F$27</formula>
    </cfRule>
  </conditionalFormatting>
  <conditionalFormatting sqref="I27">
    <cfRule type="cellIs" dxfId="0" priority="88" stopIfTrue="1" operator="greaterThan">
      <formula>$H$27</formula>
    </cfRule>
  </conditionalFormatting>
  <conditionalFormatting sqref="J27">
    <cfRule type="cellIs" dxfId="0" priority="608" stopIfTrue="1" operator="notEqual">
      <formula>SUM($M$27:$Q$27)</formula>
    </cfRule>
    <cfRule type="cellIs" dxfId="0" priority="609" stopIfTrue="1" operator="lessThan">
      <formula>$K$27+$L$27</formula>
    </cfRule>
  </conditionalFormatting>
  <conditionalFormatting sqref="K27:R27">
    <cfRule type="cellIs" dxfId="0" priority="126" stopIfTrue="1" operator="greaterThan">
      <formula>$J$27</formula>
    </cfRule>
  </conditionalFormatting>
  <conditionalFormatting sqref="D28">
    <cfRule type="expression" dxfId="2" priority="175" stopIfTrue="1">
      <formula>IF($J$28&lt;&gt;0,$D$28=0)</formula>
    </cfRule>
    <cfRule type="cellIs" dxfId="0" priority="176" stopIfTrue="1" operator="lessThan">
      <formula>$F$28+$H$28</formula>
    </cfRule>
  </conditionalFormatting>
  <conditionalFormatting sqref="E28">
    <cfRule type="cellIs" dxfId="0" priority="250" stopIfTrue="1" operator="greaterThan">
      <formula>$D$28</formula>
    </cfRule>
    <cfRule type="expression" dxfId="2" priority="251" stopIfTrue="1">
      <formula>IF($J$28&lt;&gt;0,$E$28=0)</formula>
    </cfRule>
    <cfRule type="cellIs" dxfId="0" priority="252" stopIfTrue="1" operator="lessThan">
      <formula>$G$28+$I$28</formula>
    </cfRule>
  </conditionalFormatting>
  <conditionalFormatting sqref="G28">
    <cfRule type="cellIs" dxfId="0" priority="71" stopIfTrue="1" operator="greaterThan">
      <formula>$F$28</formula>
    </cfRule>
  </conditionalFormatting>
  <conditionalFormatting sqref="I28">
    <cfRule type="cellIs" dxfId="0" priority="89" stopIfTrue="1" operator="greaterThan">
      <formula>$H$28</formula>
    </cfRule>
  </conditionalFormatting>
  <conditionalFormatting sqref="J28">
    <cfRule type="cellIs" dxfId="0" priority="610" stopIfTrue="1" operator="notEqual">
      <formula>SUM($M$28:$Q$28)</formula>
    </cfRule>
    <cfRule type="cellIs" dxfId="0" priority="611" stopIfTrue="1" operator="lessThan">
      <formula>$K$28+$L$28</formula>
    </cfRule>
  </conditionalFormatting>
  <conditionalFormatting sqref="K28:R28">
    <cfRule type="cellIs" dxfId="0" priority="127" stopIfTrue="1" operator="greaterThan">
      <formula>$J$28</formula>
    </cfRule>
  </conditionalFormatting>
  <conditionalFormatting sqref="D29">
    <cfRule type="expression" dxfId="2" priority="177" stopIfTrue="1">
      <formula>IF($J$29&lt;&gt;0,$D$29=0)</formula>
    </cfRule>
    <cfRule type="cellIs" dxfId="0" priority="178" stopIfTrue="1" operator="lessThan">
      <formula>$F$29+$H$29</formula>
    </cfRule>
  </conditionalFormatting>
  <conditionalFormatting sqref="E29">
    <cfRule type="cellIs" dxfId="0" priority="253" stopIfTrue="1" operator="greaterThan">
      <formula>$D$29</formula>
    </cfRule>
    <cfRule type="expression" dxfId="2" priority="254" stopIfTrue="1">
      <formula>IF($J$29&lt;&gt;0,$E$29=0)</formula>
    </cfRule>
    <cfRule type="cellIs" dxfId="0" priority="255" stopIfTrue="1" operator="lessThan">
      <formula>$G$29+$I$29</formula>
    </cfRule>
  </conditionalFormatting>
  <conditionalFormatting sqref="G29">
    <cfRule type="cellIs" dxfId="0" priority="72" stopIfTrue="1" operator="greaterThan">
      <formula>$F$29</formula>
    </cfRule>
  </conditionalFormatting>
  <conditionalFormatting sqref="I29">
    <cfRule type="cellIs" dxfId="0" priority="90" stopIfTrue="1" operator="greaterThan">
      <formula>$H$29</formula>
    </cfRule>
  </conditionalFormatting>
  <conditionalFormatting sqref="J29">
    <cfRule type="cellIs" dxfId="0" priority="612" stopIfTrue="1" operator="notEqual">
      <formula>SUM($M$29:$Q$29)</formula>
    </cfRule>
    <cfRule type="cellIs" dxfId="0" priority="613" stopIfTrue="1" operator="lessThan">
      <formula>$K$29+$L$29</formula>
    </cfRule>
  </conditionalFormatting>
  <conditionalFormatting sqref="L29:R29">
    <cfRule type="cellIs" dxfId="0" priority="128" stopIfTrue="1" operator="greaterThan">
      <formula>$J$29</formula>
    </cfRule>
  </conditionalFormatting>
  <conditionalFormatting sqref="J30">
    <cfRule type="cellIs" dxfId="0" priority="614" stopIfTrue="1" operator="lessThan">
      <formula>SUM($M$30:$Q$30)</formula>
    </cfRule>
    <cfRule type="cellIs" dxfId="0" priority="615" stopIfTrue="1" operator="lessThan">
      <formula>$K$30+$L$30</formula>
    </cfRule>
  </conditionalFormatting>
  <conditionalFormatting sqref="D38">
    <cfRule type="expression" dxfId="2" priority="4" stopIfTrue="1">
      <formula>IF($J$38&lt;&gt;0,$D$38=0)</formula>
    </cfRule>
    <cfRule type="cellIs" dxfId="0" priority="5" stopIfTrue="1" operator="lessThan">
      <formula>$F$38+$H$38</formula>
    </cfRule>
  </conditionalFormatting>
  <conditionalFormatting sqref="E38">
    <cfRule type="cellIs" dxfId="0" priority="1" stopIfTrue="1" operator="greaterThan">
      <formula>$D$38</formula>
    </cfRule>
    <cfRule type="expression" dxfId="2" priority="2" stopIfTrue="1">
      <formula>IF($J$38&lt;&gt;0,$E$38=0)</formula>
    </cfRule>
    <cfRule type="cellIs" dxfId="0" priority="3" stopIfTrue="1" operator="lessThan">
      <formula>$G$38+$I$38</formula>
    </cfRule>
  </conditionalFormatting>
  <conditionalFormatting sqref="G38">
    <cfRule type="cellIs" dxfId="0" priority="98" stopIfTrue="1" operator="greaterThan">
      <formula>$F$38</formula>
    </cfRule>
  </conditionalFormatting>
  <conditionalFormatting sqref="I38">
    <cfRule type="cellIs" dxfId="0" priority="100" stopIfTrue="1" operator="greaterThan">
      <formula>$H$38</formula>
    </cfRule>
  </conditionalFormatting>
  <conditionalFormatting sqref="K38:R38">
    <cfRule type="cellIs" dxfId="0" priority="129" stopIfTrue="1" operator="greaterThan">
      <formula>$J$38</formula>
    </cfRule>
  </conditionalFormatting>
  <conditionalFormatting sqref="G6;F7">
    <cfRule type="cellIs" dxfId="0" priority="92" stopIfTrue="1" operator="greaterThan">
      <formula>$F$6</formula>
    </cfRule>
  </conditionalFormatting>
  <conditionalFormatting sqref="I6;H7">
    <cfRule type="cellIs" dxfId="0" priority="97" stopIfTrue="1" operator="greaterThan">
      <formula>$H$6</formula>
    </cfRule>
  </conditionalFormatting>
  <conditionalFormatting sqref="D31;D39">
    <cfRule type="expression" dxfId="2" priority="181" stopIfTrue="1">
      <formula>IF($J$31&lt;&gt;0,$D$31=0)</formula>
    </cfRule>
    <cfRule type="cellIs" dxfId="0" priority="182" stopIfTrue="1" operator="lessThan">
      <formula>$F$31+$H$31</formula>
    </cfRule>
  </conditionalFormatting>
  <conditionalFormatting sqref="E31;E39">
    <cfRule type="cellIs" dxfId="0" priority="259" stopIfTrue="1" operator="greaterThan">
      <formula>$D$31</formula>
    </cfRule>
    <cfRule type="expression" dxfId="2" priority="260" stopIfTrue="1">
      <formula>IF($J$31&lt;&gt;0,$E$31=0)</formula>
    </cfRule>
    <cfRule type="cellIs" dxfId="0" priority="261" stopIfTrue="1" operator="lessThan">
      <formula>$G$31+$I$31</formula>
    </cfRule>
  </conditionalFormatting>
  <conditionalFormatting sqref="G31;G39">
    <cfRule type="cellIs" dxfId="0" priority="99" stopIfTrue="1" operator="greaterThan">
      <formula>$F$31</formula>
    </cfRule>
  </conditionalFormatting>
  <conditionalFormatting sqref="I31;I39">
    <cfRule type="cellIs" dxfId="0" priority="101" stopIfTrue="1" operator="greaterThan">
      <formula>$H$31</formula>
    </cfRule>
  </conditionalFormatting>
  <conditionalFormatting sqref="J31;J39">
    <cfRule type="cellIs" dxfId="0" priority="616" stopIfTrue="1" operator="lessThan">
      <formula>SUM($O$31:$Q$31)</formula>
    </cfRule>
    <cfRule type="cellIs" dxfId="0" priority="617" stopIfTrue="1" operator="lessThan">
      <formula>$K$31+$L$31</formula>
    </cfRule>
  </conditionalFormatting>
  <conditionalFormatting sqref="K31:R31;K39:R39">
    <cfRule type="cellIs" dxfId="0" priority="130" stopIfTrue="1" operator="greaterThan">
      <formula>$J$31</formula>
    </cfRule>
  </conditionalFormatting>
  <conditionalFormatting sqref="D32;D40">
    <cfRule type="expression" dxfId="2" priority="183" stopIfTrue="1">
      <formula>IF($J$32&lt;&gt;0,$D$32=0)</formula>
    </cfRule>
    <cfRule type="cellIs" dxfId="0" priority="184" stopIfTrue="1" operator="lessThan">
      <formula>$F$32+$H$32</formula>
    </cfRule>
  </conditionalFormatting>
  <conditionalFormatting sqref="E32;E40">
    <cfRule type="cellIs" dxfId="0" priority="262" stopIfTrue="1" operator="greaterThan">
      <formula>$D$32</formula>
    </cfRule>
    <cfRule type="expression" dxfId="2" priority="263" stopIfTrue="1">
      <formula>IF($J$32&lt;&gt;0,$E$32=0)</formula>
    </cfRule>
    <cfRule type="cellIs" dxfId="0" priority="264" stopIfTrue="1" operator="lessThan">
      <formula>$G$32+$I$32</formula>
    </cfRule>
  </conditionalFormatting>
  <conditionalFormatting sqref="G32;G40">
    <cfRule type="cellIs" dxfId="0" priority="102" stopIfTrue="1" operator="greaterThan">
      <formula>$F$32</formula>
    </cfRule>
  </conditionalFormatting>
  <conditionalFormatting sqref="I32;I40">
    <cfRule type="cellIs" dxfId="0" priority="104" stopIfTrue="1" operator="greaterThan">
      <formula>$H$32</formula>
    </cfRule>
  </conditionalFormatting>
  <conditionalFormatting sqref="J32;J40">
    <cfRule type="cellIs" dxfId="0" priority="618" stopIfTrue="1" operator="lessThan">
      <formula>SUM($O$32:$Q$32)</formula>
    </cfRule>
    <cfRule type="cellIs" dxfId="0" priority="619" stopIfTrue="1" operator="lessThan">
      <formula>$K$32+$L$32</formula>
    </cfRule>
  </conditionalFormatting>
  <conditionalFormatting sqref="K32:R32;K40:R40">
    <cfRule type="cellIs" dxfId="0" priority="131" stopIfTrue="1" operator="greaterThan">
      <formula>$J$32</formula>
    </cfRule>
  </conditionalFormatting>
  <conditionalFormatting sqref="D33;D41">
    <cfRule type="expression" dxfId="2" priority="185" stopIfTrue="1">
      <formula>IF($J$33&lt;&gt;0,$D$33=0)</formula>
    </cfRule>
    <cfRule type="cellIs" dxfId="0" priority="186" stopIfTrue="1" operator="lessThan">
      <formula>$F$33+$H$33</formula>
    </cfRule>
  </conditionalFormatting>
  <conditionalFormatting sqref="E33;E41">
    <cfRule type="cellIs" dxfId="0" priority="265" stopIfTrue="1" operator="greaterThan">
      <formula>$D$33</formula>
    </cfRule>
    <cfRule type="expression" dxfId="2" priority="266" stopIfTrue="1">
      <formula>IF($J$33&lt;&gt;0,$E$33=0)</formula>
    </cfRule>
    <cfRule type="cellIs" dxfId="0" priority="267" stopIfTrue="1" operator="lessThan">
      <formula>$G$33+$I$33</formula>
    </cfRule>
  </conditionalFormatting>
  <conditionalFormatting sqref="G33;G41">
    <cfRule type="cellIs" dxfId="0" priority="103" stopIfTrue="1" operator="greaterThan">
      <formula>$F$33</formula>
    </cfRule>
  </conditionalFormatting>
  <conditionalFormatting sqref="I33;I41">
    <cfRule type="cellIs" dxfId="0" priority="105" stopIfTrue="1" operator="greaterThan">
      <formula>$H$33</formula>
    </cfRule>
  </conditionalFormatting>
  <conditionalFormatting sqref="J33;J41">
    <cfRule type="cellIs" dxfId="0" priority="620" stopIfTrue="1" operator="lessThan">
      <formula>SUM($O$33:$Q$33)</formula>
    </cfRule>
    <cfRule type="cellIs" dxfId="0" priority="621" stopIfTrue="1" operator="lessThan">
      <formula>$K$33+$L$33</formula>
    </cfRule>
  </conditionalFormatting>
  <conditionalFormatting sqref="K33:R33;K41:R41">
    <cfRule type="cellIs" dxfId="0" priority="132" stopIfTrue="1" operator="greaterThan">
      <formula>$J$33</formula>
    </cfRule>
  </conditionalFormatting>
  <pageMargins left="0.17" right="0.15748" top="0.17" bottom="0.19685" header="0" footer="0"/>
  <pageSetup paperSize="9" scale="84" orientation="landscape" useFirstPageNumber="1"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2"/>
  <sheetViews>
    <sheetView zoomScale="90" zoomScaleNormal="90" workbookViewId="0">
      <selection activeCell="R8" sqref="R8"/>
    </sheetView>
  </sheetViews>
  <sheetFormatPr defaultColWidth="9" defaultRowHeight="12.75" customHeight="1"/>
  <cols>
    <col min="1" max="1" width="2.42222222222222" customWidth="1"/>
    <col min="2" max="2" width="5.71111111111111" customWidth="1"/>
    <col min="3" max="3" width="25.8555555555556" customWidth="1"/>
    <col min="4" max="4" width="9" customWidth="1"/>
    <col min="5" max="5" width="8.85555555555556" customWidth="1"/>
    <col min="6" max="7" width="8.14444444444444" customWidth="1"/>
    <col min="8" max="9" width="8" customWidth="1"/>
    <col min="10" max="10" width="10.7111111111111" customWidth="1"/>
    <col min="11" max="12" width="9.71111111111111" customWidth="1"/>
    <col min="13" max="17" width="8" customWidth="1"/>
    <col min="18" max="18" width="9.42222222222222" customWidth="1"/>
    <col min="19" max="257" width="9.14444444444444" customWidth="1"/>
  </cols>
  <sheetData>
    <row r="1" ht="17.25" customHeight="1" spans="2:18">
      <c r="B1" s="2" t="s">
        <v>39</v>
      </c>
      <c r="C1" s="3" t="s">
        <v>40</v>
      </c>
      <c r="D1" s="4" t="s">
        <v>41</v>
      </c>
      <c r="E1" s="5"/>
      <c r="F1" s="5"/>
      <c r="G1" s="5"/>
      <c r="H1" s="5"/>
      <c r="I1" s="72"/>
      <c r="J1" s="73" t="s">
        <v>42</v>
      </c>
      <c r="K1" s="74"/>
      <c r="L1" s="74"/>
      <c r="M1" s="74"/>
      <c r="N1" s="74"/>
      <c r="O1" s="74"/>
      <c r="P1" s="74"/>
      <c r="Q1" s="74"/>
      <c r="R1" s="104"/>
    </row>
    <row r="2" ht="17.25" customHeight="1" spans="2:18">
      <c r="B2" s="6"/>
      <c r="C2" s="7"/>
      <c r="D2" s="8" t="s">
        <v>43</v>
      </c>
      <c r="E2" s="9"/>
      <c r="F2" s="10" t="s">
        <v>44</v>
      </c>
      <c r="G2" s="11"/>
      <c r="H2" s="11"/>
      <c r="I2" s="75"/>
      <c r="J2" s="76" t="s">
        <v>45</v>
      </c>
      <c r="K2" s="11" t="s">
        <v>46</v>
      </c>
      <c r="L2" s="77"/>
      <c r="M2" s="78" t="s">
        <v>47</v>
      </c>
      <c r="N2" s="11"/>
      <c r="O2" s="11"/>
      <c r="P2" s="11"/>
      <c r="Q2" s="77"/>
      <c r="R2" s="105" t="s">
        <v>48</v>
      </c>
    </row>
    <row r="3" ht="40.1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10.9"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22.9" customHeight="1" spans="2:18">
      <c r="B6" s="366" t="s">
        <v>221</v>
      </c>
      <c r="C6" s="41" t="s">
        <v>222</v>
      </c>
      <c r="D6" s="48" t="s">
        <v>66</v>
      </c>
      <c r="E6" s="49" t="s">
        <v>66</v>
      </c>
      <c r="F6" s="32"/>
      <c r="G6" s="32"/>
      <c r="H6" s="32"/>
      <c r="I6" s="88"/>
      <c r="J6" s="142" t="s">
        <v>66</v>
      </c>
      <c r="K6" s="32"/>
      <c r="L6" s="32"/>
      <c r="M6" s="49"/>
      <c r="N6" s="49"/>
      <c r="O6" s="49" t="s">
        <v>66</v>
      </c>
      <c r="P6" s="49" t="s">
        <v>66</v>
      </c>
      <c r="Q6" s="49" t="s">
        <v>66</v>
      </c>
      <c r="R6" s="162" t="s">
        <v>66</v>
      </c>
    </row>
    <row r="7" ht="19.15" customHeight="1" spans="2:18">
      <c r="B7" s="293" t="s">
        <v>223</v>
      </c>
      <c r="C7" s="24" t="s">
        <v>224</v>
      </c>
      <c r="D7" s="51" t="s">
        <v>66</v>
      </c>
      <c r="E7" s="52" t="s">
        <v>66</v>
      </c>
      <c r="F7" s="26"/>
      <c r="G7" s="34"/>
      <c r="H7" s="26"/>
      <c r="I7" s="87"/>
      <c r="J7" s="155" t="s">
        <v>66</v>
      </c>
      <c r="K7" s="26"/>
      <c r="L7" s="26"/>
      <c r="M7" s="52"/>
      <c r="N7" s="52"/>
      <c r="O7" s="52" t="s">
        <v>66</v>
      </c>
      <c r="P7" s="52" t="s">
        <v>66</v>
      </c>
      <c r="Q7" s="52" t="s">
        <v>66</v>
      </c>
      <c r="R7" s="163" t="s">
        <v>66</v>
      </c>
    </row>
    <row r="8" ht="19.9" customHeight="1" spans="2:18">
      <c r="B8" s="303" t="s">
        <v>225</v>
      </c>
      <c r="C8" s="24" t="s">
        <v>226</v>
      </c>
      <c r="D8" s="304">
        <v>1.5</v>
      </c>
      <c r="E8" s="295">
        <v>1.5</v>
      </c>
      <c r="F8" s="295"/>
      <c r="G8" s="295"/>
      <c r="H8" s="295"/>
      <c r="I8" s="324"/>
      <c r="J8" s="294">
        <v>1</v>
      </c>
      <c r="K8" s="295"/>
      <c r="L8" s="295"/>
      <c r="M8" s="295">
        <v>1</v>
      </c>
      <c r="N8" s="295"/>
      <c r="O8" s="295"/>
      <c r="P8" s="295"/>
      <c r="Q8" s="295"/>
      <c r="R8" s="339">
        <v>1</v>
      </c>
    </row>
    <row r="9" ht="19.15" customHeight="1" spans="2:18">
      <c r="B9" s="367" t="s">
        <v>227</v>
      </c>
      <c r="C9" s="60" t="s">
        <v>228</v>
      </c>
      <c r="D9" s="314"/>
      <c r="E9" s="306"/>
      <c r="F9" s="306"/>
      <c r="G9" s="297"/>
      <c r="H9" s="306"/>
      <c r="I9" s="333"/>
      <c r="J9" s="372"/>
      <c r="K9" s="306"/>
      <c r="L9" s="306"/>
      <c r="M9" s="306"/>
      <c r="N9" s="306"/>
      <c r="O9" s="306"/>
      <c r="P9" s="306"/>
      <c r="Q9" s="306"/>
      <c r="R9" s="341"/>
    </row>
    <row r="10" ht="19.9" customHeight="1" spans="2:18">
      <c r="B10" s="293" t="s">
        <v>229</v>
      </c>
      <c r="C10" s="24" t="s">
        <v>230</v>
      </c>
      <c r="D10" s="304"/>
      <c r="E10" s="295"/>
      <c r="F10" s="295"/>
      <c r="G10" s="306"/>
      <c r="H10" s="295"/>
      <c r="I10" s="324"/>
      <c r="J10" s="294"/>
      <c r="K10" s="295"/>
      <c r="L10" s="295"/>
      <c r="M10" s="295"/>
      <c r="N10" s="295"/>
      <c r="O10" s="295"/>
      <c r="P10" s="295"/>
      <c r="Q10" s="295"/>
      <c r="R10" s="339"/>
    </row>
    <row r="11" ht="20.45" customHeight="1" spans="2:18">
      <c r="B11" s="368" t="s">
        <v>231</v>
      </c>
      <c r="C11" s="41" t="s">
        <v>232</v>
      </c>
      <c r="D11" s="299"/>
      <c r="E11" s="295"/>
      <c r="F11" s="302"/>
      <c r="G11" s="307"/>
      <c r="H11" s="302"/>
      <c r="I11" s="373"/>
      <c r="J11" s="374"/>
      <c r="K11" s="300"/>
      <c r="L11" s="300"/>
      <c r="M11" s="300"/>
      <c r="N11" s="300"/>
      <c r="O11" s="300"/>
      <c r="P11" s="300"/>
      <c r="Q11" s="300"/>
      <c r="R11" s="340"/>
    </row>
    <row r="12" ht="22.15" customHeight="1" spans="2:18">
      <c r="B12" s="290" t="s">
        <v>233</v>
      </c>
      <c r="C12" s="55" t="s">
        <v>234</v>
      </c>
      <c r="D12" s="305"/>
      <c r="E12" s="306"/>
      <c r="F12" s="306"/>
      <c r="G12" s="306"/>
      <c r="H12" s="306"/>
      <c r="I12" s="333"/>
      <c r="J12" s="372"/>
      <c r="K12" s="306"/>
      <c r="L12" s="306"/>
      <c r="M12" s="306"/>
      <c r="N12" s="306"/>
      <c r="O12" s="306"/>
      <c r="P12" s="306"/>
      <c r="Q12" s="306"/>
      <c r="R12" s="341"/>
    </row>
    <row r="13" ht="19.9" customHeight="1" spans="2:18">
      <c r="B13" s="308" t="s">
        <v>235</v>
      </c>
      <c r="C13" s="41" t="s">
        <v>236</v>
      </c>
      <c r="D13" s="369"/>
      <c r="E13" s="332"/>
      <c r="F13" s="332"/>
      <c r="G13" s="332"/>
      <c r="H13" s="332"/>
      <c r="I13" s="375"/>
      <c r="J13" s="369"/>
      <c r="K13" s="332"/>
      <c r="L13" s="332"/>
      <c r="M13" s="332"/>
      <c r="N13" s="332"/>
      <c r="O13" s="332"/>
      <c r="P13" s="332"/>
      <c r="Q13" s="332"/>
      <c r="R13" s="377"/>
    </row>
    <row r="14" ht="19.9" customHeight="1" spans="2:18">
      <c r="B14" s="293" t="s">
        <v>237</v>
      </c>
      <c r="C14" s="24" t="s">
        <v>238</v>
      </c>
      <c r="D14" s="296"/>
      <c r="E14" s="295"/>
      <c r="F14" s="295"/>
      <c r="G14" s="297"/>
      <c r="H14" s="295"/>
      <c r="I14" s="324"/>
      <c r="J14" s="294"/>
      <c r="K14" s="295"/>
      <c r="L14" s="295"/>
      <c r="M14" s="295"/>
      <c r="N14" s="295"/>
      <c r="O14" s="295"/>
      <c r="P14" s="295"/>
      <c r="Q14" s="295"/>
      <c r="R14" s="339"/>
    </row>
    <row r="15" ht="21" customHeight="1" spans="2:18">
      <c r="B15" s="290" t="s">
        <v>239</v>
      </c>
      <c r="C15" s="55" t="s">
        <v>354</v>
      </c>
      <c r="D15" s="330"/>
      <c r="E15" s="331"/>
      <c r="F15" s="331"/>
      <c r="G15" s="331"/>
      <c r="H15" s="331"/>
      <c r="I15" s="376"/>
      <c r="J15" s="330"/>
      <c r="K15" s="331"/>
      <c r="L15" s="331"/>
      <c r="M15" s="331"/>
      <c r="N15" s="331"/>
      <c r="O15" s="331"/>
      <c r="P15" s="331"/>
      <c r="Q15" s="331"/>
      <c r="R15" s="343"/>
    </row>
    <row r="16" ht="24" customHeight="1" spans="1:18">
      <c r="A16" s="311">
        <v>11</v>
      </c>
      <c r="B16" s="308" t="s">
        <v>241</v>
      </c>
      <c r="C16" s="41" t="s">
        <v>242</v>
      </c>
      <c r="D16" s="370"/>
      <c r="E16" s="300"/>
      <c r="F16" s="300"/>
      <c r="G16" s="302"/>
      <c r="H16" s="300"/>
      <c r="I16" s="325"/>
      <c r="J16" s="312"/>
      <c r="K16" s="300"/>
      <c r="L16" s="300"/>
      <c r="M16" s="300"/>
      <c r="N16" s="300"/>
      <c r="O16" s="300"/>
      <c r="P16" s="300"/>
      <c r="Q16" s="300"/>
      <c r="R16" s="340"/>
    </row>
    <row r="17" ht="26.45" customHeight="1" spans="2:18">
      <c r="B17" s="293" t="s">
        <v>243</v>
      </c>
      <c r="C17" s="24" t="s">
        <v>244</v>
      </c>
      <c r="D17" s="304"/>
      <c r="E17" s="295"/>
      <c r="F17" s="295"/>
      <c r="G17" s="295"/>
      <c r="H17" s="295"/>
      <c r="I17" s="324"/>
      <c r="J17" s="294"/>
      <c r="K17" s="295"/>
      <c r="L17" s="295"/>
      <c r="M17" s="295"/>
      <c r="N17" s="295"/>
      <c r="O17" s="295"/>
      <c r="P17" s="295"/>
      <c r="Q17" s="295"/>
      <c r="R17" s="339"/>
    </row>
    <row r="18" ht="19.9" customHeight="1" spans="2:18">
      <c r="B18" s="293" t="s">
        <v>245</v>
      </c>
      <c r="C18" s="24" t="s">
        <v>246</v>
      </c>
      <c r="D18" s="304"/>
      <c r="E18" s="295"/>
      <c r="F18" s="52" t="s">
        <v>66</v>
      </c>
      <c r="G18" s="52" t="s">
        <v>66</v>
      </c>
      <c r="H18" s="26"/>
      <c r="I18" s="87"/>
      <c r="J18" s="294"/>
      <c r="K18" s="52" t="s">
        <v>66</v>
      </c>
      <c r="L18" s="52"/>
      <c r="M18" s="324"/>
      <c r="N18" s="324"/>
      <c r="O18" s="324"/>
      <c r="P18" s="324"/>
      <c r="Q18" s="324"/>
      <c r="R18" s="339"/>
    </row>
    <row r="19" ht="19.15" customHeight="1" spans="2:18">
      <c r="B19" s="293" t="s">
        <v>247</v>
      </c>
      <c r="C19" s="24" t="s">
        <v>248</v>
      </c>
      <c r="D19" s="304"/>
      <c r="E19" s="295"/>
      <c r="F19" s="295"/>
      <c r="G19" s="295"/>
      <c r="H19" s="295"/>
      <c r="I19" s="324"/>
      <c r="J19" s="294"/>
      <c r="K19" s="295"/>
      <c r="L19" s="295"/>
      <c r="M19" s="295"/>
      <c r="N19" s="295"/>
      <c r="O19" s="295"/>
      <c r="P19" s="295"/>
      <c r="Q19" s="295"/>
      <c r="R19" s="339"/>
    </row>
    <row r="20" ht="19.15" customHeight="1" spans="2:18">
      <c r="B20" s="293" t="s">
        <v>249</v>
      </c>
      <c r="C20" s="24" t="s">
        <v>250</v>
      </c>
      <c r="D20" s="304"/>
      <c r="E20" s="295"/>
      <c r="F20" s="295"/>
      <c r="G20" s="295"/>
      <c r="H20" s="295"/>
      <c r="I20" s="324"/>
      <c r="J20" s="294"/>
      <c r="K20" s="295"/>
      <c r="L20" s="295"/>
      <c r="M20" s="295"/>
      <c r="N20" s="295"/>
      <c r="O20" s="295"/>
      <c r="P20" s="295"/>
      <c r="Q20" s="295"/>
      <c r="R20" s="339"/>
    </row>
    <row r="21" ht="19.9" customHeight="1" spans="2:18">
      <c r="B21" s="293" t="s">
        <v>251</v>
      </c>
      <c r="C21" s="24" t="s">
        <v>252</v>
      </c>
      <c r="D21" s="301"/>
      <c r="E21" s="295"/>
      <c r="F21" s="295"/>
      <c r="G21" s="295"/>
      <c r="H21" s="295"/>
      <c r="I21" s="324"/>
      <c r="J21" s="294"/>
      <c r="K21" s="295"/>
      <c r="L21" s="295"/>
      <c r="M21" s="295"/>
      <c r="N21" s="295"/>
      <c r="O21" s="295"/>
      <c r="P21" s="295"/>
      <c r="Q21" s="295"/>
      <c r="R21" s="339"/>
    </row>
    <row r="22" ht="19.9" customHeight="1" spans="2:18">
      <c r="B22" s="293" t="s">
        <v>253</v>
      </c>
      <c r="C22" s="24" t="s">
        <v>254</v>
      </c>
      <c r="D22" s="304"/>
      <c r="E22" s="295"/>
      <c r="F22" s="295"/>
      <c r="G22" s="295"/>
      <c r="H22" s="295"/>
      <c r="I22" s="324"/>
      <c r="J22" s="294"/>
      <c r="K22" s="295"/>
      <c r="L22" s="295"/>
      <c r="M22" s="295"/>
      <c r="N22" s="295"/>
      <c r="O22" s="295"/>
      <c r="P22" s="295"/>
      <c r="Q22" s="295"/>
      <c r="R22" s="339"/>
    </row>
    <row r="23" ht="20.45" customHeight="1" spans="2:18">
      <c r="B23" s="293" t="s">
        <v>255</v>
      </c>
      <c r="C23" s="24" t="s">
        <v>256</v>
      </c>
      <c r="D23" s="314"/>
      <c r="E23" s="306"/>
      <c r="F23" s="306"/>
      <c r="G23" s="306"/>
      <c r="H23" s="306"/>
      <c r="I23" s="333"/>
      <c r="J23" s="372"/>
      <c r="K23" s="306"/>
      <c r="L23" s="306"/>
      <c r="M23" s="306"/>
      <c r="N23" s="306"/>
      <c r="O23" s="306"/>
      <c r="P23" s="306"/>
      <c r="Q23" s="306"/>
      <c r="R23" s="341"/>
    </row>
    <row r="24" ht="19.15" customHeight="1" spans="2:18">
      <c r="B24" s="308" t="s">
        <v>257</v>
      </c>
      <c r="C24" s="41" t="s">
        <v>258</v>
      </c>
      <c r="D24" s="294"/>
      <c r="E24" s="295"/>
      <c r="F24" s="295"/>
      <c r="G24" s="295"/>
      <c r="H24" s="295"/>
      <c r="I24" s="324"/>
      <c r="J24" s="294"/>
      <c r="K24" s="295"/>
      <c r="L24" s="295"/>
      <c r="M24" s="295"/>
      <c r="N24" s="295"/>
      <c r="O24" s="295"/>
      <c r="P24" s="295"/>
      <c r="Q24" s="295"/>
      <c r="R24" s="339"/>
    </row>
    <row r="25" ht="19.9" customHeight="1" spans="2:18">
      <c r="B25" s="293" t="s">
        <v>259</v>
      </c>
      <c r="C25" s="24" t="s">
        <v>260</v>
      </c>
      <c r="D25" s="294"/>
      <c r="E25" s="295"/>
      <c r="F25" s="295"/>
      <c r="G25" s="295"/>
      <c r="H25" s="295"/>
      <c r="I25" s="324"/>
      <c r="J25" s="294"/>
      <c r="K25" s="295"/>
      <c r="L25" s="295"/>
      <c r="M25" s="295"/>
      <c r="N25" s="295"/>
      <c r="O25" s="295"/>
      <c r="P25" s="295"/>
      <c r="Q25" s="295"/>
      <c r="R25" s="339"/>
    </row>
    <row r="26" ht="19.9" customHeight="1" spans="2:18">
      <c r="B26" s="293" t="s">
        <v>261</v>
      </c>
      <c r="C26" s="24" t="s">
        <v>262</v>
      </c>
      <c r="D26" s="294"/>
      <c r="E26" s="295"/>
      <c r="F26" s="295"/>
      <c r="G26" s="295"/>
      <c r="H26" s="295"/>
      <c r="I26" s="324"/>
      <c r="J26" s="294"/>
      <c r="K26" s="295"/>
      <c r="L26" s="295"/>
      <c r="M26" s="295"/>
      <c r="N26" s="295"/>
      <c r="O26" s="295"/>
      <c r="P26" s="295"/>
      <c r="Q26" s="295"/>
      <c r="R26" s="339"/>
    </row>
    <row r="27" ht="20.45" customHeight="1" spans="2:18">
      <c r="B27" s="293" t="s">
        <v>263</v>
      </c>
      <c r="C27" s="24" t="s">
        <v>264</v>
      </c>
      <c r="D27" s="294"/>
      <c r="E27" s="295"/>
      <c r="F27" s="295"/>
      <c r="G27" s="295"/>
      <c r="H27" s="295"/>
      <c r="I27" s="324"/>
      <c r="J27" s="294"/>
      <c r="K27" s="295"/>
      <c r="L27" s="295"/>
      <c r="M27" s="295"/>
      <c r="N27" s="295"/>
      <c r="O27" s="295"/>
      <c r="P27" s="295"/>
      <c r="Q27" s="295"/>
      <c r="R27" s="339"/>
    </row>
    <row r="28" ht="15.6" customHeight="1" spans="2:18">
      <c r="B28" s="293" t="s">
        <v>265</v>
      </c>
      <c r="C28" s="24" t="s">
        <v>266</v>
      </c>
      <c r="D28" s="296"/>
      <c r="E28" s="295"/>
      <c r="F28" s="295"/>
      <c r="G28" s="295"/>
      <c r="H28" s="295"/>
      <c r="I28" s="324"/>
      <c r="J28" s="294"/>
      <c r="K28" s="295"/>
      <c r="L28" s="295"/>
      <c r="M28" s="295"/>
      <c r="N28" s="295"/>
      <c r="O28" s="295"/>
      <c r="P28" s="295"/>
      <c r="Q28" s="295"/>
      <c r="R28" s="339"/>
    </row>
    <row r="29" ht="17.25" hidden="1" customHeight="1" spans="2:18">
      <c r="B29" s="308" t="s">
        <v>267</v>
      </c>
      <c r="C29" s="41"/>
      <c r="D29" s="27"/>
      <c r="E29" s="26"/>
      <c r="F29" s="26"/>
      <c r="G29" s="26"/>
      <c r="H29" s="26"/>
      <c r="I29" s="87"/>
      <c r="J29" s="25"/>
      <c r="K29" s="26"/>
      <c r="L29" s="26"/>
      <c r="M29" s="26"/>
      <c r="N29" s="26"/>
      <c r="O29" s="26"/>
      <c r="P29" s="26"/>
      <c r="Q29" s="26"/>
      <c r="R29" s="111"/>
    </row>
    <row r="30" ht="16.15" customHeight="1" spans="2:18">
      <c r="B30" s="293" t="s">
        <v>268</v>
      </c>
      <c r="C30" s="24" t="s">
        <v>269</v>
      </c>
      <c r="D30" s="296"/>
      <c r="E30" s="295"/>
      <c r="F30" s="295"/>
      <c r="G30" s="295"/>
      <c r="H30" s="295"/>
      <c r="I30" s="324"/>
      <c r="J30" s="294"/>
      <c r="K30" s="295"/>
      <c r="L30" s="295"/>
      <c r="M30" s="295"/>
      <c r="N30" s="295"/>
      <c r="O30" s="295"/>
      <c r="P30" s="295"/>
      <c r="Q30" s="295"/>
      <c r="R30" s="339"/>
    </row>
    <row r="31" ht="36.6" customHeight="1" spans="2:18">
      <c r="B31" s="290" t="s">
        <v>270</v>
      </c>
      <c r="C31" s="55" t="s">
        <v>271</v>
      </c>
      <c r="D31" s="371"/>
      <c r="E31" s="331"/>
      <c r="F31" s="331"/>
      <c r="G31" s="331"/>
      <c r="H31" s="331"/>
      <c r="I31" s="343"/>
      <c r="J31" s="330"/>
      <c r="K31" s="331"/>
      <c r="L31" s="331"/>
      <c r="M31" s="331"/>
      <c r="N31" s="331"/>
      <c r="O31" s="22" t="s">
        <v>66</v>
      </c>
      <c r="P31" s="22" t="s">
        <v>66</v>
      </c>
      <c r="Q31" s="22" t="s">
        <v>66</v>
      </c>
      <c r="R31" s="343"/>
    </row>
    <row r="32" ht="13.9" customHeight="1"/>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74" stopIfTrue="1">
      <formula>IF($J$6&lt;&gt;0,$D$6=0)</formula>
    </cfRule>
    <cfRule type="cellIs" dxfId="0" priority="75" stopIfTrue="1" operator="lessThan">
      <formula>$F$6+$H$6</formula>
    </cfRule>
  </conditionalFormatting>
  <conditionalFormatting sqref="E6">
    <cfRule type="cellIs" dxfId="0" priority="122" stopIfTrue="1" operator="greaterThan">
      <formula>$D$6</formula>
    </cfRule>
    <cfRule type="expression" dxfId="2" priority="123" stopIfTrue="1">
      <formula>IF($J$6&lt;&gt;0,$E$6=0)</formula>
    </cfRule>
    <cfRule type="cellIs" dxfId="0" priority="124" stopIfTrue="1" operator="lessThan">
      <formula>$G$6+$I$6</formula>
    </cfRule>
  </conditionalFormatting>
  <conditionalFormatting sqref="G6">
    <cfRule type="cellIs" dxfId="0" priority="39" stopIfTrue="1" operator="greaterThan">
      <formula>$F$6</formula>
    </cfRule>
  </conditionalFormatting>
  <conditionalFormatting sqref="I6">
    <cfRule type="cellIs" dxfId="0" priority="45" stopIfTrue="1" operator="greaterThan">
      <formula>$H$6</formula>
    </cfRule>
  </conditionalFormatting>
  <conditionalFormatting sqref="J6">
    <cfRule type="cellIs" dxfId="0" priority="452" stopIfTrue="1" operator="lessThan">
      <formula>SUM($O$6:$Q$6)</formula>
    </cfRule>
    <cfRule type="cellIs" dxfId="0" priority="453" stopIfTrue="1" operator="lessThan">
      <formula>$K$6+$L$6</formula>
    </cfRule>
  </conditionalFormatting>
  <conditionalFormatting sqref="K6:R6">
    <cfRule type="cellIs" dxfId="0" priority="48" stopIfTrue="1" operator="greaterThan">
      <formula>$J$6</formula>
    </cfRule>
  </conditionalFormatting>
  <conditionalFormatting sqref="D7">
    <cfRule type="expression" dxfId="2" priority="76" stopIfTrue="1">
      <formula>IF($J$7&lt;&gt;0,$D$7=0)</formula>
    </cfRule>
    <cfRule type="cellIs" dxfId="0" priority="77" stopIfTrue="1" operator="lessThan">
      <formula>$F$7+$H$7</formula>
    </cfRule>
  </conditionalFormatting>
  <conditionalFormatting sqref="E7">
    <cfRule type="cellIs" dxfId="0" priority="125" stopIfTrue="1" operator="greaterThan">
      <formula>$D$7</formula>
    </cfRule>
    <cfRule type="expression" dxfId="2" priority="126" stopIfTrue="1">
      <formula>IF($J$7&lt;&gt;0,$E$7=0)</formula>
    </cfRule>
    <cfRule type="cellIs" dxfId="0" priority="127" stopIfTrue="1" operator="lessThan">
      <formula>$G$7+$I$7</formula>
    </cfRule>
  </conditionalFormatting>
  <conditionalFormatting sqref="G7">
    <cfRule type="cellIs" dxfId="0" priority="2" stopIfTrue="1" operator="greaterThan">
      <formula>$F$7</formula>
    </cfRule>
  </conditionalFormatting>
  <conditionalFormatting sqref="I7">
    <cfRule type="cellIs" dxfId="0" priority="44" stopIfTrue="1" operator="greaterThan">
      <formula>$H$7</formula>
    </cfRule>
  </conditionalFormatting>
  <conditionalFormatting sqref="J7">
    <cfRule type="cellIs" dxfId="0" priority="454" stopIfTrue="1" operator="lessThan">
      <formula>SUM($O$7:$Q$7)</formula>
    </cfRule>
    <cfRule type="cellIs" dxfId="0" priority="455" stopIfTrue="1" operator="lessThan">
      <formula>$K$7+$L$7</formula>
    </cfRule>
  </conditionalFormatting>
  <conditionalFormatting sqref="K7:R7">
    <cfRule type="cellIs" dxfId="0" priority="49" stopIfTrue="1" operator="greaterThan">
      <formula>$J$7</formula>
    </cfRule>
  </conditionalFormatting>
  <conditionalFormatting sqref="D8">
    <cfRule type="expression" dxfId="2" priority="78" stopIfTrue="1">
      <formula>IF($J$8&lt;&gt;0,$D$8=0)</formula>
    </cfRule>
    <cfRule type="cellIs" dxfId="0" priority="79" stopIfTrue="1" operator="lessThan">
      <formula>$F$8+$H$8</formula>
    </cfRule>
  </conditionalFormatting>
  <conditionalFormatting sqref="E8">
    <cfRule type="cellIs" dxfId="0" priority="128" stopIfTrue="1" operator="greaterThan">
      <formula>$D$8</formula>
    </cfRule>
    <cfRule type="expression" dxfId="2" priority="129" stopIfTrue="1">
      <formula>IF($J$8&lt;&gt;0,$E$8=0)</formula>
    </cfRule>
    <cfRule type="cellIs" dxfId="0" priority="130" stopIfTrue="1" operator="lessThan">
      <formula>$G$8+$I$8</formula>
    </cfRule>
  </conditionalFormatting>
  <conditionalFormatting sqref="G8">
    <cfRule type="cellIs" dxfId="0" priority="3" stopIfTrue="1" operator="greaterThan">
      <formula>$F$8</formula>
    </cfRule>
  </conditionalFormatting>
  <conditionalFormatting sqref="I8">
    <cfRule type="cellIs" dxfId="0" priority="43" stopIfTrue="1" operator="greaterThan">
      <formula>$H$8</formula>
    </cfRule>
  </conditionalFormatting>
  <conditionalFormatting sqref="J8">
    <cfRule type="cellIs" dxfId="0" priority="456" stopIfTrue="1" operator="notEqual">
      <formula>SUM($M$8:$Q$8)</formula>
    </cfRule>
    <cfRule type="cellIs" dxfId="0" priority="457" stopIfTrue="1" operator="lessThan">
      <formula>$K$8+$L$8</formula>
    </cfRule>
  </conditionalFormatting>
  <conditionalFormatting sqref="K8:R8">
    <cfRule type="cellIs" dxfId="0" priority="50" stopIfTrue="1" operator="greaterThan">
      <formula>$J$8</formula>
    </cfRule>
  </conditionalFormatting>
  <conditionalFormatting sqref="D9">
    <cfRule type="expression" dxfId="2" priority="80" stopIfTrue="1">
      <formula>IF($J$9&lt;&gt;0,$D$9=0)</formula>
    </cfRule>
    <cfRule type="cellIs" dxfId="0" priority="81" stopIfTrue="1" operator="lessThan">
      <formula>$F$9+$H$9</formula>
    </cfRule>
  </conditionalFormatting>
  <conditionalFormatting sqref="E9">
    <cfRule type="cellIs" dxfId="0" priority="131" stopIfTrue="1" operator="greaterThan">
      <formula>$D$9</formula>
    </cfRule>
    <cfRule type="expression" dxfId="2" priority="132" stopIfTrue="1">
      <formula>IF($J$9&lt;&gt;0,$E$9=0)</formula>
    </cfRule>
    <cfRule type="cellIs" dxfId="0" priority="133" stopIfTrue="1" operator="lessThan">
      <formula>$G$9+$I$9</formula>
    </cfRule>
  </conditionalFormatting>
  <conditionalFormatting sqref="G9">
    <cfRule type="cellIs" dxfId="0" priority="4" stopIfTrue="1" operator="greaterThan">
      <formula>$F$9</formula>
    </cfRule>
  </conditionalFormatting>
  <conditionalFormatting sqref="I9">
    <cfRule type="cellIs" dxfId="0" priority="42" stopIfTrue="1" operator="greaterThan">
      <formula>$H$9</formula>
    </cfRule>
  </conditionalFormatting>
  <conditionalFormatting sqref="J9">
    <cfRule type="cellIs" dxfId="0" priority="458" stopIfTrue="1" operator="notEqual">
      <formula>SUM($M$9:$Q$9)</formula>
    </cfRule>
    <cfRule type="cellIs" dxfId="0" priority="459" stopIfTrue="1" operator="lessThan">
      <formula>$K$9+$L$9</formula>
    </cfRule>
  </conditionalFormatting>
  <conditionalFormatting sqref="K9:R9">
    <cfRule type="cellIs" dxfId="0" priority="51" stopIfTrue="1" operator="greaterThan">
      <formula>$J$9</formula>
    </cfRule>
  </conditionalFormatting>
  <conditionalFormatting sqref="D10">
    <cfRule type="expression" dxfId="2" priority="82" stopIfTrue="1">
      <formula>IF($J$10&lt;&gt;0,$D$10=0)</formula>
    </cfRule>
    <cfRule type="cellIs" dxfId="0" priority="83" stopIfTrue="1" operator="lessThan">
      <formula>$F$10+$H$10</formula>
    </cfRule>
  </conditionalFormatting>
  <conditionalFormatting sqref="E10">
    <cfRule type="cellIs" dxfId="0" priority="134" stopIfTrue="1" operator="greaterThan">
      <formula>$D$10</formula>
    </cfRule>
    <cfRule type="expression" dxfId="2" priority="135" stopIfTrue="1">
      <formula>IF($J$10&lt;&gt;0,$E$10=0)</formula>
    </cfRule>
    <cfRule type="cellIs" dxfId="0" priority="136" stopIfTrue="1" operator="lessThan">
      <formula>$G$10+$I$10</formula>
    </cfRule>
  </conditionalFormatting>
  <conditionalFormatting sqref="G10">
    <cfRule type="cellIs" dxfId="0" priority="5" stopIfTrue="1" operator="greaterThan">
      <formula>$F$10</formula>
    </cfRule>
  </conditionalFormatting>
  <conditionalFormatting sqref="I10">
    <cfRule type="cellIs" dxfId="0" priority="41" stopIfTrue="1" operator="greaterThan">
      <formula>$H$10</formula>
    </cfRule>
  </conditionalFormatting>
  <conditionalFormatting sqref="J10">
    <cfRule type="cellIs" dxfId="0" priority="460" stopIfTrue="1" operator="notEqual">
      <formula>SUM($M$10:$Q$10)</formula>
    </cfRule>
    <cfRule type="cellIs" dxfId="0" priority="461" stopIfTrue="1" operator="lessThan">
      <formula>$K$10+$L$10</formula>
    </cfRule>
  </conditionalFormatting>
  <conditionalFormatting sqref="K10:R10">
    <cfRule type="cellIs" dxfId="0" priority="52" stopIfTrue="1" operator="greaterThan">
      <formula>$J$10</formula>
    </cfRule>
  </conditionalFormatting>
  <conditionalFormatting sqref="D11">
    <cfRule type="expression" dxfId="2" priority="84" stopIfTrue="1">
      <formula>IF($J$11&lt;&gt;0,$D$11=0)</formula>
    </cfRule>
    <cfRule type="cellIs" dxfId="0" priority="85" stopIfTrue="1" operator="lessThan">
      <formula>$F$11+$H$11</formula>
    </cfRule>
  </conditionalFormatting>
  <conditionalFormatting sqref="E11">
    <cfRule type="cellIs" dxfId="0" priority="137" stopIfTrue="1" operator="greaterThan">
      <formula>$D$11</formula>
    </cfRule>
    <cfRule type="expression" dxfId="2" priority="138" stopIfTrue="1">
      <formula>IF($J$11&lt;&gt;0,$E$11=0)</formula>
    </cfRule>
    <cfRule type="cellIs" dxfId="0" priority="139" stopIfTrue="1" operator="lessThan">
      <formula>$G$11+$I$11</formula>
    </cfRule>
  </conditionalFormatting>
  <conditionalFormatting sqref="G11">
    <cfRule type="cellIs" dxfId="0" priority="38" stopIfTrue="1" operator="greaterThan">
      <formula>$F$11</formula>
    </cfRule>
  </conditionalFormatting>
  <conditionalFormatting sqref="I11">
    <cfRule type="cellIs" dxfId="0" priority="40" stopIfTrue="1" operator="greaterThan">
      <formula>$H$11</formula>
    </cfRule>
  </conditionalFormatting>
  <conditionalFormatting sqref="J11">
    <cfRule type="cellIs" dxfId="0" priority="462" stopIfTrue="1" operator="notEqual">
      <formula>SUM($M$11:$Q$11)</formula>
    </cfRule>
    <cfRule type="cellIs" dxfId="0" priority="463" stopIfTrue="1" operator="lessThan">
      <formula>$K$11+$L$11</formula>
    </cfRule>
  </conditionalFormatting>
  <conditionalFormatting sqref="K11:R11">
    <cfRule type="cellIs" dxfId="0" priority="53" stopIfTrue="1" operator="greaterThan">
      <formula>$J$11</formula>
    </cfRule>
  </conditionalFormatting>
  <conditionalFormatting sqref="D12">
    <cfRule type="expression" dxfId="2" priority="86" stopIfTrue="1">
      <formula>IF($J$12&lt;&gt;0,$D$12=0)</formula>
    </cfRule>
    <cfRule type="cellIs" dxfId="0" priority="87" stopIfTrue="1" operator="lessThan">
      <formula>$F$12+$H$12</formula>
    </cfRule>
  </conditionalFormatting>
  <conditionalFormatting sqref="E12">
    <cfRule type="cellIs" dxfId="0" priority="140" stopIfTrue="1" operator="greaterThan">
      <formula>$D$12</formula>
    </cfRule>
    <cfRule type="expression" dxfId="2" priority="141" stopIfTrue="1">
      <formula>IF($J$12&lt;&gt;0,$E$12=0)</formula>
    </cfRule>
    <cfRule type="cellIs" dxfId="0" priority="142" stopIfTrue="1" operator="lessThan">
      <formula>$G$12+$I$12</formula>
    </cfRule>
  </conditionalFormatting>
  <conditionalFormatting sqref="G12">
    <cfRule type="cellIs" dxfId="0" priority="6" stopIfTrue="1" operator="greaterThan">
      <formula>$F$12</formula>
    </cfRule>
  </conditionalFormatting>
  <conditionalFormatting sqref="I12">
    <cfRule type="cellIs" dxfId="0" priority="22" stopIfTrue="1" operator="greaterThan">
      <formula>$H$12</formula>
    </cfRule>
  </conditionalFormatting>
  <conditionalFormatting sqref="J12">
    <cfRule type="cellIs" dxfId="0" priority="464" stopIfTrue="1" operator="notEqual">
      <formula>SUM($M$12:$Q$12)</formula>
    </cfRule>
    <cfRule type="cellIs" dxfId="0" priority="465" stopIfTrue="1" operator="lessThan">
      <formula>$K$12+$L$12</formula>
    </cfRule>
  </conditionalFormatting>
  <conditionalFormatting sqref="K12:R12">
    <cfRule type="cellIs" dxfId="0" priority="54" stopIfTrue="1" operator="greaterThan">
      <formula>$J$12</formula>
    </cfRule>
  </conditionalFormatting>
  <conditionalFormatting sqref="D13">
    <cfRule type="expression" dxfId="2" priority="88" stopIfTrue="1">
      <formula>IF($J$13&lt;&gt;0,$D$13=0)</formula>
    </cfRule>
    <cfRule type="cellIs" dxfId="0" priority="89" stopIfTrue="1" operator="lessThan">
      <formula>$F$13+$H$13</formula>
    </cfRule>
  </conditionalFormatting>
  <conditionalFormatting sqref="E13">
    <cfRule type="cellIs" dxfId="0" priority="143" stopIfTrue="1" operator="greaterThan">
      <formula>$D$13</formula>
    </cfRule>
    <cfRule type="expression" dxfId="2" priority="144" stopIfTrue="1">
      <formula>IF($J$13&lt;&gt;0,$E$13=0)</formula>
    </cfRule>
    <cfRule type="cellIs" dxfId="0" priority="145" stopIfTrue="1" operator="lessThan">
      <formula>$G$13+$I$13</formula>
    </cfRule>
  </conditionalFormatting>
  <conditionalFormatting sqref="G13">
    <cfRule type="cellIs" dxfId="0" priority="7" stopIfTrue="1" operator="greaterThan">
      <formula>$F$13</formula>
    </cfRule>
  </conditionalFormatting>
  <conditionalFormatting sqref="I13">
    <cfRule type="cellIs" dxfId="0" priority="23" stopIfTrue="1" operator="greaterThan">
      <formula>$H$13</formula>
    </cfRule>
  </conditionalFormatting>
  <conditionalFormatting sqref="J13">
    <cfRule type="cellIs" dxfId="0" priority="466" stopIfTrue="1" operator="notEqual">
      <formula>SUM($M$13:$Q$13)</formula>
    </cfRule>
    <cfRule type="cellIs" dxfId="0" priority="467" stopIfTrue="1" operator="lessThan">
      <formula>$K$13+$L$13</formula>
    </cfRule>
  </conditionalFormatting>
  <conditionalFormatting sqref="K13:R13">
    <cfRule type="cellIs" dxfId="0" priority="55" stopIfTrue="1" operator="greaterThan">
      <formula>$J$13</formula>
    </cfRule>
  </conditionalFormatting>
  <conditionalFormatting sqref="D14">
    <cfRule type="expression" dxfId="2" priority="90" stopIfTrue="1">
      <formula>IF($J$14&lt;&gt;0,$D$14=0)</formula>
    </cfRule>
    <cfRule type="cellIs" dxfId="0" priority="91" stopIfTrue="1" operator="lessThan">
      <formula>$F$14+$H$14</formula>
    </cfRule>
  </conditionalFormatting>
  <conditionalFormatting sqref="E14">
    <cfRule type="cellIs" dxfId="0" priority="146" stopIfTrue="1" operator="greaterThan">
      <formula>$D$14</formula>
    </cfRule>
    <cfRule type="expression" dxfId="2" priority="147" stopIfTrue="1">
      <formula>IF($J$14&lt;&gt;0,$E$14=0)</formula>
    </cfRule>
    <cfRule type="cellIs" dxfId="0" priority="148" stopIfTrue="1" operator="lessThan">
      <formula>$G$14+$I$14</formula>
    </cfRule>
  </conditionalFormatting>
  <conditionalFormatting sqref="G14">
    <cfRule type="cellIs" dxfId="0" priority="8" stopIfTrue="1" operator="greaterThan">
      <formula>$F$14</formula>
    </cfRule>
  </conditionalFormatting>
  <conditionalFormatting sqref="I14">
    <cfRule type="cellIs" dxfId="0" priority="24" stopIfTrue="1" operator="greaterThan">
      <formula>$H$14</formula>
    </cfRule>
  </conditionalFormatting>
  <conditionalFormatting sqref="J14">
    <cfRule type="cellIs" dxfId="0" priority="468" stopIfTrue="1" operator="notEqual">
      <formula>SUM($M$14:$Q$14)</formula>
    </cfRule>
    <cfRule type="cellIs" dxfId="0" priority="469" stopIfTrue="1" operator="lessThan">
      <formula>$K$14+$L$14</formula>
    </cfRule>
  </conditionalFormatting>
  <conditionalFormatting sqref="K14:R14">
    <cfRule type="cellIs" dxfId="0" priority="56" stopIfTrue="1" operator="greaterThan">
      <formula>$J$14</formula>
    </cfRule>
  </conditionalFormatting>
  <conditionalFormatting sqref="D15">
    <cfRule type="expression" dxfId="2" priority="92" stopIfTrue="1">
      <formula>IF($J$15&lt;&gt;0,$D$15=0)</formula>
    </cfRule>
    <cfRule type="cellIs" dxfId="0" priority="93" stopIfTrue="1" operator="lessThan">
      <formula>$F$15+$H$15</formula>
    </cfRule>
  </conditionalFormatting>
  <conditionalFormatting sqref="E15">
    <cfRule type="cellIs" dxfId="0" priority="149" stopIfTrue="1" operator="greaterThan">
      <formula>$D$15</formula>
    </cfRule>
    <cfRule type="expression" dxfId="2" priority="150" stopIfTrue="1">
      <formula>IF($J$15&lt;&gt;0,$E$15=0)</formula>
    </cfRule>
    <cfRule type="cellIs" dxfId="0" priority="151" stopIfTrue="1" operator="lessThan">
      <formula>$G$15+$I$15</formula>
    </cfRule>
  </conditionalFormatting>
  <conditionalFormatting sqref="G15">
    <cfRule type="cellIs" dxfId="0" priority="9" stopIfTrue="1" operator="greaterThan">
      <formula>$F$15</formula>
    </cfRule>
  </conditionalFormatting>
  <conditionalFormatting sqref="I15">
    <cfRule type="cellIs" dxfId="0" priority="25" stopIfTrue="1" operator="greaterThan">
      <formula>$H$15</formula>
    </cfRule>
  </conditionalFormatting>
  <conditionalFormatting sqref="J15">
    <cfRule type="cellIs" dxfId="0" priority="470" stopIfTrue="1" operator="notEqual">
      <formula>SUM($M$15:$Q$15)</formula>
    </cfRule>
    <cfRule type="cellIs" dxfId="0" priority="471" stopIfTrue="1" operator="lessThan">
      <formula>$K$15+$L$15</formula>
    </cfRule>
  </conditionalFormatting>
  <conditionalFormatting sqref="K15:R15">
    <cfRule type="cellIs" dxfId="0" priority="57" stopIfTrue="1" operator="greaterThan">
      <formula>$J$15</formula>
    </cfRule>
  </conditionalFormatting>
  <conditionalFormatting sqref="D16">
    <cfRule type="expression" dxfId="2" priority="94" stopIfTrue="1">
      <formula>IF($J$16&lt;&gt;0,$D$16=0)</formula>
    </cfRule>
    <cfRule type="cellIs" dxfId="0" priority="95" stopIfTrue="1" operator="lessThan">
      <formula>$F$16+$H$16</formula>
    </cfRule>
  </conditionalFormatting>
  <conditionalFormatting sqref="E16">
    <cfRule type="cellIs" dxfId="0" priority="152" stopIfTrue="1" operator="greaterThan">
      <formula>$D$16</formula>
    </cfRule>
    <cfRule type="expression" dxfId="2" priority="153" stopIfTrue="1">
      <formula>IF($J$16&lt;&gt;0,$E$16=0)</formula>
    </cfRule>
    <cfRule type="cellIs" dxfId="0" priority="154" stopIfTrue="1" operator="lessThan">
      <formula>$G$16+$I$16</formula>
    </cfRule>
  </conditionalFormatting>
  <conditionalFormatting sqref="G16">
    <cfRule type="cellIs" dxfId="0" priority="10" stopIfTrue="1" operator="greaterThan">
      <formula>$F$16</formula>
    </cfRule>
  </conditionalFormatting>
  <conditionalFormatting sqref="I16">
    <cfRule type="cellIs" dxfId="0" priority="26" stopIfTrue="1" operator="greaterThan">
      <formula>$H$16</formula>
    </cfRule>
  </conditionalFormatting>
  <conditionalFormatting sqref="J16">
    <cfRule type="cellIs" dxfId="0" priority="472" stopIfTrue="1" operator="notEqual">
      <formula>SUM($M$16:$Q$16)</formula>
    </cfRule>
    <cfRule type="cellIs" dxfId="0" priority="473" stopIfTrue="1" operator="lessThan">
      <formula>$K$16+$L$16</formula>
    </cfRule>
  </conditionalFormatting>
  <conditionalFormatting sqref="K16:R16">
    <cfRule type="cellIs" dxfId="0" priority="58" stopIfTrue="1" operator="greaterThan">
      <formula>$J$16</formula>
    </cfRule>
  </conditionalFormatting>
  <conditionalFormatting sqref="D17">
    <cfRule type="expression" dxfId="2" priority="96" stopIfTrue="1">
      <formula>IF($J$17&lt;&gt;0,$D$17=0)</formula>
    </cfRule>
    <cfRule type="cellIs" dxfId="0" priority="97" stopIfTrue="1" operator="lessThan">
      <formula>$F$17+$H$17</formula>
    </cfRule>
  </conditionalFormatting>
  <conditionalFormatting sqref="E17">
    <cfRule type="cellIs" dxfId="0" priority="155" stopIfTrue="1" operator="greaterThan">
      <formula>$D$17</formula>
    </cfRule>
    <cfRule type="expression" dxfId="2" priority="156" stopIfTrue="1">
      <formula>IF($J$17&lt;&gt;0,$E$17=0)</formula>
    </cfRule>
    <cfRule type="cellIs" dxfId="0" priority="157" stopIfTrue="1" operator="lessThan">
      <formula>$G$17+$I$17</formula>
    </cfRule>
  </conditionalFormatting>
  <conditionalFormatting sqref="G17">
    <cfRule type="cellIs" dxfId="0" priority="11" stopIfTrue="1" operator="greaterThan">
      <formula>$F$17</formula>
    </cfRule>
  </conditionalFormatting>
  <conditionalFormatting sqref="I17">
    <cfRule type="cellIs" dxfId="0" priority="27" stopIfTrue="1" operator="greaterThan">
      <formula>$H$17</formula>
    </cfRule>
  </conditionalFormatting>
  <conditionalFormatting sqref="J17">
    <cfRule type="cellIs" dxfId="0" priority="474" stopIfTrue="1" operator="notEqual">
      <formula>SUM($M$17:$Q$17)</formula>
    </cfRule>
    <cfRule type="cellIs" dxfId="0" priority="475" stopIfTrue="1" operator="lessThan">
      <formula>$K$17+$L$17</formula>
    </cfRule>
  </conditionalFormatting>
  <conditionalFormatting sqref="K17:R17">
    <cfRule type="cellIs" dxfId="0" priority="59" stopIfTrue="1" operator="greaterThan">
      <formula>$J$17</formula>
    </cfRule>
  </conditionalFormatting>
  <conditionalFormatting sqref="D18">
    <cfRule type="expression" dxfId="2" priority="98" stopIfTrue="1">
      <formula>IF($J$18&lt;&gt;0,$D$18=0)</formula>
    </cfRule>
    <cfRule type="cellIs" dxfId="0" priority="99" stopIfTrue="1" operator="lessThan">
      <formula>$H$18</formula>
    </cfRule>
  </conditionalFormatting>
  <conditionalFormatting sqref="E18">
    <cfRule type="cellIs" dxfId="0" priority="158" stopIfTrue="1" operator="greaterThan">
      <formula>$D$18</formula>
    </cfRule>
    <cfRule type="expression" dxfId="2" priority="159" stopIfTrue="1">
      <formula>IF($J$18&lt;&gt;0,$E$18=0)</formula>
    </cfRule>
    <cfRule type="cellIs" dxfId="0" priority="160" stopIfTrue="1" operator="lessThan">
      <formula>$I$18</formula>
    </cfRule>
  </conditionalFormatting>
  <conditionalFormatting sqref="J18">
    <cfRule type="cellIs" dxfId="0" priority="500" stopIfTrue="1" operator="notEqual">
      <formula>SUM($M$18:$Q$18)</formula>
    </cfRule>
  </conditionalFormatting>
  <conditionalFormatting sqref="M18:R18">
    <cfRule type="cellIs" dxfId="0" priority="1" stopIfTrue="1" operator="greaterThan">
      <formula>$J$18</formula>
    </cfRule>
  </conditionalFormatting>
  <conditionalFormatting sqref="D19">
    <cfRule type="expression" dxfId="2" priority="100" stopIfTrue="1">
      <formula>IF($J$19&lt;&gt;0,$D$19=0)</formula>
    </cfRule>
    <cfRule type="cellIs" dxfId="0" priority="101" stopIfTrue="1" operator="lessThan">
      <formula>$F$19+$H$19</formula>
    </cfRule>
  </conditionalFormatting>
  <conditionalFormatting sqref="E19">
    <cfRule type="cellIs" dxfId="0" priority="161" stopIfTrue="1" operator="greaterThan">
      <formula>$D$19</formula>
    </cfRule>
    <cfRule type="expression" dxfId="2" priority="162" stopIfTrue="1">
      <formula>IF($J$19&lt;&gt;0,$E$19=0)</formula>
    </cfRule>
    <cfRule type="cellIs" dxfId="0" priority="163" stopIfTrue="1" operator="lessThan">
      <formula>$G$19+$I$19</formula>
    </cfRule>
  </conditionalFormatting>
  <conditionalFormatting sqref="G19">
    <cfRule type="cellIs" dxfId="0" priority="12" stopIfTrue="1" operator="greaterThan">
      <formula>$F$19</formula>
    </cfRule>
  </conditionalFormatting>
  <conditionalFormatting sqref="I19">
    <cfRule type="cellIs" dxfId="0" priority="28" stopIfTrue="1" operator="greaterThan">
      <formula>$H$19</formula>
    </cfRule>
  </conditionalFormatting>
  <conditionalFormatting sqref="J19">
    <cfRule type="cellIs" dxfId="0" priority="476" stopIfTrue="1" operator="notEqual">
      <formula>SUM($M$19:$Q$19)</formula>
    </cfRule>
    <cfRule type="cellIs" dxfId="0" priority="477" stopIfTrue="1" operator="lessThan">
      <formula>$K$19+$L$19</formula>
    </cfRule>
  </conditionalFormatting>
  <conditionalFormatting sqref="K19:R19">
    <cfRule type="cellIs" dxfId="0" priority="60" stopIfTrue="1" operator="greaterThan">
      <formula>$J$19</formula>
    </cfRule>
  </conditionalFormatting>
  <conditionalFormatting sqref="D20">
    <cfRule type="expression" dxfId="2" priority="102" stopIfTrue="1">
      <formula>IF($J$20&lt;&gt;0,$D$20=0)</formula>
    </cfRule>
    <cfRule type="cellIs" dxfId="0" priority="103" stopIfTrue="1" operator="lessThan">
      <formula>$F$20+$H$20</formula>
    </cfRule>
  </conditionalFormatting>
  <conditionalFormatting sqref="E20">
    <cfRule type="cellIs" dxfId="0" priority="164" stopIfTrue="1" operator="greaterThan">
      <formula>$D$20</formula>
    </cfRule>
    <cfRule type="expression" dxfId="2" priority="165" stopIfTrue="1">
      <formula>IF($J$20&lt;&gt;0,$E$20=0)</formula>
    </cfRule>
    <cfRule type="cellIs" dxfId="0" priority="166" stopIfTrue="1" operator="lessThan">
      <formula>$G$20+$I$20</formula>
    </cfRule>
  </conditionalFormatting>
  <conditionalFormatting sqref="G20">
    <cfRule type="cellIs" dxfId="0" priority="13" stopIfTrue="1" operator="greaterThan">
      <formula>$F$20</formula>
    </cfRule>
  </conditionalFormatting>
  <conditionalFormatting sqref="I20">
    <cfRule type="cellIs" dxfId="0" priority="29" stopIfTrue="1" operator="greaterThan">
      <formula>$H$20</formula>
    </cfRule>
  </conditionalFormatting>
  <conditionalFormatting sqref="J20">
    <cfRule type="cellIs" dxfId="0" priority="478" stopIfTrue="1" operator="notEqual">
      <formula>SUM($M$20:$Q$20)</formula>
    </cfRule>
    <cfRule type="cellIs" dxfId="0" priority="479" stopIfTrue="1" operator="lessThan">
      <formula>$K$20+$L$20</formula>
    </cfRule>
  </conditionalFormatting>
  <conditionalFormatting sqref="K20:R20">
    <cfRule type="cellIs" dxfId="0" priority="61" stopIfTrue="1" operator="greaterThan">
      <formula>$J$20</formula>
    </cfRule>
  </conditionalFormatting>
  <conditionalFormatting sqref="D21">
    <cfRule type="expression" dxfId="2" priority="104" stopIfTrue="1">
      <formula>IF($J$21&lt;&gt;0,$D$21=0)</formula>
    </cfRule>
    <cfRule type="cellIs" dxfId="0" priority="105" stopIfTrue="1" operator="lessThan">
      <formula>$F$21+$H$21</formula>
    </cfRule>
  </conditionalFormatting>
  <conditionalFormatting sqref="E21">
    <cfRule type="cellIs" dxfId="0" priority="167" stopIfTrue="1" operator="greaterThan">
      <formula>$D$21</formula>
    </cfRule>
    <cfRule type="expression" dxfId="2" priority="168" stopIfTrue="1">
      <formula>IF($J$21&lt;&gt;0,$E$21=0)</formula>
    </cfRule>
    <cfRule type="cellIs" dxfId="0" priority="169" stopIfTrue="1" operator="lessThan">
      <formula>$G$21+$I$21</formula>
    </cfRule>
  </conditionalFormatting>
  <conditionalFormatting sqref="G21">
    <cfRule type="cellIs" dxfId="0" priority="14" stopIfTrue="1" operator="greaterThan">
      <formula>$F$21</formula>
    </cfRule>
  </conditionalFormatting>
  <conditionalFormatting sqref="I21">
    <cfRule type="cellIs" dxfId="0" priority="30" stopIfTrue="1" operator="greaterThan">
      <formula>$H$21</formula>
    </cfRule>
  </conditionalFormatting>
  <conditionalFormatting sqref="J21">
    <cfRule type="cellIs" dxfId="0" priority="480" stopIfTrue="1" operator="notEqual">
      <formula>SUM($M$21:$Q$21)</formula>
    </cfRule>
    <cfRule type="cellIs" dxfId="0" priority="481" stopIfTrue="1" operator="lessThan">
      <formula>$K$21+$L$21</formula>
    </cfRule>
  </conditionalFormatting>
  <conditionalFormatting sqref="K21:R21">
    <cfRule type="cellIs" dxfId="0" priority="62" stopIfTrue="1" operator="greaterThan">
      <formula>$J$21</formula>
    </cfRule>
  </conditionalFormatting>
  <conditionalFormatting sqref="D22">
    <cfRule type="expression" dxfId="2" priority="106" stopIfTrue="1">
      <formula>IF($J$22&lt;&gt;0,$D$22=0)</formula>
    </cfRule>
    <cfRule type="cellIs" dxfId="0" priority="107" stopIfTrue="1" operator="lessThan">
      <formula>$F$22+$H$22</formula>
    </cfRule>
  </conditionalFormatting>
  <conditionalFormatting sqref="E22">
    <cfRule type="cellIs" dxfId="0" priority="170" stopIfTrue="1" operator="greaterThan">
      <formula>$D$22</formula>
    </cfRule>
    <cfRule type="expression" dxfId="2" priority="171" stopIfTrue="1">
      <formula>IF($J$22&lt;&gt;0,$E$22=0)</formula>
    </cfRule>
    <cfRule type="cellIs" dxfId="0" priority="172" stopIfTrue="1" operator="lessThan">
      <formula>$G$22+$I$22</formula>
    </cfRule>
  </conditionalFormatting>
  <conditionalFormatting sqref="G22">
    <cfRule type="cellIs" dxfId="0" priority="15" stopIfTrue="1" operator="greaterThan">
      <formula>$F$22</formula>
    </cfRule>
  </conditionalFormatting>
  <conditionalFormatting sqref="I22">
    <cfRule type="cellIs" dxfId="0" priority="31" stopIfTrue="1" operator="greaterThan">
      <formula>$H$22</formula>
    </cfRule>
  </conditionalFormatting>
  <conditionalFormatting sqref="J22">
    <cfRule type="cellIs" dxfId="0" priority="482" stopIfTrue="1" operator="notEqual">
      <formula>SUM($M$22:$Q$22)</formula>
    </cfRule>
    <cfRule type="cellIs" dxfId="0" priority="483" stopIfTrue="1" operator="lessThan">
      <formula>$K$22+$L$22</formula>
    </cfRule>
  </conditionalFormatting>
  <conditionalFormatting sqref="K22:R22">
    <cfRule type="cellIs" dxfId="0" priority="63" stopIfTrue="1" operator="greaterThan">
      <formula>$J$22</formula>
    </cfRule>
  </conditionalFormatting>
  <conditionalFormatting sqref="D23">
    <cfRule type="expression" dxfId="2" priority="108" stopIfTrue="1">
      <formula>IF($J$23&lt;&gt;0,$D$23=0)</formula>
    </cfRule>
    <cfRule type="cellIs" dxfId="0" priority="109" stopIfTrue="1" operator="lessThan">
      <formula>$F$23+$H$23</formula>
    </cfRule>
  </conditionalFormatting>
  <conditionalFormatting sqref="E23">
    <cfRule type="cellIs" dxfId="0" priority="173" stopIfTrue="1" operator="greaterThan">
      <formula>$D$23</formula>
    </cfRule>
    <cfRule type="expression" dxfId="2" priority="174" stopIfTrue="1">
      <formula>IF($J$23&lt;&gt;0,$E$23=0)</formula>
    </cfRule>
    <cfRule type="cellIs" dxfId="0" priority="175" stopIfTrue="1" operator="lessThan">
      <formula>$G$23+$I$23</formula>
    </cfRule>
  </conditionalFormatting>
  <conditionalFormatting sqref="G23">
    <cfRule type="cellIs" dxfId="0" priority="16" stopIfTrue="1" operator="greaterThan">
      <formula>$F$23</formula>
    </cfRule>
  </conditionalFormatting>
  <conditionalFormatting sqref="I23">
    <cfRule type="cellIs" dxfId="0" priority="32" stopIfTrue="1" operator="greaterThan">
      <formula>$H$23</formula>
    </cfRule>
  </conditionalFormatting>
  <conditionalFormatting sqref="J23">
    <cfRule type="cellIs" dxfId="0" priority="484" stopIfTrue="1" operator="notEqual">
      <formula>SUM($M$23:$Q$23)</formula>
    </cfRule>
    <cfRule type="cellIs" dxfId="0" priority="485" stopIfTrue="1" operator="lessThan">
      <formula>$K$23+$L$23</formula>
    </cfRule>
  </conditionalFormatting>
  <conditionalFormatting sqref="K23:R23">
    <cfRule type="cellIs" dxfId="0" priority="64" stopIfTrue="1" operator="greaterThan">
      <formula>$J$23</formula>
    </cfRule>
  </conditionalFormatting>
  <conditionalFormatting sqref="D24">
    <cfRule type="expression" dxfId="2" priority="110" stopIfTrue="1">
      <formula>IF($J$24&lt;&gt;0,$D$24=0)</formula>
    </cfRule>
    <cfRule type="cellIs" dxfId="0" priority="111" stopIfTrue="1" operator="lessThan">
      <formula>$F$24+$H$24</formula>
    </cfRule>
  </conditionalFormatting>
  <conditionalFormatting sqref="E24">
    <cfRule type="cellIs" dxfId="0" priority="176" stopIfTrue="1" operator="greaterThan">
      <formula>$D$24</formula>
    </cfRule>
    <cfRule type="expression" dxfId="2" priority="177" stopIfTrue="1">
      <formula>IF($J$24&lt;&gt;0,$E$24=0)</formula>
    </cfRule>
    <cfRule type="cellIs" dxfId="0" priority="178" stopIfTrue="1" operator="lessThan">
      <formula>$G$24+$I$24</formula>
    </cfRule>
  </conditionalFormatting>
  <conditionalFormatting sqref="G24">
    <cfRule type="cellIs" dxfId="0" priority="17" stopIfTrue="1" operator="greaterThan">
      <formula>$F$24</formula>
    </cfRule>
  </conditionalFormatting>
  <conditionalFormatting sqref="I24">
    <cfRule type="cellIs" dxfId="0" priority="33" stopIfTrue="1" operator="greaterThan">
      <formula>$H$24</formula>
    </cfRule>
  </conditionalFormatting>
  <conditionalFormatting sqref="J24">
    <cfRule type="cellIs" dxfId="0" priority="486" stopIfTrue="1" operator="notEqual">
      <formula>SUM($M$24:$Q$24)</formula>
    </cfRule>
    <cfRule type="cellIs" dxfId="0" priority="487" stopIfTrue="1" operator="lessThan">
      <formula>$K$24+$L$24</formula>
    </cfRule>
  </conditionalFormatting>
  <conditionalFormatting sqref="K24:R24">
    <cfRule type="cellIs" dxfId="0" priority="65" stopIfTrue="1" operator="greaterThan">
      <formula>$J$24</formula>
    </cfRule>
  </conditionalFormatting>
  <conditionalFormatting sqref="D25">
    <cfRule type="expression" dxfId="2" priority="112" stopIfTrue="1">
      <formula>IF($J$25&lt;&gt;0,$D$25=0)</formula>
    </cfRule>
    <cfRule type="cellIs" dxfId="0" priority="113" stopIfTrue="1" operator="lessThan">
      <formula>$F$25+$H$25</formula>
    </cfRule>
  </conditionalFormatting>
  <conditionalFormatting sqref="E25">
    <cfRule type="cellIs" dxfId="0" priority="179" stopIfTrue="1" operator="greaterThan">
      <formula>$D$25</formula>
    </cfRule>
    <cfRule type="expression" dxfId="2" priority="180" stopIfTrue="1">
      <formula>IF($J$25&lt;&gt;0,$E$25=0)</formula>
    </cfRule>
    <cfRule type="cellIs" dxfId="0" priority="181" stopIfTrue="1" operator="lessThan">
      <formula>$G$25+$I$25</formula>
    </cfRule>
  </conditionalFormatting>
  <conditionalFormatting sqref="G25">
    <cfRule type="cellIs" dxfId="0" priority="18" stopIfTrue="1" operator="greaterThan">
      <formula>$F$25</formula>
    </cfRule>
  </conditionalFormatting>
  <conditionalFormatting sqref="I25">
    <cfRule type="cellIs" dxfId="0" priority="34" stopIfTrue="1" operator="greaterThan">
      <formula>$H$25</formula>
    </cfRule>
  </conditionalFormatting>
  <conditionalFormatting sqref="J25">
    <cfRule type="cellIs" dxfId="0" priority="488" stopIfTrue="1" operator="notEqual">
      <formula>SUM($M$25:$Q$25)</formula>
    </cfRule>
    <cfRule type="cellIs" dxfId="0" priority="489" stopIfTrue="1" operator="lessThan">
      <formula>$K$25+$L$25</formula>
    </cfRule>
  </conditionalFormatting>
  <conditionalFormatting sqref="K25:R25">
    <cfRule type="cellIs" dxfId="0" priority="66" stopIfTrue="1" operator="greaterThan">
      <formula>$J$25</formula>
    </cfRule>
  </conditionalFormatting>
  <conditionalFormatting sqref="D26">
    <cfRule type="expression" dxfId="2" priority="114" stopIfTrue="1">
      <formula>IF($J$26&lt;&gt;0,$D$26=0)</formula>
    </cfRule>
    <cfRule type="cellIs" dxfId="0" priority="115" stopIfTrue="1" operator="lessThan">
      <formula>$F$26+$H$26</formula>
    </cfRule>
  </conditionalFormatting>
  <conditionalFormatting sqref="E26">
    <cfRule type="cellIs" dxfId="0" priority="182" stopIfTrue="1" operator="greaterThan">
      <formula>$D$26</formula>
    </cfRule>
    <cfRule type="expression" dxfId="2" priority="183" stopIfTrue="1">
      <formula>IF($J$26&lt;&gt;0,$E$26=0)</formula>
    </cfRule>
    <cfRule type="cellIs" dxfId="0" priority="184" stopIfTrue="1" operator="lessThan">
      <formula>$G$26+$I$26</formula>
    </cfRule>
  </conditionalFormatting>
  <conditionalFormatting sqref="G26">
    <cfRule type="cellIs" dxfId="0" priority="19" stopIfTrue="1" operator="greaterThan">
      <formula>$F$26</formula>
    </cfRule>
  </conditionalFormatting>
  <conditionalFormatting sqref="I26">
    <cfRule type="cellIs" dxfId="0" priority="35" stopIfTrue="1" operator="greaterThan">
      <formula>$H$26</formula>
    </cfRule>
  </conditionalFormatting>
  <conditionalFormatting sqref="J26">
    <cfRule type="cellIs" dxfId="0" priority="490" stopIfTrue="1" operator="notEqual">
      <formula>SUM($M$26:$Q$26)</formula>
    </cfRule>
    <cfRule type="cellIs" dxfId="0" priority="491" stopIfTrue="1" operator="lessThan">
      <formula>$K$26+$L$26</formula>
    </cfRule>
  </conditionalFormatting>
  <conditionalFormatting sqref="K26:R26">
    <cfRule type="cellIs" dxfId="0" priority="67" stopIfTrue="1" operator="greaterThan">
      <formula>$J$26</formula>
    </cfRule>
  </conditionalFormatting>
  <conditionalFormatting sqref="D27">
    <cfRule type="expression" dxfId="2" priority="116" stopIfTrue="1">
      <formula>IF($J$27&lt;&gt;0,$D$27=0)</formula>
    </cfRule>
    <cfRule type="cellIs" dxfId="0" priority="117" stopIfTrue="1" operator="lessThan">
      <formula>$F$27+$H$27</formula>
    </cfRule>
  </conditionalFormatting>
  <conditionalFormatting sqref="E27">
    <cfRule type="cellIs" dxfId="0" priority="185" stopIfTrue="1" operator="greaterThan">
      <formula>$D$27</formula>
    </cfRule>
    <cfRule type="expression" dxfId="2" priority="186" stopIfTrue="1">
      <formula>IF($J$27&lt;&gt;0,$E$27=0)</formula>
    </cfRule>
    <cfRule type="cellIs" dxfId="0" priority="187" stopIfTrue="1" operator="lessThan">
      <formula>$G$27+$I$27</formula>
    </cfRule>
  </conditionalFormatting>
  <conditionalFormatting sqref="G27">
    <cfRule type="cellIs" dxfId="0" priority="20" stopIfTrue="1" operator="greaterThan">
      <formula>$F$27</formula>
    </cfRule>
  </conditionalFormatting>
  <conditionalFormatting sqref="I27">
    <cfRule type="cellIs" dxfId="0" priority="36" stopIfTrue="1" operator="greaterThan">
      <formula>$H$27</formula>
    </cfRule>
  </conditionalFormatting>
  <conditionalFormatting sqref="J27">
    <cfRule type="cellIs" dxfId="0" priority="492" stopIfTrue="1" operator="notEqual">
      <formula>SUM($M$27:$Q$27)</formula>
    </cfRule>
    <cfRule type="cellIs" dxfId="0" priority="493" stopIfTrue="1" operator="lessThan">
      <formula>$K$27+$L$27</formula>
    </cfRule>
  </conditionalFormatting>
  <conditionalFormatting sqref="K27:R27">
    <cfRule type="cellIs" dxfId="0" priority="68" stopIfTrue="1" operator="greaterThan">
      <formula>$J$27</formula>
    </cfRule>
  </conditionalFormatting>
  <conditionalFormatting sqref="D28">
    <cfRule type="expression" dxfId="2" priority="118" stopIfTrue="1">
      <formula>IF($J$28&lt;&gt;0,$D$28=0)</formula>
    </cfRule>
    <cfRule type="cellIs" dxfId="0" priority="119" stopIfTrue="1" operator="lessThan">
      <formula>$F$28+$H$28</formula>
    </cfRule>
  </conditionalFormatting>
  <conditionalFormatting sqref="E28">
    <cfRule type="cellIs" dxfId="0" priority="188" stopIfTrue="1" operator="greaterThan">
      <formula>$D$28</formula>
    </cfRule>
    <cfRule type="expression" dxfId="2" priority="189" stopIfTrue="1">
      <formula>IF($J$28&lt;&gt;0,$E$28=0)</formula>
    </cfRule>
    <cfRule type="cellIs" dxfId="0" priority="190" stopIfTrue="1" operator="lessThan">
      <formula>$G$28+$I$28</formula>
    </cfRule>
  </conditionalFormatting>
  <conditionalFormatting sqref="G28">
    <cfRule type="cellIs" dxfId="0" priority="21" stopIfTrue="1" operator="greaterThan">
      <formula>$F$28</formula>
    </cfRule>
  </conditionalFormatting>
  <conditionalFormatting sqref="I28">
    <cfRule type="cellIs" dxfId="0" priority="37" stopIfTrue="1" operator="greaterThan">
      <formula>$H$28</formula>
    </cfRule>
  </conditionalFormatting>
  <conditionalFormatting sqref="J28">
    <cfRule type="cellIs" dxfId="0" priority="494" stopIfTrue="1" operator="notEqual">
      <formula>SUM($M$28:$Q$28)</formula>
    </cfRule>
    <cfRule type="cellIs" dxfId="0" priority="495" stopIfTrue="1" operator="lessThan">
      <formula>$K$28+$L$28</formula>
    </cfRule>
  </conditionalFormatting>
  <conditionalFormatting sqref="K28:R28">
    <cfRule type="cellIs" dxfId="0" priority="69" stopIfTrue="1" operator="greaterThan">
      <formula>$J$28</formula>
    </cfRule>
  </conditionalFormatting>
  <conditionalFormatting sqref="D29">
    <cfRule type="expression" dxfId="2" priority="249" stopIfTrue="1">
      <formula>IF($J$29&lt;&gt;0,$D$29=0)</formula>
    </cfRule>
    <cfRule type="cellIs" dxfId="0" priority="250" stopIfTrue="1" operator="lessThan">
      <formula>$F$29+$H$29</formula>
    </cfRule>
  </conditionalFormatting>
  <conditionalFormatting sqref="E29">
    <cfRule type="cellIs" dxfId="0" priority="251" stopIfTrue="1" operator="greaterThan">
      <formula>$D$29</formula>
    </cfRule>
    <cfRule type="expression" dxfId="2" priority="252" stopIfTrue="1">
      <formula>IF($J$29&lt;&gt;0,$E$29=0)</formula>
    </cfRule>
    <cfRule type="cellIs" dxfId="0" priority="253" stopIfTrue="1" operator="lessThan">
      <formula>$G$29+$I$29</formula>
    </cfRule>
  </conditionalFormatting>
  <conditionalFormatting sqref="G29">
    <cfRule type="cellIs" dxfId="0" priority="244" stopIfTrue="1" operator="greaterThan">
      <formula>$F$29</formula>
    </cfRule>
  </conditionalFormatting>
  <conditionalFormatting sqref="I29">
    <cfRule type="cellIs" dxfId="0" priority="245" stopIfTrue="1" operator="greaterThan">
      <formula>$H$29</formula>
    </cfRule>
  </conditionalFormatting>
  <conditionalFormatting sqref="J29">
    <cfRule type="cellIs" dxfId="0" priority="504" stopIfTrue="1" operator="lessThan">
      <formula>SUM($O$29:$Q$29)</formula>
    </cfRule>
    <cfRule type="cellIs" dxfId="0" priority="505" stopIfTrue="1" operator="lessThan">
      <formula>$K$29+$L$29</formula>
    </cfRule>
  </conditionalFormatting>
  <conditionalFormatting sqref="K29:R29">
    <cfRule type="cellIs" dxfId="0" priority="248" stopIfTrue="1" operator="greaterThan">
      <formula>$J$29</formula>
    </cfRule>
  </conditionalFormatting>
  <conditionalFormatting sqref="D30">
    <cfRule type="expression" dxfId="2" priority="120" stopIfTrue="1">
      <formula>IF($J$30&lt;&gt;0,$D$30=0)</formula>
    </cfRule>
    <cfRule type="cellIs" dxfId="0" priority="121" stopIfTrue="1" operator="lessThan">
      <formula>$F$30+$H$30</formula>
    </cfRule>
  </conditionalFormatting>
  <conditionalFormatting sqref="E30">
    <cfRule type="cellIs" dxfId="0" priority="191" stopIfTrue="1" operator="greaterThan">
      <formula>$D$30</formula>
    </cfRule>
    <cfRule type="expression" dxfId="2" priority="192" stopIfTrue="1">
      <formula>IF($J$30&lt;&gt;0,$E$30=0)</formula>
    </cfRule>
    <cfRule type="cellIs" dxfId="0" priority="193" stopIfTrue="1" operator="lessThan">
      <formula>$G$30+$I$30</formula>
    </cfRule>
  </conditionalFormatting>
  <conditionalFormatting sqref="G30">
    <cfRule type="cellIs" dxfId="0" priority="46" stopIfTrue="1" operator="greaterThan">
      <formula>$F$30</formula>
    </cfRule>
  </conditionalFormatting>
  <conditionalFormatting sqref="I30">
    <cfRule type="cellIs" dxfId="0" priority="47" stopIfTrue="1" operator="greaterThan">
      <formula>$H$30</formula>
    </cfRule>
  </conditionalFormatting>
  <conditionalFormatting sqref="J30">
    <cfRule type="cellIs" dxfId="0" priority="496" stopIfTrue="1" operator="notEqual">
      <formula>SUM($M$30:$Q$30)</formula>
    </cfRule>
    <cfRule type="cellIs" dxfId="0" priority="497" stopIfTrue="1" operator="lessThan">
      <formula>$K$30+$L$30</formula>
    </cfRule>
  </conditionalFormatting>
  <conditionalFormatting sqref="K30:R30">
    <cfRule type="cellIs" dxfId="0" priority="70" stopIfTrue="1" operator="greaterThan">
      <formula>$J$30</formula>
    </cfRule>
  </conditionalFormatting>
  <conditionalFormatting sqref="D31">
    <cfRule type="expression" dxfId="2" priority="254" stopIfTrue="1">
      <formula>IF($J$31&lt;&gt;0,$D$31=0)</formula>
    </cfRule>
    <cfRule type="cellIs" dxfId="0" priority="255" stopIfTrue="1" operator="lessThan">
      <formula>$F$31+$H$31</formula>
    </cfRule>
  </conditionalFormatting>
  <conditionalFormatting sqref="E31">
    <cfRule type="cellIs" dxfId="0" priority="256" stopIfTrue="1" operator="greaterThan">
      <formula>$D$31</formula>
    </cfRule>
    <cfRule type="expression" dxfId="2" priority="257" stopIfTrue="1">
      <formula>IF($J$31&lt;&gt;0,$E$31=0)</formula>
    </cfRule>
    <cfRule type="cellIs" dxfId="0" priority="258" stopIfTrue="1" operator="lessThan">
      <formula>$G$31+$I$31</formula>
    </cfRule>
  </conditionalFormatting>
  <conditionalFormatting sqref="G31">
    <cfRule type="cellIs" dxfId="0" priority="259" stopIfTrue="1" operator="greaterThan">
      <formula>$F$31</formula>
    </cfRule>
  </conditionalFormatting>
  <conditionalFormatting sqref="I31">
    <cfRule type="cellIs" dxfId="0" priority="260" stopIfTrue="1" operator="greaterThan">
      <formula>$H$31</formula>
    </cfRule>
  </conditionalFormatting>
  <conditionalFormatting sqref="J31">
    <cfRule type="cellIs" dxfId="0" priority="498" stopIfTrue="1" operator="notEqual">
      <formula>SUM($M$31:$Q$31)</formula>
    </cfRule>
    <cfRule type="cellIs" dxfId="0" priority="499" stopIfTrue="1" operator="lessThan">
      <formula>$K$31+$L$31</formula>
    </cfRule>
  </conditionalFormatting>
  <conditionalFormatting sqref="R31;K31:N31">
    <cfRule type="cellIs" dxfId="0" priority="71" stopIfTrue="1" operator="greaterThan">
      <formula>$J$31</formula>
    </cfRule>
  </conditionalFormatting>
  <pageMargins left="0.17" right="0.15748" top="0.65" bottom="0.19685" header="0" footer="0"/>
  <pageSetup paperSize="9" scale="80" orientation="landscape" useFirstPageNumber="1"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
  <sheetViews>
    <sheetView zoomScale="90" zoomScaleNormal="90" topLeftCell="A10" workbookViewId="0">
      <selection activeCell="P17" sqref="P17"/>
    </sheetView>
  </sheetViews>
  <sheetFormatPr defaultColWidth="9" defaultRowHeight="12.75" customHeight="1"/>
  <cols>
    <col min="1" max="1" width="2.28888888888889" customWidth="1"/>
    <col min="2" max="2" width="5.71111111111111" customWidth="1"/>
    <col min="3" max="3" width="25.8555555555556" customWidth="1"/>
    <col min="4" max="5" width="9.71111111111111" customWidth="1"/>
    <col min="6" max="8" width="8.71111111111111" customWidth="1"/>
    <col min="9" max="9" width="8.14444444444444" customWidth="1"/>
    <col min="10" max="10" width="10.7111111111111" customWidth="1"/>
    <col min="11" max="12" width="9.71111111111111" customWidth="1"/>
    <col min="13" max="13" width="8.14444444444444" customWidth="1"/>
    <col min="14" max="14" width="8.28888888888889" customWidth="1"/>
    <col min="15" max="17" width="8.14444444444444" customWidth="1"/>
    <col min="18" max="18" width="9.42222222222222" customWidth="1"/>
    <col min="19" max="257" width="9.14444444444444"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1.4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10.15"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customFormat="1" ht="18" customHeight="1" spans="2:18">
      <c r="B6" s="298" t="s">
        <v>272</v>
      </c>
      <c r="C6" s="121" t="s">
        <v>273</v>
      </c>
      <c r="D6" s="318"/>
      <c r="E6" s="317"/>
      <c r="F6" s="317"/>
      <c r="G6" s="345"/>
      <c r="H6" s="317"/>
      <c r="I6" s="354"/>
      <c r="J6" s="316"/>
      <c r="K6" s="317"/>
      <c r="L6" s="317"/>
      <c r="M6" s="317"/>
      <c r="N6" s="317"/>
      <c r="O6" s="317"/>
      <c r="P6" s="317"/>
      <c r="Q6" s="317"/>
      <c r="R6" s="334"/>
    </row>
    <row r="7" ht="16.9" customHeight="1" spans="2:18">
      <c r="B7" s="315" t="s">
        <v>274</v>
      </c>
      <c r="C7" s="63" t="s">
        <v>355</v>
      </c>
      <c r="D7" s="318"/>
      <c r="E7" s="317"/>
      <c r="F7" s="317"/>
      <c r="G7" s="345"/>
      <c r="H7" s="317"/>
      <c r="I7" s="354"/>
      <c r="J7" s="316"/>
      <c r="K7" s="317"/>
      <c r="L7" s="317"/>
      <c r="M7" s="317"/>
      <c r="N7" s="317"/>
      <c r="O7" s="317"/>
      <c r="P7" s="317"/>
      <c r="Q7" s="317"/>
      <c r="R7" s="334"/>
    </row>
    <row r="8" ht="30" customHeight="1" spans="2:18">
      <c r="B8" s="309" t="s">
        <v>276</v>
      </c>
      <c r="C8" s="121" t="s">
        <v>277</v>
      </c>
      <c r="D8" s="316"/>
      <c r="E8" s="317"/>
      <c r="F8" s="317"/>
      <c r="G8" s="317"/>
      <c r="H8" s="317"/>
      <c r="I8" s="354"/>
      <c r="J8" s="316"/>
      <c r="K8" s="317"/>
      <c r="L8" s="317"/>
      <c r="M8" s="317"/>
      <c r="N8" s="317"/>
      <c r="O8" s="317"/>
      <c r="P8" s="317"/>
      <c r="Q8" s="317"/>
      <c r="R8" s="334"/>
    </row>
    <row r="9" customFormat="1" ht="36" customHeight="1" spans="2:18">
      <c r="B9" s="346" t="s">
        <v>278</v>
      </c>
      <c r="C9" s="63" t="s">
        <v>279</v>
      </c>
      <c r="D9" s="318"/>
      <c r="E9" s="317"/>
      <c r="F9" s="317"/>
      <c r="G9" s="345"/>
      <c r="H9" s="317"/>
      <c r="I9" s="354"/>
      <c r="J9" s="316"/>
      <c r="K9" s="317"/>
      <c r="L9" s="317"/>
      <c r="M9" s="317"/>
      <c r="N9" s="317"/>
      <c r="O9" s="317"/>
      <c r="P9" s="317"/>
      <c r="Q9" s="317"/>
      <c r="R9" s="334"/>
    </row>
    <row r="10" ht="59.45" customHeight="1" spans="2:18">
      <c r="B10" s="315" t="s">
        <v>280</v>
      </c>
      <c r="C10" s="124" t="s">
        <v>281</v>
      </c>
      <c r="D10" s="347" t="s">
        <v>66</v>
      </c>
      <c r="E10" s="348" t="s">
        <v>66</v>
      </c>
      <c r="F10" s="348" t="s">
        <v>66</v>
      </c>
      <c r="G10" s="348" t="s">
        <v>66</v>
      </c>
      <c r="H10" s="348" t="s">
        <v>66</v>
      </c>
      <c r="I10" s="355" t="s">
        <v>66</v>
      </c>
      <c r="J10" s="335"/>
      <c r="K10" s="356"/>
      <c r="L10" s="356"/>
      <c r="M10" s="356"/>
      <c r="N10" s="356"/>
      <c r="O10" s="356"/>
      <c r="P10" s="356"/>
      <c r="Q10" s="356"/>
      <c r="R10" s="362"/>
    </row>
    <row r="11" ht="20.45" customHeight="1" spans="2:18">
      <c r="B11" s="346" t="s">
        <v>282</v>
      </c>
      <c r="C11" s="125" t="s">
        <v>283</v>
      </c>
      <c r="D11" s="318"/>
      <c r="E11" s="317"/>
      <c r="F11" s="345"/>
      <c r="G11" s="345"/>
      <c r="H11" s="345"/>
      <c r="I11" s="354"/>
      <c r="J11" s="316"/>
      <c r="K11" s="317"/>
      <c r="L11" s="317"/>
      <c r="M11" s="317"/>
      <c r="N11" s="317"/>
      <c r="O11" s="317"/>
      <c r="P11" s="317"/>
      <c r="Q11" s="317"/>
      <c r="R11" s="334"/>
    </row>
    <row r="12" ht="28.9" customHeight="1" spans="2:18">
      <c r="B12" s="319" t="s">
        <v>284</v>
      </c>
      <c r="C12" s="124" t="s">
        <v>285</v>
      </c>
      <c r="D12" s="318"/>
      <c r="E12" s="317"/>
      <c r="F12" s="349"/>
      <c r="G12" s="345"/>
      <c r="H12" s="349"/>
      <c r="I12" s="354"/>
      <c r="J12" s="357"/>
      <c r="K12" s="349"/>
      <c r="L12" s="349"/>
      <c r="M12" s="349"/>
      <c r="N12" s="349"/>
      <c r="O12" s="349"/>
      <c r="P12" s="349"/>
      <c r="Q12" s="349"/>
      <c r="R12" s="363"/>
    </row>
    <row r="13" ht="28.15" customHeight="1" spans="1:18">
      <c r="A13" s="311">
        <v>12</v>
      </c>
      <c r="B13" s="308" t="s">
        <v>286</v>
      </c>
      <c r="C13" s="126" t="s">
        <v>287</v>
      </c>
      <c r="D13" s="350">
        <v>1.5</v>
      </c>
      <c r="E13" s="351">
        <v>1.5</v>
      </c>
      <c r="F13" s="351"/>
      <c r="G13" s="351"/>
      <c r="H13" s="351"/>
      <c r="I13" s="358"/>
      <c r="J13" s="359">
        <v>1</v>
      </c>
      <c r="K13" s="351"/>
      <c r="L13" s="351"/>
      <c r="M13" s="351"/>
      <c r="N13" s="351">
        <v>1</v>
      </c>
      <c r="O13" s="351"/>
      <c r="P13" s="351"/>
      <c r="Q13" s="351"/>
      <c r="R13" s="364">
        <v>1</v>
      </c>
    </row>
    <row r="14" ht="18.6" customHeight="1" spans="2:18">
      <c r="B14" s="293" t="s">
        <v>288</v>
      </c>
      <c r="C14" s="24" t="s">
        <v>65</v>
      </c>
      <c r="D14" s="51" t="s">
        <v>66</v>
      </c>
      <c r="E14" s="52" t="s">
        <v>66</v>
      </c>
      <c r="F14" s="52" t="s">
        <v>66</v>
      </c>
      <c r="G14" s="53" t="s">
        <v>66</v>
      </c>
      <c r="H14" s="52" t="s">
        <v>66</v>
      </c>
      <c r="I14" s="94" t="s">
        <v>66</v>
      </c>
      <c r="J14" s="294"/>
      <c r="K14" s="52" t="s">
        <v>66</v>
      </c>
      <c r="L14" s="52" t="s">
        <v>66</v>
      </c>
      <c r="M14" s="52" t="s">
        <v>66</v>
      </c>
      <c r="N14" s="52" t="s">
        <v>66</v>
      </c>
      <c r="O14" s="52" t="s">
        <v>66</v>
      </c>
      <c r="P14" s="52" t="s">
        <v>66</v>
      </c>
      <c r="Q14" s="52" t="s">
        <v>66</v>
      </c>
      <c r="R14" s="339"/>
    </row>
    <row r="15" ht="25.9" customHeight="1" spans="2:18">
      <c r="B15" s="293" t="s">
        <v>289</v>
      </c>
      <c r="C15" s="24" t="s">
        <v>68</v>
      </c>
      <c r="D15" s="54" t="s">
        <v>66</v>
      </c>
      <c r="E15" s="52" t="s">
        <v>66</v>
      </c>
      <c r="F15" s="52" t="s">
        <v>66</v>
      </c>
      <c r="G15" s="52" t="s">
        <v>66</v>
      </c>
      <c r="H15" s="52" t="s">
        <v>66</v>
      </c>
      <c r="I15" s="94" t="s">
        <v>66</v>
      </c>
      <c r="J15" s="294"/>
      <c r="K15" s="52" t="s">
        <v>66</v>
      </c>
      <c r="L15" s="52" t="s">
        <v>66</v>
      </c>
      <c r="M15" s="52" t="s">
        <v>66</v>
      </c>
      <c r="N15" s="52" t="s">
        <v>66</v>
      </c>
      <c r="O15" s="52" t="s">
        <v>66</v>
      </c>
      <c r="P15" s="52" t="s">
        <v>66</v>
      </c>
      <c r="Q15" s="52" t="s">
        <v>66</v>
      </c>
      <c r="R15" s="339"/>
    </row>
    <row r="16" ht="20.45" customHeight="1" spans="2:18">
      <c r="B16" s="308" t="s">
        <v>290</v>
      </c>
      <c r="C16" s="41" t="s">
        <v>291</v>
      </c>
      <c r="D16" s="128" t="s">
        <v>66</v>
      </c>
      <c r="E16" s="49" t="s">
        <v>66</v>
      </c>
      <c r="F16" s="49" t="s">
        <v>66</v>
      </c>
      <c r="G16" s="129" t="s">
        <v>66</v>
      </c>
      <c r="H16" s="49" t="s">
        <v>66</v>
      </c>
      <c r="I16" s="93" t="s">
        <v>66</v>
      </c>
      <c r="J16" s="312"/>
      <c r="K16" s="49" t="s">
        <v>66</v>
      </c>
      <c r="L16" s="49" t="s">
        <v>66</v>
      </c>
      <c r="M16" s="49" t="s">
        <v>66</v>
      </c>
      <c r="N16" s="49" t="s">
        <v>66</v>
      </c>
      <c r="O16" s="49" t="s">
        <v>66</v>
      </c>
      <c r="P16" s="49" t="s">
        <v>66</v>
      </c>
      <c r="Q16" s="49" t="s">
        <v>66</v>
      </c>
      <c r="R16" s="340"/>
    </row>
    <row r="17" ht="19.9" customHeight="1" spans="2:18">
      <c r="B17" s="290" t="s">
        <v>292</v>
      </c>
      <c r="C17" s="130" t="s">
        <v>72</v>
      </c>
      <c r="D17" s="352">
        <v>1.5</v>
      </c>
      <c r="E17" s="353">
        <v>1.5</v>
      </c>
      <c r="F17" s="353"/>
      <c r="G17" s="353"/>
      <c r="H17" s="353"/>
      <c r="I17" s="360"/>
      <c r="J17" s="361">
        <v>1</v>
      </c>
      <c r="K17" s="353"/>
      <c r="L17" s="353"/>
      <c r="M17" s="353"/>
      <c r="N17" s="353"/>
      <c r="O17" s="353"/>
      <c r="P17" s="353">
        <v>1</v>
      </c>
      <c r="Q17" s="353"/>
      <c r="R17" s="365">
        <v>1</v>
      </c>
    </row>
    <row r="18" ht="21" customHeight="1" spans="2:18">
      <c r="B18" s="308" t="s">
        <v>293</v>
      </c>
      <c r="C18" s="41" t="s">
        <v>74</v>
      </c>
      <c r="D18" s="54" t="s">
        <v>66</v>
      </c>
      <c r="E18" s="52" t="s">
        <v>66</v>
      </c>
      <c r="F18" s="52" t="s">
        <v>66</v>
      </c>
      <c r="G18" s="52" t="s">
        <v>66</v>
      </c>
      <c r="H18" s="52" t="s">
        <v>66</v>
      </c>
      <c r="I18" s="94" t="s">
        <v>66</v>
      </c>
      <c r="J18" s="294"/>
      <c r="K18" s="295"/>
      <c r="L18" s="295"/>
      <c r="M18" s="295"/>
      <c r="N18" s="295"/>
      <c r="O18" s="295"/>
      <c r="P18" s="295"/>
      <c r="Q18" s="295"/>
      <c r="R18" s="339"/>
    </row>
    <row r="19" ht="43.9" customHeight="1" spans="2:18">
      <c r="B19" s="293" t="s">
        <v>294</v>
      </c>
      <c r="C19" s="24" t="s">
        <v>356</v>
      </c>
      <c r="D19" s="304">
        <v>0.5</v>
      </c>
      <c r="E19" s="295">
        <v>0.5</v>
      </c>
      <c r="F19" s="295"/>
      <c r="G19" s="295"/>
      <c r="H19" s="295"/>
      <c r="I19" s="324"/>
      <c r="J19" s="294"/>
      <c r="K19" s="295"/>
      <c r="L19" s="295"/>
      <c r="M19" s="295"/>
      <c r="N19" s="295"/>
      <c r="O19" s="295"/>
      <c r="P19" s="295"/>
      <c r="Q19" s="295"/>
      <c r="R19" s="339"/>
    </row>
    <row r="20" ht="25.15" customHeight="1" spans="2:18">
      <c r="B20" s="293" t="s">
        <v>296</v>
      </c>
      <c r="C20" s="24" t="s">
        <v>357</v>
      </c>
      <c r="D20" s="304"/>
      <c r="E20" s="295"/>
      <c r="F20" s="295"/>
      <c r="G20" s="295"/>
      <c r="H20" s="295"/>
      <c r="I20" s="324"/>
      <c r="J20" s="294"/>
      <c r="K20" s="295"/>
      <c r="L20" s="295"/>
      <c r="M20" s="295"/>
      <c r="N20" s="295"/>
      <c r="O20" s="295"/>
      <c r="P20" s="295"/>
      <c r="Q20" s="295"/>
      <c r="R20" s="339"/>
    </row>
    <row r="21" customFormat="1" ht="27" customHeight="1" spans="2:18">
      <c r="B21" s="293" t="s">
        <v>298</v>
      </c>
      <c r="C21" s="24" t="s">
        <v>299</v>
      </c>
      <c r="D21" s="304"/>
      <c r="E21" s="295"/>
      <c r="F21" s="295"/>
      <c r="G21" s="295"/>
      <c r="H21" s="295"/>
      <c r="I21" s="324"/>
      <c r="J21" s="294"/>
      <c r="K21" s="295"/>
      <c r="L21" s="295"/>
      <c r="M21" s="295"/>
      <c r="N21" s="295"/>
      <c r="O21" s="295"/>
      <c r="P21" s="295"/>
      <c r="Q21" s="295"/>
      <c r="R21" s="339"/>
    </row>
    <row r="22" ht="20.45" customHeight="1" spans="2:18">
      <c r="B22" s="293" t="s">
        <v>300</v>
      </c>
      <c r="C22" s="24" t="s">
        <v>301</v>
      </c>
      <c r="D22" s="301"/>
      <c r="E22" s="295"/>
      <c r="F22" s="295"/>
      <c r="G22" s="295"/>
      <c r="H22" s="295"/>
      <c r="I22" s="324"/>
      <c r="J22" s="294"/>
      <c r="K22" s="295"/>
      <c r="L22" s="295"/>
      <c r="M22" s="295"/>
      <c r="N22" s="295"/>
      <c r="O22" s="295"/>
      <c r="P22" s="295"/>
      <c r="Q22" s="295"/>
      <c r="R22" s="339"/>
    </row>
    <row r="23" ht="21.6" customHeight="1" spans="2:18">
      <c r="B23" s="293" t="s">
        <v>302</v>
      </c>
      <c r="C23" s="24" t="s">
        <v>303</v>
      </c>
      <c r="D23" s="304"/>
      <c r="E23" s="295"/>
      <c r="F23" s="295"/>
      <c r="G23" s="295"/>
      <c r="H23" s="295"/>
      <c r="I23" s="324"/>
      <c r="J23" s="294"/>
      <c r="K23" s="295"/>
      <c r="L23" s="295"/>
      <c r="M23" s="295"/>
      <c r="N23" s="295"/>
      <c r="O23" s="295"/>
      <c r="P23" s="295"/>
      <c r="Q23" s="295"/>
      <c r="R23" s="339"/>
    </row>
    <row r="24" ht="20.45" customHeight="1" spans="2:18">
      <c r="B24" s="293" t="s">
        <v>304</v>
      </c>
      <c r="C24" s="24" t="s">
        <v>305</v>
      </c>
      <c r="D24" s="296"/>
      <c r="E24" s="295"/>
      <c r="F24" s="295"/>
      <c r="G24" s="295"/>
      <c r="H24" s="295"/>
      <c r="I24" s="324"/>
      <c r="J24" s="294"/>
      <c r="K24" s="295"/>
      <c r="L24" s="295"/>
      <c r="M24" s="295"/>
      <c r="N24" s="295"/>
      <c r="O24" s="295"/>
      <c r="P24" s="295"/>
      <c r="Q24" s="295"/>
      <c r="R24" s="339"/>
    </row>
    <row r="25" ht="19.9" customHeight="1" spans="2:18">
      <c r="B25" s="308" t="s">
        <v>306</v>
      </c>
      <c r="C25" s="41" t="s">
        <v>307</v>
      </c>
      <c r="D25" s="312"/>
      <c r="E25" s="300"/>
      <c r="F25" s="300"/>
      <c r="G25" s="300"/>
      <c r="H25" s="300"/>
      <c r="I25" s="325"/>
      <c r="J25" s="312"/>
      <c r="K25" s="300"/>
      <c r="L25" s="300"/>
      <c r="M25" s="300"/>
      <c r="N25" s="300"/>
      <c r="O25" s="300"/>
      <c r="P25" s="300"/>
      <c r="Q25" s="300"/>
      <c r="R25" s="340"/>
    </row>
    <row r="26" ht="19.15" customHeight="1" spans="2:18">
      <c r="B26" s="293" t="s">
        <v>308</v>
      </c>
      <c r="C26" s="24" t="s">
        <v>309</v>
      </c>
      <c r="D26" s="294"/>
      <c r="E26" s="295"/>
      <c r="F26" s="295"/>
      <c r="G26" s="295"/>
      <c r="H26" s="295"/>
      <c r="I26" s="324"/>
      <c r="J26" s="294"/>
      <c r="K26" s="295"/>
      <c r="L26" s="295"/>
      <c r="M26" s="295"/>
      <c r="N26" s="295"/>
      <c r="O26" s="295"/>
      <c r="P26" s="295"/>
      <c r="Q26" s="295"/>
      <c r="R26" s="339"/>
    </row>
    <row r="27" ht="19.9" customHeight="1" spans="2:18">
      <c r="B27" s="293" t="s">
        <v>310</v>
      </c>
      <c r="C27" s="24" t="s">
        <v>248</v>
      </c>
      <c r="D27" s="294"/>
      <c r="E27" s="295"/>
      <c r="F27" s="295"/>
      <c r="G27" s="295"/>
      <c r="H27" s="295"/>
      <c r="I27" s="324"/>
      <c r="J27" s="294"/>
      <c r="K27" s="295"/>
      <c r="L27" s="295"/>
      <c r="M27" s="295"/>
      <c r="N27" s="295"/>
      <c r="O27" s="295"/>
      <c r="P27" s="295"/>
      <c r="Q27" s="295"/>
      <c r="R27" s="339"/>
    </row>
    <row r="28" ht="15.6" customHeight="1" spans="4:18">
      <c r="D28" s="242">
        <f>SUM('13'!D6:D13)</f>
        <v>1</v>
      </c>
      <c r="E28" s="242">
        <f>SUM('13'!E6:E13)</f>
        <v>1</v>
      </c>
      <c r="F28" s="242">
        <f>SUM('13'!F6:F13)</f>
        <v>0</v>
      </c>
      <c r="G28" s="242">
        <f>SUM('13'!G6:G13)</f>
        <v>0</v>
      </c>
      <c r="H28" s="242">
        <f>SUM('13'!H6:H13)</f>
        <v>0</v>
      </c>
      <c r="I28" s="242">
        <f>SUM('13'!I6:I13)</f>
        <v>0</v>
      </c>
      <c r="J28" s="242">
        <f>SUM('13'!J6:J13)</f>
        <v>1</v>
      </c>
      <c r="K28" s="242">
        <f>SUM('13'!K6:K13)</f>
        <v>0</v>
      </c>
      <c r="L28" s="242">
        <f>SUM('13'!L6:L13)</f>
        <v>0</v>
      </c>
      <c r="M28" s="242">
        <f>SUM('13'!M6:M13)</f>
        <v>0</v>
      </c>
      <c r="N28" s="242">
        <f>SUM('13'!N6:N13)</f>
        <v>0</v>
      </c>
      <c r="O28" s="242">
        <f>SUM('13'!O6:O13)</f>
        <v>0</v>
      </c>
      <c r="P28" s="242">
        <f>SUM('13'!P6:P13)</f>
        <v>1</v>
      </c>
      <c r="Q28" s="242">
        <f>SUM('13'!Q6:Q13)</f>
        <v>0</v>
      </c>
      <c r="R28" s="242">
        <f>SUM('13'!R6:R13)</f>
        <v>1</v>
      </c>
    </row>
    <row r="29" spans="4:18">
      <c r="D29" s="272"/>
      <c r="E29" s="242"/>
      <c r="F29" s="242"/>
      <c r="G29" s="242"/>
      <c r="H29" s="242"/>
      <c r="I29" s="242"/>
      <c r="J29" s="242"/>
      <c r="K29" s="242"/>
      <c r="L29" s="242"/>
      <c r="M29" s="242"/>
      <c r="N29" s="242"/>
      <c r="O29" s="242"/>
      <c r="P29" s="242"/>
      <c r="Q29" s="242"/>
      <c r="R29" s="242"/>
    </row>
    <row r="30" ht="0.6" customHeight="1"/>
    <row r="31" hidden="1" spans="4:4">
      <c r="D31" s="272"/>
    </row>
    <row r="32" hidden="1"/>
    <row r="33" hidden="1"/>
    <row r="34" hidden="1"/>
    <row r="35" hidden="1"/>
    <row r="36" hidden="1"/>
    <row r="37" hidden="1"/>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86" stopIfTrue="1">
      <formula>IF($J$6&lt;&gt;0,$D$6=0)</formula>
    </cfRule>
    <cfRule type="cellIs" dxfId="0" priority="87" stopIfTrue="1" operator="lessThan">
      <formula>$F$6+$H$6</formula>
    </cfRule>
  </conditionalFormatting>
  <conditionalFormatting sqref="E6">
    <cfRule type="cellIs" dxfId="0" priority="88" stopIfTrue="1" operator="greaterThan">
      <formula>$D$6</formula>
    </cfRule>
    <cfRule type="expression" dxfId="2" priority="89" stopIfTrue="1">
      <formula>IF($J$6&lt;&gt;0,$E$6=0)</formula>
    </cfRule>
    <cfRule type="cellIs" dxfId="0" priority="90" stopIfTrue="1" operator="lessThan">
      <formula>$G$6+$I$6</formula>
    </cfRule>
  </conditionalFormatting>
  <conditionalFormatting sqref="G6">
    <cfRule type="cellIs" dxfId="0" priority="84" stopIfTrue="1" operator="greaterThan">
      <formula>$F$6</formula>
    </cfRule>
  </conditionalFormatting>
  <conditionalFormatting sqref="I6">
    <cfRule type="cellIs" dxfId="0" priority="85" stopIfTrue="1" operator="greaterThan">
      <formula>$H$6</formula>
    </cfRule>
  </conditionalFormatting>
  <conditionalFormatting sqref="J6">
    <cfRule type="cellIs" dxfId="0" priority="557" stopIfTrue="1" operator="notEqual">
      <formula>SUM($M$6:$Q$6)</formula>
    </cfRule>
    <cfRule type="cellIs" dxfId="0" priority="558" stopIfTrue="1" operator="lessThan">
      <formula>$K$6+$L$6</formula>
    </cfRule>
  </conditionalFormatting>
  <conditionalFormatting sqref="K6:R6">
    <cfRule type="cellIs" dxfId="0" priority="83" stopIfTrue="1" operator="greaterThan">
      <formula>$J$6</formula>
    </cfRule>
  </conditionalFormatting>
  <conditionalFormatting sqref="D7">
    <cfRule type="expression" dxfId="2" priority="166" stopIfTrue="1">
      <formula>IF($J$7&lt;&gt;0,$D$7=0)</formula>
    </cfRule>
    <cfRule type="cellIs" dxfId="0" priority="167" stopIfTrue="1" operator="lessThan">
      <formula>$F$7+$H$7</formula>
    </cfRule>
  </conditionalFormatting>
  <conditionalFormatting sqref="E7">
    <cfRule type="cellIs" dxfId="0" priority="190" stopIfTrue="1" operator="greaterThan">
      <formula>$D$7</formula>
    </cfRule>
    <cfRule type="expression" dxfId="2" priority="191" stopIfTrue="1">
      <formula>IF($J$7&lt;&gt;0,$E$7=0)</formula>
    </cfRule>
    <cfRule type="cellIs" dxfId="0" priority="192" stopIfTrue="1" operator="lessThan">
      <formula>$G$7+$I$7</formula>
    </cfRule>
  </conditionalFormatting>
  <conditionalFormatting sqref="G7">
    <cfRule type="cellIs" dxfId="0" priority="107" stopIfTrue="1" operator="greaterThan">
      <formula>$F$7</formula>
    </cfRule>
  </conditionalFormatting>
  <conditionalFormatting sqref="I7">
    <cfRule type="cellIs" dxfId="0" priority="110" stopIfTrue="1" operator="greaterThan">
      <formula>$H$7</formula>
    </cfRule>
  </conditionalFormatting>
  <conditionalFormatting sqref="J7">
    <cfRule type="cellIs" dxfId="0" priority="559" stopIfTrue="1" operator="notEqual">
      <formula>SUM($M$7:$Q$7)</formula>
    </cfRule>
    <cfRule type="cellIs" dxfId="0" priority="560" stopIfTrue="1" operator="lessThan">
      <formula>$K$7+$L$7</formula>
    </cfRule>
  </conditionalFormatting>
  <conditionalFormatting sqref="K7:R7">
    <cfRule type="cellIs" dxfId="0" priority="114" stopIfTrue="1" operator="greaterThan">
      <formula>$J$7</formula>
    </cfRule>
  </conditionalFormatting>
  <conditionalFormatting sqref="D8">
    <cfRule type="expression" dxfId="2" priority="34" stopIfTrue="1">
      <formula>IF($J$8&lt;&gt;0,$D$8=0)</formula>
    </cfRule>
    <cfRule type="cellIs" dxfId="0" priority="35" stopIfTrue="1" operator="lessThan">
      <formula>$F$8+$H$8</formula>
    </cfRule>
  </conditionalFormatting>
  <conditionalFormatting sqref="E8">
    <cfRule type="cellIs" dxfId="0" priority="31" stopIfTrue="1" operator="greaterThan">
      <formula>$D$8</formula>
    </cfRule>
    <cfRule type="expression" dxfId="2" priority="32" stopIfTrue="1">
      <formula>IF($J$8&lt;&gt;0,$E$8=0)</formula>
    </cfRule>
    <cfRule type="cellIs" dxfId="0" priority="33" stopIfTrue="1" operator="lessThan">
      <formula>$G$8+$I$8</formula>
    </cfRule>
  </conditionalFormatting>
  <conditionalFormatting sqref="G8">
    <cfRule type="cellIs" dxfId="0" priority="30" stopIfTrue="1" operator="greaterThan">
      <formula>$F$8</formula>
    </cfRule>
  </conditionalFormatting>
  <conditionalFormatting sqref="I8">
    <cfRule type="cellIs" dxfId="0" priority="29" stopIfTrue="1" operator="greaterThan">
      <formula>$H$8</formula>
    </cfRule>
  </conditionalFormatting>
  <conditionalFormatting sqref="J8">
    <cfRule type="cellIs" dxfId="0" priority="561" stopIfTrue="1" operator="notEqual">
      <formula>SUM($M$8:$Q$8)</formula>
    </cfRule>
    <cfRule type="cellIs" dxfId="0" priority="562" stopIfTrue="1" operator="lessThan">
      <formula>$K$8+$L$8</formula>
    </cfRule>
  </conditionalFormatting>
  <conditionalFormatting sqref="K8:R8">
    <cfRule type="cellIs" dxfId="0" priority="115" stopIfTrue="1" operator="greaterThan">
      <formula>$J$8</formula>
    </cfRule>
  </conditionalFormatting>
  <conditionalFormatting sqref="D9">
    <cfRule type="expression" dxfId="2" priority="27" stopIfTrue="1">
      <formula>IF($J$9&lt;&gt;0,$D$9=0)</formula>
    </cfRule>
    <cfRule type="cellIs" dxfId="0" priority="28" stopIfTrue="1" operator="lessThan">
      <formula>$F$9+$H$9</formula>
    </cfRule>
  </conditionalFormatting>
  <conditionalFormatting sqref="E9">
    <cfRule type="cellIs" dxfId="0" priority="24" stopIfTrue="1" operator="greaterThan">
      <formula>$D$9</formula>
    </cfRule>
    <cfRule type="expression" dxfId="2" priority="25" stopIfTrue="1">
      <formula>IF($J$9&lt;&gt;0,$E$9=0)</formula>
    </cfRule>
    <cfRule type="cellIs" dxfId="0" priority="26" stopIfTrue="1" operator="lessThan">
      <formula>$G$9+$I$9</formula>
    </cfRule>
  </conditionalFormatting>
  <conditionalFormatting sqref="G9">
    <cfRule type="cellIs" dxfId="0" priority="22" stopIfTrue="1" operator="greaterThan">
      <formula>$F$9</formula>
    </cfRule>
  </conditionalFormatting>
  <conditionalFormatting sqref="I9">
    <cfRule type="cellIs" dxfId="0" priority="21" stopIfTrue="1" operator="greaterThan">
      <formula>$H$9</formula>
    </cfRule>
  </conditionalFormatting>
  <conditionalFormatting sqref="J9">
    <cfRule type="cellIs" dxfId="0" priority="74" stopIfTrue="1" operator="lessThan">
      <formula>$K$9+$L$9</formula>
    </cfRule>
    <cfRule type="cellIs" dxfId="0" priority="72" stopIfTrue="1" operator="notEqual">
      <formula>SUM($M$9:$Q$9)</formula>
    </cfRule>
  </conditionalFormatting>
  <conditionalFormatting sqref="K9:R9">
    <cfRule type="cellIs" dxfId="0" priority="16" stopIfTrue="1" operator="greaterThan">
      <formula>$J$9</formula>
    </cfRule>
  </conditionalFormatting>
  <conditionalFormatting sqref="J10">
    <cfRule type="cellIs" dxfId="0" priority="63" stopIfTrue="1" operator="lessThan">
      <formula>$K$10+$L$10</formula>
    </cfRule>
    <cfRule type="cellIs" dxfId="0" priority="62" stopIfTrue="1" operator="notEqual">
      <formula>SUM($M$10:$Q$10)</formula>
    </cfRule>
  </conditionalFormatting>
  <conditionalFormatting sqref="K10:R10">
    <cfRule type="cellIs" dxfId="0" priority="118" stopIfTrue="1" operator="greaterThan">
      <formula>$J$10</formula>
    </cfRule>
  </conditionalFormatting>
  <conditionalFormatting sqref="D11">
    <cfRule type="expression" dxfId="2" priority="14" stopIfTrue="1">
      <formula>IF($J$11&lt;&gt;0,$D$11=0)</formula>
    </cfRule>
    <cfRule type="cellIs" dxfId="0" priority="15" stopIfTrue="1" operator="lessThan">
      <formula>$F$11+$H$11</formula>
    </cfRule>
  </conditionalFormatting>
  <conditionalFormatting sqref="E11">
    <cfRule type="cellIs" dxfId="0" priority="11" stopIfTrue="1" operator="greaterThan">
      <formula>$D$11</formula>
    </cfRule>
    <cfRule type="expression" dxfId="2" priority="12" stopIfTrue="1">
      <formula>IF($J$11&lt;&gt;0,$E$11=0)</formula>
    </cfRule>
    <cfRule type="cellIs" dxfId="0" priority="13" stopIfTrue="1" operator="lessThan">
      <formula>$G$11+$I$11</formula>
    </cfRule>
  </conditionalFormatting>
  <conditionalFormatting sqref="G11">
    <cfRule type="cellIs" dxfId="0" priority="10" stopIfTrue="1" operator="greaterThan">
      <formula>$F$11</formula>
    </cfRule>
  </conditionalFormatting>
  <conditionalFormatting sqref="I11">
    <cfRule type="cellIs" dxfId="0" priority="9" stopIfTrue="1" operator="greaterThan">
      <formula>$H$11</formula>
    </cfRule>
  </conditionalFormatting>
  <conditionalFormatting sqref="J11">
    <cfRule type="cellIs" dxfId="0" priority="58" stopIfTrue="1" operator="lessThan">
      <formula>$K$11+$L$11</formula>
    </cfRule>
    <cfRule type="cellIs" dxfId="0" priority="57" stopIfTrue="1" operator="notEqual">
      <formula>SUM($M$11:$Q$11)</formula>
    </cfRule>
  </conditionalFormatting>
  <conditionalFormatting sqref="K11:R11">
    <cfRule type="cellIs" dxfId="0" priority="119" stopIfTrue="1" operator="greaterThan">
      <formula>$J$11</formula>
    </cfRule>
  </conditionalFormatting>
  <conditionalFormatting sqref="D12">
    <cfRule type="expression" dxfId="2" priority="7" stopIfTrue="1">
      <formula>IF($J$12&lt;&gt;0,$D$12=0)</formula>
    </cfRule>
    <cfRule type="cellIs" dxfId="0" priority="8" stopIfTrue="1" operator="lessThan">
      <formula>$F$12+$H$12</formula>
    </cfRule>
  </conditionalFormatting>
  <conditionalFormatting sqref="E12">
    <cfRule type="cellIs" dxfId="0" priority="4" stopIfTrue="1" operator="greaterThan">
      <formula>$D$12</formula>
    </cfRule>
    <cfRule type="expression" dxfId="2" priority="5" stopIfTrue="1">
      <formula>IF($J$12&lt;&gt;0,$E$12=0)</formula>
    </cfRule>
    <cfRule type="cellIs" dxfId="0" priority="6" stopIfTrue="1" operator="lessThan">
      <formula>$G$12+$I$12</formula>
    </cfRule>
  </conditionalFormatting>
  <conditionalFormatting sqref="G12">
    <cfRule type="cellIs" dxfId="0" priority="3" stopIfTrue="1" operator="greaterThan">
      <formula>$F$12</formula>
    </cfRule>
  </conditionalFormatting>
  <conditionalFormatting sqref="I12">
    <cfRule type="cellIs" dxfId="0" priority="2" stopIfTrue="1" operator="greaterThan">
      <formula>$H$12</formula>
    </cfRule>
  </conditionalFormatting>
  <conditionalFormatting sqref="J12">
    <cfRule type="cellIs" dxfId="0" priority="56" stopIfTrue="1" operator="lessThan">
      <formula>$K$12+$L$12</formula>
    </cfRule>
    <cfRule type="cellIs" dxfId="0" priority="55" stopIfTrue="1" operator="notEqual">
      <formula>SUM($M$12:$Q$12)</formula>
    </cfRule>
  </conditionalFormatting>
  <conditionalFormatting sqref="K12:R12">
    <cfRule type="cellIs" dxfId="0" priority="120" stopIfTrue="1" operator="greaterThan">
      <formula>$J$12</formula>
    </cfRule>
  </conditionalFormatting>
  <conditionalFormatting sqref="D13">
    <cfRule type="expression" dxfId="2" priority="170" stopIfTrue="1">
      <formula>IF($J$13&lt;&gt;0,$D$13=0)</formula>
    </cfRule>
    <cfRule type="cellIs" dxfId="0" priority="171" stopIfTrue="1" operator="lessThan">
      <formula>$F$13+$H$13</formula>
    </cfRule>
  </conditionalFormatting>
  <conditionalFormatting sqref="E13">
    <cfRule type="cellIs" dxfId="0" priority="196" stopIfTrue="1" operator="greaterThan">
      <formula>$D$13</formula>
    </cfRule>
    <cfRule type="expression" dxfId="2" priority="197" stopIfTrue="1">
      <formula>IF($J$13&lt;&gt;0,$E$13=0)</formula>
    </cfRule>
    <cfRule type="cellIs" dxfId="0" priority="198" stopIfTrue="1" operator="lessThan">
      <formula>$G$13+$I$13</formula>
    </cfRule>
  </conditionalFormatting>
  <conditionalFormatting sqref="G13">
    <cfRule type="cellIs" dxfId="0" priority="111" stopIfTrue="1" operator="greaterThan">
      <formula>$F$13</formula>
    </cfRule>
  </conditionalFormatting>
  <conditionalFormatting sqref="I13">
    <cfRule type="cellIs" dxfId="0" priority="112" stopIfTrue="1" operator="greaterThan">
      <formula>$H$13</formula>
    </cfRule>
  </conditionalFormatting>
  <conditionalFormatting sqref="J13">
    <cfRule type="cellIs" dxfId="0" priority="568" stopIfTrue="1" operator="notEqual">
      <formula>SUM($M$13:$Q$13)</formula>
    </cfRule>
    <cfRule type="cellIs" dxfId="0" priority="569" stopIfTrue="1" operator="lessThan">
      <formula>$K$13+$L$13</formula>
    </cfRule>
  </conditionalFormatting>
  <conditionalFormatting sqref="K13:R13">
    <cfRule type="cellIs" dxfId="0" priority="121" stopIfTrue="1" operator="greaterThan">
      <formula>$J$13</formula>
    </cfRule>
  </conditionalFormatting>
  <conditionalFormatting sqref="R14">
    <cfRule type="cellIs" dxfId="0" priority="122" stopIfTrue="1" operator="greaterThan">
      <formula>$J$14</formula>
    </cfRule>
  </conditionalFormatting>
  <conditionalFormatting sqref="R15">
    <cfRule type="cellIs" dxfId="0" priority="123" stopIfTrue="1" operator="greaterThan">
      <formula>$J$15</formula>
    </cfRule>
  </conditionalFormatting>
  <conditionalFormatting sqref="R16">
    <cfRule type="cellIs" dxfId="0" priority="124" stopIfTrue="1" operator="greaterThan">
      <formula>$J$16</formula>
    </cfRule>
  </conditionalFormatting>
  <conditionalFormatting sqref="D17">
    <cfRule type="cellIs" dxfId="3" priority="199" stopIfTrue="1" operator="notEqual">
      <formula>$D$19+SUM($D$22:$D$28)</formula>
    </cfRule>
    <cfRule type="cellIs" dxfId="0" priority="200" stopIfTrue="1" operator="lessThan">
      <formula>$F$17+$H$17</formula>
    </cfRule>
    <cfRule type="expression" dxfId="2" priority="201" stopIfTrue="1">
      <formula>IF($J$17&lt;&gt;0,$D$17=0)</formula>
    </cfRule>
  </conditionalFormatting>
  <conditionalFormatting sqref="E17">
    <cfRule type="cellIs" dxfId="0" priority="263" stopIfTrue="1" operator="greaterThan">
      <formula>$D$17</formula>
    </cfRule>
    <cfRule type="cellIs" dxfId="3" priority="264" stopIfTrue="1" operator="notEqual">
      <formula>$E$19+SUM($E$22:$E$28)</formula>
    </cfRule>
    <cfRule type="expression" dxfId="2" priority="265" stopIfTrue="1">
      <formula>IF($J$17&lt;&gt;0,$E$17=0)</formula>
    </cfRule>
  </conditionalFormatting>
  <conditionalFormatting sqref="F17">
    <cfRule type="cellIs" dxfId="3" priority="141" stopIfTrue="1" operator="notEqual">
      <formula>$F$19+SUM($F$22:$F$28)</formula>
    </cfRule>
    <cfRule type="cellIs" dxfId="3" priority="142" stopIfTrue="1" operator="notEqual">
      <formula>$F$13+$F$14-$F$16</formula>
    </cfRule>
  </conditionalFormatting>
  <conditionalFormatting sqref="G17">
    <cfRule type="cellIs" dxfId="0" priority="260" stopIfTrue="1" operator="greaterThan">
      <formula>$F$17</formula>
    </cfRule>
    <cfRule type="cellIs" dxfId="3" priority="261" stopIfTrue="1" operator="notEqual">
      <formula>$G$19+SUM($G$22:$G$28)</formula>
    </cfRule>
    <cfRule type="expression" dxfId="2" priority="262" stopIfTrue="1">
      <formula>$G$17+$I$17&gt;$E$17</formula>
    </cfRule>
  </conditionalFormatting>
  <conditionalFormatting sqref="H17">
    <cfRule type="cellIs" dxfId="3" priority="143" stopIfTrue="1" operator="notEqual">
      <formula>$H$19+SUM($H$22:$H$28)</formula>
    </cfRule>
    <cfRule type="cellIs" dxfId="3" priority="144" stopIfTrue="1" operator="notEqual">
      <formula>$H$13+$H$14-$H$16</formula>
    </cfRule>
  </conditionalFormatting>
  <conditionalFormatting sqref="I17">
    <cfRule type="cellIs" dxfId="0" priority="145" stopIfTrue="1" operator="greaterThan">
      <formula>$H$17</formula>
    </cfRule>
    <cfRule type="cellIs" dxfId="3" priority="146" stopIfTrue="1" operator="notEqual">
      <formula>$I$19+SUM($I$22:$I$28)</formula>
    </cfRule>
    <cfRule type="cellIs" dxfId="3" priority="147" stopIfTrue="1" operator="notEqual">
      <formula>$I$13+$I$14-$I$16</formula>
    </cfRule>
  </conditionalFormatting>
  <conditionalFormatting sqref="J17">
    <cfRule type="cellIs" dxfId="0" priority="44" stopIfTrue="1" operator="notEqual">
      <formula>SUM($M$17:$Q$17)</formula>
    </cfRule>
    <cfRule type="cellIs" dxfId="3" priority="45" stopIfTrue="1" operator="notEqual">
      <formula>$J$13+$J$14-$J$16</formula>
    </cfRule>
    <cfRule type="cellIs" dxfId="3" priority="46" stopIfTrue="1" operator="notEqual">
      <formula>$J$19+SUM($J$22:$J$28)</formula>
    </cfRule>
    <cfRule type="cellIs" dxfId="0" priority="43" stopIfTrue="1" operator="lessThan">
      <formula>$K$17+$L$17</formula>
    </cfRule>
  </conditionalFormatting>
  <conditionalFormatting sqref="K17">
    <cfRule type="cellIs" dxfId="0" priority="239" stopIfTrue="1" operator="greaterThan">
      <formula>$J$17</formula>
    </cfRule>
    <cfRule type="expression" dxfId="2" priority="240" stopIfTrue="1">
      <formula>$K$17+$L$17&gt;$J$17</formula>
    </cfRule>
    <cfRule type="cellIs" dxfId="3" priority="241" stopIfTrue="1" operator="notEqual">
      <formula>$K$19+SUM($K$22:$K$28)</formula>
    </cfRule>
  </conditionalFormatting>
  <conditionalFormatting sqref="L17">
    <cfRule type="cellIs" dxfId="0" priority="47" stopIfTrue="1" operator="greaterThan">
      <formula>$J$17</formula>
    </cfRule>
    <cfRule type="cellIs" dxfId="3" priority="48" stopIfTrue="1" operator="notEqual">
      <formula>$L$13+$L$14-$L$16</formula>
    </cfRule>
    <cfRule type="cellIs" dxfId="3" priority="49" stopIfTrue="1" operator="notEqual">
      <formula>$L$19+SUM($L$22:$L$28)</formula>
    </cfRule>
  </conditionalFormatting>
  <conditionalFormatting sqref="M17">
    <cfRule type="cellIs" dxfId="0" priority="154" stopIfTrue="1" operator="greaterThan">
      <formula>$J$17</formula>
    </cfRule>
    <cfRule type="cellIs" dxfId="3" priority="156" stopIfTrue="1" operator="notEqual">
      <formula>$M$19+SUM($M$22:$M$28)</formula>
    </cfRule>
  </conditionalFormatting>
  <conditionalFormatting sqref="N17">
    <cfRule type="cellIs" dxfId="0" priority="50" stopIfTrue="1" operator="greaterThan">
      <formula>$J$17</formula>
    </cfRule>
    <cfRule type="cellIs" dxfId="3" priority="51" stopIfTrue="1" operator="notEqual">
      <formula>$N$19+SUM($N$22:$N$28)</formula>
    </cfRule>
  </conditionalFormatting>
  <conditionalFormatting sqref="O17">
    <cfRule type="cellIs" dxfId="0" priority="157" stopIfTrue="1" operator="greaterThan">
      <formula>$J$17</formula>
    </cfRule>
    <cfRule type="cellIs" dxfId="3" priority="158" stopIfTrue="1" operator="notEqual">
      <formula>$O$19+SUM($O$22:$O$28)</formula>
    </cfRule>
  </conditionalFormatting>
  <conditionalFormatting sqref="P17">
    <cfRule type="cellIs" dxfId="0" priority="159" stopIfTrue="1" operator="greaterThan">
      <formula>$J$17</formula>
    </cfRule>
    <cfRule type="cellIs" dxfId="3" priority="160" stopIfTrue="1" operator="notEqual">
      <formula>$P$19+SUM($P$22:$P$28)</formula>
    </cfRule>
  </conditionalFormatting>
  <conditionalFormatting sqref="Q17">
    <cfRule type="cellIs" dxfId="0" priority="161" stopIfTrue="1" operator="greaterThan">
      <formula>$J$17</formula>
    </cfRule>
    <cfRule type="cellIs" dxfId="3" priority="162" stopIfTrue="1" operator="notEqual">
      <formula>$Q$19+SUM($Q$22:$Q$28)</formula>
    </cfRule>
  </conditionalFormatting>
  <conditionalFormatting sqref="R17">
    <cfRule type="cellIs" dxfId="0" priority="163" stopIfTrue="1" operator="greaterThan">
      <formula>$J$17</formula>
    </cfRule>
    <cfRule type="cellIs" dxfId="3" priority="164" stopIfTrue="1" operator="notEqual">
      <formula>$R$13+$R$14-$R$16</formula>
    </cfRule>
    <cfRule type="cellIs" dxfId="3" priority="165" stopIfTrue="1" operator="notEqual">
      <formula>$R$19+SUM($R$22:$R$28)</formula>
    </cfRule>
  </conditionalFormatting>
  <conditionalFormatting sqref="J18">
    <cfRule type="cellIs" dxfId="0" priority="570" stopIfTrue="1" operator="notEqual">
      <formula>SUM($M$18:$Q$18)</formula>
    </cfRule>
    <cfRule type="cellIs" dxfId="0" priority="571" stopIfTrue="1" operator="lessThan">
      <formula>$K$18+$L$18</formula>
    </cfRule>
  </conditionalFormatting>
  <conditionalFormatting sqref="K18:R18">
    <cfRule type="cellIs" dxfId="0" priority="125" stopIfTrue="1" operator="greaterThan">
      <formula>$J$18</formula>
    </cfRule>
  </conditionalFormatting>
  <conditionalFormatting sqref="D19">
    <cfRule type="expression" dxfId="2" priority="172" stopIfTrue="1">
      <formula>IF($J$19&lt;&gt;0,$D$19=0)</formula>
    </cfRule>
    <cfRule type="cellIs" dxfId="0" priority="173" stopIfTrue="1" operator="lessThan">
      <formula>$F$19+$H$19</formula>
    </cfRule>
  </conditionalFormatting>
  <conditionalFormatting sqref="E19">
    <cfRule type="cellIs" dxfId="0" priority="202" stopIfTrue="1" operator="greaterThan">
      <formula>$D$19</formula>
    </cfRule>
    <cfRule type="expression" dxfId="2" priority="203" stopIfTrue="1">
      <formula>IF($J$19&lt;&gt;0,$E$19=0)</formula>
    </cfRule>
    <cfRule type="cellIs" dxfId="0" priority="204" stopIfTrue="1" operator="lessThan">
      <formula>$G$19+$I$19</formula>
    </cfRule>
  </conditionalFormatting>
  <conditionalFormatting sqref="G19">
    <cfRule type="cellIs" dxfId="0" priority="91" stopIfTrue="1" operator="greaterThan">
      <formula>$F$19</formula>
    </cfRule>
  </conditionalFormatting>
  <conditionalFormatting sqref="I19">
    <cfRule type="cellIs" dxfId="0" priority="99" stopIfTrue="1" operator="greaterThan">
      <formula>$H$19</formula>
    </cfRule>
  </conditionalFormatting>
  <conditionalFormatting sqref="J19">
    <cfRule type="cellIs" dxfId="0" priority="572" stopIfTrue="1" operator="notEqual">
      <formula>SUM($M$19:$Q$19)</formula>
    </cfRule>
    <cfRule type="cellIs" dxfId="0" priority="573" stopIfTrue="1" operator="lessThan">
      <formula>$K$19+$L$19</formula>
    </cfRule>
  </conditionalFormatting>
  <conditionalFormatting sqref="K19:R19">
    <cfRule type="cellIs" dxfId="0" priority="126" stopIfTrue="1" operator="greaterThan">
      <formula>$J$19</formula>
    </cfRule>
  </conditionalFormatting>
  <conditionalFormatting sqref="D20">
    <cfRule type="expression" dxfId="2" priority="174" stopIfTrue="1">
      <formula>IF($J$20&lt;&gt;0,$D$20=0)</formula>
    </cfRule>
    <cfRule type="cellIs" dxfId="0" priority="175" stopIfTrue="1" operator="lessThan">
      <formula>$F$20+$H$20</formula>
    </cfRule>
  </conditionalFormatting>
  <conditionalFormatting sqref="E20">
    <cfRule type="cellIs" dxfId="0" priority="205" stopIfTrue="1" operator="greaterThan">
      <formula>$D$20</formula>
    </cfRule>
    <cfRule type="expression" dxfId="2" priority="206" stopIfTrue="1">
      <formula>IF($J$20&lt;&gt;0,$E$20=0)</formula>
    </cfRule>
    <cfRule type="cellIs" dxfId="0" priority="207" stopIfTrue="1" operator="lessThan">
      <formula>$G$20+$I$20</formula>
    </cfRule>
  </conditionalFormatting>
  <conditionalFormatting sqref="G20">
    <cfRule type="cellIs" dxfId="0" priority="92" stopIfTrue="1" operator="greaterThan">
      <formula>$F$20</formula>
    </cfRule>
  </conditionalFormatting>
  <conditionalFormatting sqref="I20">
    <cfRule type="cellIs" dxfId="0" priority="100" stopIfTrue="1" operator="greaterThan">
      <formula>$H$20</formula>
    </cfRule>
  </conditionalFormatting>
  <conditionalFormatting sqref="J20">
    <cfRule type="cellIs" dxfId="0" priority="574" stopIfTrue="1" operator="notEqual">
      <formula>SUM($M$20:$Q$20)</formula>
    </cfRule>
    <cfRule type="cellIs" dxfId="0" priority="575" stopIfTrue="1" operator="lessThan">
      <formula>$K$20+$L$20</formula>
    </cfRule>
  </conditionalFormatting>
  <conditionalFormatting sqref="K20:R20">
    <cfRule type="cellIs" dxfId="0" priority="127" stopIfTrue="1" operator="greaterThan">
      <formula>$J$20</formula>
    </cfRule>
  </conditionalFormatting>
  <conditionalFormatting sqref="D21">
    <cfRule type="expression" dxfId="2" priority="441" stopIfTrue="1">
      <formula>IF($J$21&lt;&gt;0,$D$21=0)</formula>
    </cfRule>
    <cfRule type="cellIs" dxfId="0" priority="442" stopIfTrue="1" operator="lessThan">
      <formula>$F$21+$H$21</formula>
    </cfRule>
  </conditionalFormatting>
  <conditionalFormatting sqref="E21">
    <cfRule type="cellIs" dxfId="0" priority="443" stopIfTrue="1" operator="greaterThan">
      <formula>$D$21</formula>
    </cfRule>
    <cfRule type="expression" dxfId="2" priority="444" stopIfTrue="1">
      <formula>IF($J$21&lt;&gt;0,$E$21=0)</formula>
    </cfRule>
    <cfRule type="cellIs" dxfId="0" priority="445" stopIfTrue="1" operator="lessThan">
      <formula>$G$21+$I$21</formula>
    </cfRule>
  </conditionalFormatting>
  <conditionalFormatting sqref="G21">
    <cfRule type="cellIs" dxfId="0" priority="446" stopIfTrue="1" operator="greaterThan">
      <formula>$F$21</formula>
    </cfRule>
  </conditionalFormatting>
  <conditionalFormatting sqref="I21">
    <cfRule type="cellIs" dxfId="0" priority="447" stopIfTrue="1" operator="greaterThan">
      <formula>$H$21</formula>
    </cfRule>
  </conditionalFormatting>
  <conditionalFormatting sqref="J21">
    <cfRule type="cellIs" dxfId="0" priority="601" stopIfTrue="1" operator="notEqual">
      <formula>SUM($M$21:$Q$21)</formula>
    </cfRule>
    <cfRule type="cellIs" dxfId="0" priority="602" stopIfTrue="1" operator="lessThan">
      <formula>$K$21+$L$21</formula>
    </cfRule>
  </conditionalFormatting>
  <conditionalFormatting sqref="K21:R21">
    <cfRule type="cellIs" dxfId="0" priority="450" stopIfTrue="1" operator="greaterThan">
      <formula>$J$21</formula>
    </cfRule>
  </conditionalFormatting>
  <conditionalFormatting sqref="D22">
    <cfRule type="expression" dxfId="2" priority="176" stopIfTrue="1">
      <formula>IF($J$22&lt;&gt;0,$D$22=0)</formula>
    </cfRule>
    <cfRule type="cellIs" dxfId="0" priority="177" stopIfTrue="1" operator="lessThan">
      <formula>$F$22+$H$22</formula>
    </cfRule>
  </conditionalFormatting>
  <conditionalFormatting sqref="E22">
    <cfRule type="cellIs" dxfId="0" priority="208" stopIfTrue="1" operator="greaterThan">
      <formula>$D$22</formula>
    </cfRule>
    <cfRule type="expression" dxfId="2" priority="209" stopIfTrue="1">
      <formula>IF($J$22&lt;&gt;0,$E$22=0)</formula>
    </cfRule>
    <cfRule type="cellIs" dxfId="0" priority="210" stopIfTrue="1" operator="lessThan">
      <formula>$G$22+$I$22</formula>
    </cfRule>
  </conditionalFormatting>
  <conditionalFormatting sqref="G22">
    <cfRule type="cellIs" dxfId="0" priority="93" stopIfTrue="1" operator="greaterThan">
      <formula>$F$22</formula>
    </cfRule>
  </conditionalFormatting>
  <conditionalFormatting sqref="I22">
    <cfRule type="cellIs" dxfId="0" priority="101" stopIfTrue="1" operator="greaterThan">
      <formula>$H$22</formula>
    </cfRule>
  </conditionalFormatting>
  <conditionalFormatting sqref="J22">
    <cfRule type="cellIs" dxfId="0" priority="576" stopIfTrue="1" operator="notEqual">
      <formula>SUM($M$22:$Q$22)</formula>
    </cfRule>
    <cfRule type="cellIs" dxfId="0" priority="577" stopIfTrue="1" operator="lessThan">
      <formula>$K$22+$L$22</formula>
    </cfRule>
  </conditionalFormatting>
  <conditionalFormatting sqref="K22:R22">
    <cfRule type="cellIs" dxfId="0" priority="128" stopIfTrue="1" operator="greaterThan">
      <formula>$J$22</formula>
    </cfRule>
  </conditionalFormatting>
  <conditionalFormatting sqref="D23">
    <cfRule type="expression" dxfId="2" priority="178" stopIfTrue="1">
      <formula>IF($J$23&lt;&gt;0,$D$23=0)</formula>
    </cfRule>
    <cfRule type="cellIs" dxfId="0" priority="179" stopIfTrue="1" operator="lessThan">
      <formula>$F$23+$H$23</formula>
    </cfRule>
  </conditionalFormatting>
  <conditionalFormatting sqref="E23">
    <cfRule type="cellIs" dxfId="0" priority="211" stopIfTrue="1" operator="greaterThan">
      <formula>$D$23</formula>
    </cfRule>
    <cfRule type="expression" dxfId="2" priority="212" stopIfTrue="1">
      <formula>IF($J$23&lt;&gt;0,$E$23=0)</formula>
    </cfRule>
    <cfRule type="cellIs" dxfId="0" priority="213" stopIfTrue="1" operator="lessThan">
      <formula>$G$23+$I$23</formula>
    </cfRule>
  </conditionalFormatting>
  <conditionalFormatting sqref="G23">
    <cfRule type="cellIs" dxfId="0" priority="94" stopIfTrue="1" operator="greaterThan">
      <formula>$F$23</formula>
    </cfRule>
  </conditionalFormatting>
  <conditionalFormatting sqref="I23">
    <cfRule type="cellIs" dxfId="0" priority="102" stopIfTrue="1" operator="greaterThan">
      <formula>$H$23</formula>
    </cfRule>
  </conditionalFormatting>
  <conditionalFormatting sqref="J23">
    <cfRule type="cellIs" dxfId="0" priority="578" stopIfTrue="1" operator="notEqual">
      <formula>SUM($M$23:$Q$23)</formula>
    </cfRule>
    <cfRule type="cellIs" dxfId="0" priority="579" stopIfTrue="1" operator="lessThan">
      <formula>$K$23+$L$23</formula>
    </cfRule>
  </conditionalFormatting>
  <conditionalFormatting sqref="K23:R23">
    <cfRule type="cellIs" dxfId="0" priority="129" stopIfTrue="1" operator="greaterThan">
      <formula>$J$23</formula>
    </cfRule>
  </conditionalFormatting>
  <conditionalFormatting sqref="D24">
    <cfRule type="expression" dxfId="2" priority="180" stopIfTrue="1">
      <formula>IF($J$24&lt;&gt;0,$D$24=0)</formula>
    </cfRule>
    <cfRule type="cellIs" dxfId="0" priority="181" stopIfTrue="1" operator="lessThan">
      <formula>$F$24+$H$24</formula>
    </cfRule>
  </conditionalFormatting>
  <conditionalFormatting sqref="E24">
    <cfRule type="cellIs" dxfId="0" priority="214" stopIfTrue="1" operator="greaterThan">
      <formula>$D$24</formula>
    </cfRule>
    <cfRule type="expression" dxfId="2" priority="215" stopIfTrue="1">
      <formula>IF($J$24&lt;&gt;0,$E$24=0)</formula>
    </cfRule>
    <cfRule type="cellIs" dxfId="0" priority="216" stopIfTrue="1" operator="lessThan">
      <formula>$G$24+$I$24</formula>
    </cfRule>
  </conditionalFormatting>
  <conditionalFormatting sqref="G24">
    <cfRule type="cellIs" dxfId="0" priority="95" stopIfTrue="1" operator="greaterThan">
      <formula>$F$24</formula>
    </cfRule>
  </conditionalFormatting>
  <conditionalFormatting sqref="I24">
    <cfRule type="cellIs" dxfId="0" priority="103" stopIfTrue="1" operator="greaterThan">
      <formula>$H$24</formula>
    </cfRule>
  </conditionalFormatting>
  <conditionalFormatting sqref="J24">
    <cfRule type="cellIs" dxfId="0" priority="580" stopIfTrue="1" operator="notEqual">
      <formula>SUM($M$24:$Q$24)</formula>
    </cfRule>
    <cfRule type="cellIs" dxfId="0" priority="581" stopIfTrue="1" operator="lessThan">
      <formula>$K$24+$L$24</formula>
    </cfRule>
  </conditionalFormatting>
  <conditionalFormatting sqref="K24:R24">
    <cfRule type="cellIs" dxfId="0" priority="130" stopIfTrue="1" operator="greaterThan">
      <formula>$J$24</formula>
    </cfRule>
  </conditionalFormatting>
  <conditionalFormatting sqref="D25">
    <cfRule type="expression" dxfId="2" priority="182" stopIfTrue="1">
      <formula>IF($J$25&lt;&gt;0,$D$25=0)</formula>
    </cfRule>
    <cfRule type="cellIs" dxfId="0" priority="183" stopIfTrue="1" operator="lessThan">
      <formula>$F$25+$H$25</formula>
    </cfRule>
  </conditionalFormatting>
  <conditionalFormatting sqref="E25">
    <cfRule type="cellIs" dxfId="0" priority="217" stopIfTrue="1" operator="greaterThan">
      <formula>$D$25</formula>
    </cfRule>
    <cfRule type="expression" dxfId="2" priority="218" stopIfTrue="1">
      <formula>IF($J$25&lt;&gt;0,$E$25=0)</formula>
    </cfRule>
    <cfRule type="cellIs" dxfId="0" priority="219" stopIfTrue="1" operator="lessThan">
      <formula>$G$25+$I$25</formula>
    </cfRule>
  </conditionalFormatting>
  <conditionalFormatting sqref="G25">
    <cfRule type="cellIs" dxfId="0" priority="96" stopIfTrue="1" operator="greaterThan">
      <formula>$F$25</formula>
    </cfRule>
  </conditionalFormatting>
  <conditionalFormatting sqref="I25">
    <cfRule type="cellIs" dxfId="0" priority="104" stopIfTrue="1" operator="greaterThan">
      <formula>$H$25</formula>
    </cfRule>
  </conditionalFormatting>
  <conditionalFormatting sqref="J25">
    <cfRule type="cellIs" dxfId="0" priority="582" stopIfTrue="1" operator="notEqual">
      <formula>SUM($M$25:$Q$25)</formula>
    </cfRule>
    <cfRule type="cellIs" dxfId="0" priority="583" stopIfTrue="1" operator="lessThan">
      <formula>$K$25+$L$25</formula>
    </cfRule>
  </conditionalFormatting>
  <conditionalFormatting sqref="K25:R25">
    <cfRule type="cellIs" dxfId="0" priority="131" stopIfTrue="1" operator="greaterThan">
      <formula>$J$25</formula>
    </cfRule>
  </conditionalFormatting>
  <conditionalFormatting sqref="D26">
    <cfRule type="expression" dxfId="2" priority="184" stopIfTrue="1">
      <formula>IF($J$26&lt;&gt;0,$D$26=0)</formula>
    </cfRule>
    <cfRule type="cellIs" dxfId="0" priority="185" stopIfTrue="1" operator="lessThan">
      <formula>$F$26+$H$26</formula>
    </cfRule>
  </conditionalFormatting>
  <conditionalFormatting sqref="E26">
    <cfRule type="cellIs" dxfId="0" priority="220" stopIfTrue="1" operator="greaterThan">
      <formula>$D$26</formula>
    </cfRule>
    <cfRule type="expression" dxfId="2" priority="221" stopIfTrue="1">
      <formula>IF($J$26&lt;&gt;0,$E$26=0)</formula>
    </cfRule>
    <cfRule type="cellIs" dxfId="0" priority="222" stopIfTrue="1" operator="lessThan">
      <formula>$G$26+$I$26</formula>
    </cfRule>
  </conditionalFormatting>
  <conditionalFormatting sqref="G26">
    <cfRule type="cellIs" dxfId="0" priority="97" stopIfTrue="1" operator="greaterThan">
      <formula>$F$26</formula>
    </cfRule>
  </conditionalFormatting>
  <conditionalFormatting sqref="I26">
    <cfRule type="cellIs" dxfId="0" priority="105" stopIfTrue="1" operator="greaterThan">
      <formula>$H$26</formula>
    </cfRule>
  </conditionalFormatting>
  <conditionalFormatting sqref="J26">
    <cfRule type="cellIs" dxfId="0" priority="584" stopIfTrue="1" operator="notEqual">
      <formula>SUM($M$26:$Q$26)</formula>
    </cfRule>
    <cfRule type="cellIs" dxfId="0" priority="585" stopIfTrue="1" operator="lessThan">
      <formula>$K$26+$L$26</formula>
    </cfRule>
  </conditionalFormatting>
  <conditionalFormatting sqref="K26:R26">
    <cfRule type="cellIs" dxfId="0" priority="132" stopIfTrue="1" operator="greaterThan">
      <formula>$J$26</formula>
    </cfRule>
  </conditionalFormatting>
  <conditionalFormatting sqref="D27">
    <cfRule type="expression" dxfId="2" priority="186" stopIfTrue="1">
      <formula>IF($J$27&lt;&gt;0,$D$27=0)</formula>
    </cfRule>
    <cfRule type="cellIs" dxfId="0" priority="187" stopIfTrue="1" operator="lessThan">
      <formula>$F$27+$H$27</formula>
    </cfRule>
  </conditionalFormatting>
  <conditionalFormatting sqref="E27">
    <cfRule type="cellIs" dxfId="0" priority="223" stopIfTrue="1" operator="greaterThan">
      <formula>$D$27</formula>
    </cfRule>
    <cfRule type="expression" dxfId="2" priority="224" stopIfTrue="1">
      <formula>IF($J$27&lt;&gt;0,$E$27=0)</formula>
    </cfRule>
    <cfRule type="cellIs" dxfId="0" priority="225" stopIfTrue="1" operator="lessThan">
      <formula>$G$27+$I$27</formula>
    </cfRule>
  </conditionalFormatting>
  <conditionalFormatting sqref="G27">
    <cfRule type="cellIs" dxfId="0" priority="98" stopIfTrue="1" operator="greaterThan">
      <formula>$F$27</formula>
    </cfRule>
  </conditionalFormatting>
  <conditionalFormatting sqref="I27">
    <cfRule type="cellIs" dxfId="0" priority="106" stopIfTrue="1" operator="greaterThan">
      <formula>$H$27</formula>
    </cfRule>
  </conditionalFormatting>
  <conditionalFormatting sqref="J27">
    <cfRule type="cellIs" dxfId="0" priority="586" stopIfTrue="1" operator="notEqual">
      <formula>SUM($M$27:$Q$27)</formula>
    </cfRule>
    <cfRule type="cellIs" dxfId="0" priority="587" stopIfTrue="1" operator="lessThan">
      <formula>$K$27+$L$27</formula>
    </cfRule>
  </conditionalFormatting>
  <conditionalFormatting sqref="K27:R27">
    <cfRule type="cellIs" dxfId="0" priority="133" stopIfTrue="1" operator="greaterThan">
      <formula>$J$27</formula>
    </cfRule>
  </conditionalFormatting>
  <pageMargins left="0.17" right="0.15748" top="0.17" bottom="0.19685" header="0" footer="0"/>
  <pageSetup paperSize="9" scale="85" orientation="landscape" useFirstPageNumber="1" horizontalDpi="600" vertic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zoomScale="90" zoomScaleNormal="90" topLeftCell="A9" workbookViewId="0">
      <selection activeCell="E25" sqref="E25"/>
    </sheetView>
  </sheetViews>
  <sheetFormatPr defaultColWidth="9" defaultRowHeight="12.75" customHeight="1"/>
  <cols>
    <col min="1" max="1" width="2.42222222222222" customWidth="1"/>
    <col min="2" max="2" width="5.71111111111111" customWidth="1"/>
    <col min="3" max="3" width="25.8555555555556" customWidth="1"/>
    <col min="4" max="5" width="9.42222222222222" customWidth="1"/>
    <col min="6" max="9" width="8.14444444444444" customWidth="1"/>
    <col min="10" max="10" width="10.7111111111111" customWidth="1"/>
    <col min="11" max="12" width="9.71111111111111" customWidth="1"/>
    <col min="13" max="17" width="8.14444444444444" customWidth="1"/>
    <col min="18" max="18" width="9.42222222222222" customWidth="1"/>
    <col min="19" max="257" width="9.14444444444444" customWidth="1"/>
  </cols>
  <sheetData>
    <row r="1" ht="17.25" customHeight="1" spans="2:18">
      <c r="B1" s="2" t="s">
        <v>39</v>
      </c>
      <c r="C1" s="3" t="s">
        <v>40</v>
      </c>
      <c r="D1" s="4" t="s">
        <v>41</v>
      </c>
      <c r="E1" s="5"/>
      <c r="F1" s="5"/>
      <c r="G1" s="5"/>
      <c r="H1" s="5"/>
      <c r="I1" s="72"/>
      <c r="J1" s="73" t="s">
        <v>42</v>
      </c>
      <c r="K1" s="74"/>
      <c r="L1" s="74"/>
      <c r="M1" s="74"/>
      <c r="N1" s="74"/>
      <c r="O1" s="74"/>
      <c r="P1" s="74"/>
      <c r="Q1" s="74"/>
      <c r="R1" s="104"/>
    </row>
    <row r="2" ht="17.25" customHeight="1" spans="2:18">
      <c r="B2" s="6"/>
      <c r="C2" s="7"/>
      <c r="D2" s="8" t="s">
        <v>43</v>
      </c>
      <c r="E2" s="9"/>
      <c r="F2" s="10" t="s">
        <v>44</v>
      </c>
      <c r="G2" s="11"/>
      <c r="H2" s="11"/>
      <c r="I2" s="75"/>
      <c r="J2" s="76" t="s">
        <v>45</v>
      </c>
      <c r="K2" s="11" t="s">
        <v>46</v>
      </c>
      <c r="L2" s="77"/>
      <c r="M2" s="78" t="s">
        <v>47</v>
      </c>
      <c r="N2" s="11"/>
      <c r="O2" s="11"/>
      <c r="P2" s="11"/>
      <c r="Q2" s="77"/>
      <c r="R2" s="105" t="s">
        <v>48</v>
      </c>
    </row>
    <row r="3" ht="40.9"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9" customHeight="1" spans="2:18">
      <c r="B5" s="289" t="s">
        <v>60</v>
      </c>
      <c r="C5" s="290" t="s">
        <v>61</v>
      </c>
      <c r="D5" s="291">
        <v>1</v>
      </c>
      <c r="E5" s="292">
        <v>2</v>
      </c>
      <c r="F5" s="292">
        <v>3</v>
      </c>
      <c r="G5" s="292">
        <v>4</v>
      </c>
      <c r="H5" s="292">
        <v>5</v>
      </c>
      <c r="I5" s="322">
        <v>6</v>
      </c>
      <c r="J5" s="323">
        <v>7</v>
      </c>
      <c r="K5" s="292">
        <v>8</v>
      </c>
      <c r="L5" s="292">
        <v>9</v>
      </c>
      <c r="M5" s="292">
        <v>10</v>
      </c>
      <c r="N5" s="292">
        <v>11</v>
      </c>
      <c r="O5" s="292">
        <v>12</v>
      </c>
      <c r="P5" s="292">
        <v>13</v>
      </c>
      <c r="Q5" s="292">
        <v>14</v>
      </c>
      <c r="R5" s="338">
        <v>15</v>
      </c>
    </row>
    <row r="6" ht="22.9" customHeight="1" spans="2:18">
      <c r="B6" s="293" t="s">
        <v>311</v>
      </c>
      <c r="C6" s="24" t="s">
        <v>312</v>
      </c>
      <c r="D6" s="294"/>
      <c r="E6" s="295"/>
      <c r="F6" s="295"/>
      <c r="G6" s="295"/>
      <c r="H6" s="295"/>
      <c r="I6" s="324"/>
      <c r="J6" s="294"/>
      <c r="K6" s="295"/>
      <c r="L6" s="295"/>
      <c r="M6" s="295"/>
      <c r="N6" s="295"/>
      <c r="O6" s="295"/>
      <c r="P6" s="295"/>
      <c r="Q6" s="295"/>
      <c r="R6" s="339"/>
    </row>
    <row r="7" ht="15" customHeight="1" spans="2:18">
      <c r="B7" s="293" t="s">
        <v>313</v>
      </c>
      <c r="C7" s="24" t="s">
        <v>314</v>
      </c>
      <c r="D7" s="296"/>
      <c r="E7" s="295"/>
      <c r="F7" s="295"/>
      <c r="G7" s="297"/>
      <c r="H7" s="295"/>
      <c r="I7" s="324"/>
      <c r="J7" s="294"/>
      <c r="K7" s="295"/>
      <c r="L7" s="295"/>
      <c r="M7" s="295"/>
      <c r="N7" s="295"/>
      <c r="O7" s="295"/>
      <c r="P7" s="295"/>
      <c r="Q7" s="295"/>
      <c r="R7" s="339"/>
    </row>
    <row r="8" ht="19.15" customHeight="1" spans="2:18">
      <c r="B8" s="298" t="s">
        <v>315</v>
      </c>
      <c r="C8" s="30" t="s">
        <v>358</v>
      </c>
      <c r="D8" s="299">
        <v>1</v>
      </c>
      <c r="E8" s="300">
        <v>1</v>
      </c>
      <c r="F8" s="300"/>
      <c r="G8" s="300"/>
      <c r="H8" s="300"/>
      <c r="I8" s="325"/>
      <c r="J8" s="312">
        <v>1</v>
      </c>
      <c r="K8" s="300"/>
      <c r="L8" s="300"/>
      <c r="M8" s="300"/>
      <c r="N8" s="300"/>
      <c r="O8" s="300"/>
      <c r="P8" s="300">
        <v>1</v>
      </c>
      <c r="Q8" s="300"/>
      <c r="R8" s="340">
        <v>1</v>
      </c>
    </row>
    <row r="9" ht="17.45" customHeight="1" spans="2:18">
      <c r="B9" s="293" t="s">
        <v>317</v>
      </c>
      <c r="C9" s="24" t="s">
        <v>318</v>
      </c>
      <c r="D9" s="301"/>
      <c r="E9" s="295"/>
      <c r="F9" s="295"/>
      <c r="G9" s="302"/>
      <c r="H9" s="295"/>
      <c r="I9" s="324"/>
      <c r="J9" s="294"/>
      <c r="K9" s="295"/>
      <c r="L9" s="295"/>
      <c r="M9" s="295"/>
      <c r="N9" s="295"/>
      <c r="O9" s="295"/>
      <c r="P9" s="295"/>
      <c r="Q9" s="295"/>
      <c r="R9" s="339"/>
    </row>
    <row r="10" ht="15.6" customHeight="1" spans="2:18">
      <c r="B10" s="303" t="s">
        <v>319</v>
      </c>
      <c r="C10" s="24" t="s">
        <v>320</v>
      </c>
      <c r="D10" s="304"/>
      <c r="E10" s="295"/>
      <c r="F10" s="295"/>
      <c r="G10" s="295"/>
      <c r="H10" s="295"/>
      <c r="I10" s="324"/>
      <c r="J10" s="294"/>
      <c r="K10" s="295"/>
      <c r="L10" s="295"/>
      <c r="M10" s="295"/>
      <c r="N10" s="295"/>
      <c r="O10" s="295"/>
      <c r="P10" s="295"/>
      <c r="Q10" s="295"/>
      <c r="R10" s="339"/>
    </row>
    <row r="11" ht="17.45" customHeight="1" spans="2:18">
      <c r="B11" s="303" t="s">
        <v>321</v>
      </c>
      <c r="C11" s="24" t="s">
        <v>322</v>
      </c>
      <c r="D11" s="305"/>
      <c r="E11" s="306"/>
      <c r="F11" s="307"/>
      <c r="G11" s="297"/>
      <c r="H11" s="307"/>
      <c r="I11" s="326"/>
      <c r="J11" s="327"/>
      <c r="K11" s="306"/>
      <c r="L11" s="306"/>
      <c r="M11" s="306"/>
      <c r="N11" s="306"/>
      <c r="O11" s="306"/>
      <c r="P11" s="306"/>
      <c r="Q11" s="306"/>
      <c r="R11" s="341"/>
    </row>
    <row r="12" ht="13.15" customHeight="1" spans="2:18">
      <c r="B12" s="308" t="s">
        <v>323</v>
      </c>
      <c r="C12" s="41" t="s">
        <v>324</v>
      </c>
      <c r="D12" s="304"/>
      <c r="E12" s="295"/>
      <c r="F12" s="295"/>
      <c r="G12" s="306"/>
      <c r="H12" s="295"/>
      <c r="I12" s="324"/>
      <c r="J12" s="294"/>
      <c r="K12" s="295"/>
      <c r="L12" s="295"/>
      <c r="M12" s="295"/>
      <c r="N12" s="295"/>
      <c r="O12" s="295"/>
      <c r="P12" s="295"/>
      <c r="Q12" s="295"/>
      <c r="R12" s="339"/>
    </row>
    <row r="13" ht="16.15" customHeight="1" spans="2:18">
      <c r="B13" s="309" t="s">
        <v>325</v>
      </c>
      <c r="C13" s="30" t="s">
        <v>326</v>
      </c>
      <c r="D13" s="299"/>
      <c r="E13" s="295"/>
      <c r="F13" s="300"/>
      <c r="G13" s="306"/>
      <c r="H13" s="300"/>
      <c r="I13" s="325"/>
      <c r="J13" s="312"/>
      <c r="K13" s="300"/>
      <c r="L13" s="300"/>
      <c r="M13" s="300"/>
      <c r="N13" s="300"/>
      <c r="O13" s="300"/>
      <c r="P13" s="300"/>
      <c r="Q13" s="300"/>
      <c r="R13" s="340"/>
    </row>
    <row r="14" ht="37.9" customHeight="1" spans="2:18">
      <c r="B14" s="310" t="s">
        <v>327</v>
      </c>
      <c r="C14" s="44" t="s">
        <v>328</v>
      </c>
      <c r="D14" s="45" t="s">
        <v>66</v>
      </c>
      <c r="E14" s="46" t="s">
        <v>66</v>
      </c>
      <c r="F14" s="46" t="s">
        <v>66</v>
      </c>
      <c r="G14" s="47" t="s">
        <v>66</v>
      </c>
      <c r="H14" s="46" t="s">
        <v>66</v>
      </c>
      <c r="I14" s="92" t="s">
        <v>66</v>
      </c>
      <c r="J14" s="328"/>
      <c r="K14" s="329"/>
      <c r="L14" s="329"/>
      <c r="M14" s="329"/>
      <c r="N14" s="329"/>
      <c r="O14" s="329"/>
      <c r="P14" s="329"/>
      <c r="Q14" s="329"/>
      <c r="R14" s="342"/>
    </row>
    <row r="15" ht="28.9" customHeight="1" spans="2:18">
      <c r="B15" s="308" t="s">
        <v>329</v>
      </c>
      <c r="C15" s="41" t="s">
        <v>330</v>
      </c>
      <c r="D15" s="48" t="s">
        <v>66</v>
      </c>
      <c r="E15" s="49" t="s">
        <v>66</v>
      </c>
      <c r="F15" s="49" t="s">
        <v>66</v>
      </c>
      <c r="G15" s="49" t="s">
        <v>66</v>
      </c>
      <c r="H15" s="49" t="s">
        <v>66</v>
      </c>
      <c r="I15" s="93" t="s">
        <v>66</v>
      </c>
      <c r="J15" s="294"/>
      <c r="K15" s="300"/>
      <c r="L15" s="300"/>
      <c r="M15" s="300"/>
      <c r="N15" s="300"/>
      <c r="O15" s="300"/>
      <c r="P15" s="300"/>
      <c r="Q15" s="300"/>
      <c r="R15" s="340"/>
    </row>
    <row r="16" ht="20.45" customHeight="1" spans="2:18">
      <c r="B16" s="293" t="s">
        <v>331</v>
      </c>
      <c r="C16" s="24" t="s">
        <v>320</v>
      </c>
      <c r="D16" s="51" t="s">
        <v>66</v>
      </c>
      <c r="E16" s="52" t="s">
        <v>66</v>
      </c>
      <c r="F16" s="52" t="s">
        <v>66</v>
      </c>
      <c r="G16" s="53" t="s">
        <v>66</v>
      </c>
      <c r="H16" s="52" t="s">
        <v>66</v>
      </c>
      <c r="I16" s="94" t="s">
        <v>66</v>
      </c>
      <c r="J16" s="294"/>
      <c r="K16" s="295"/>
      <c r="L16" s="295"/>
      <c r="M16" s="295"/>
      <c r="N16" s="295"/>
      <c r="O16" s="295"/>
      <c r="P16" s="295"/>
      <c r="Q16" s="295"/>
      <c r="R16" s="339"/>
    </row>
    <row r="17" ht="19.9" customHeight="1" spans="1:18">
      <c r="A17" s="311">
        <v>13</v>
      </c>
      <c r="B17" s="293" t="s">
        <v>332</v>
      </c>
      <c r="C17" s="24" t="s">
        <v>324</v>
      </c>
      <c r="D17" s="54" t="s">
        <v>66</v>
      </c>
      <c r="E17" s="52" t="s">
        <v>66</v>
      </c>
      <c r="F17" s="52" t="s">
        <v>66</v>
      </c>
      <c r="G17" s="52" t="s">
        <v>66</v>
      </c>
      <c r="H17" s="52" t="s">
        <v>66</v>
      </c>
      <c r="I17" s="94" t="s">
        <v>66</v>
      </c>
      <c r="J17" s="294"/>
      <c r="K17" s="295"/>
      <c r="L17" s="295"/>
      <c r="M17" s="295"/>
      <c r="N17" s="295"/>
      <c r="O17" s="295"/>
      <c r="P17" s="295"/>
      <c r="Q17" s="295"/>
      <c r="R17" s="339"/>
    </row>
    <row r="18" ht="20.45" customHeight="1" spans="2:18">
      <c r="B18" s="290" t="s">
        <v>333</v>
      </c>
      <c r="C18" s="55" t="s">
        <v>326</v>
      </c>
      <c r="D18" s="21" t="s">
        <v>66</v>
      </c>
      <c r="E18" s="22" t="s">
        <v>66</v>
      </c>
      <c r="F18" s="22" t="s">
        <v>66</v>
      </c>
      <c r="G18" s="22" t="s">
        <v>66</v>
      </c>
      <c r="H18" s="22" t="s">
        <v>66</v>
      </c>
      <c r="I18" s="85" t="s">
        <v>66</v>
      </c>
      <c r="J18" s="330"/>
      <c r="K18" s="331"/>
      <c r="L18" s="331"/>
      <c r="M18" s="331"/>
      <c r="N18" s="331"/>
      <c r="O18" s="331"/>
      <c r="P18" s="331"/>
      <c r="Q18" s="331"/>
      <c r="R18" s="343"/>
    </row>
    <row r="19" ht="24" customHeight="1" spans="2:18">
      <c r="B19" s="308" t="s">
        <v>334</v>
      </c>
      <c r="C19" s="44" t="s">
        <v>359</v>
      </c>
      <c r="D19" s="299"/>
      <c r="E19" s="300"/>
      <c r="F19" s="300"/>
      <c r="G19" s="300"/>
      <c r="H19" s="300"/>
      <c r="I19" s="325"/>
      <c r="J19" s="312"/>
      <c r="K19" s="300"/>
      <c r="L19" s="300"/>
      <c r="M19" s="332"/>
      <c r="N19" s="332"/>
      <c r="O19" s="300"/>
      <c r="P19" s="300"/>
      <c r="Q19" s="300"/>
      <c r="R19" s="340"/>
    </row>
    <row r="20" ht="28.15" customHeight="1" spans="2:18">
      <c r="B20" s="308" t="s">
        <v>336</v>
      </c>
      <c r="C20" s="41" t="s">
        <v>337</v>
      </c>
      <c r="D20" s="312"/>
      <c r="E20" s="300"/>
      <c r="F20" s="300"/>
      <c r="G20" s="300"/>
      <c r="H20" s="300"/>
      <c r="I20" s="325"/>
      <c r="J20" s="312"/>
      <c r="K20" s="300"/>
      <c r="L20" s="300"/>
      <c r="M20" s="300"/>
      <c r="N20" s="300"/>
      <c r="O20" s="300"/>
      <c r="P20" s="300"/>
      <c r="Q20" s="300"/>
      <c r="R20" s="340"/>
    </row>
    <row r="21" ht="19.9" customHeight="1" spans="2:18">
      <c r="B21" s="313" t="s">
        <v>338</v>
      </c>
      <c r="C21" s="60" t="s">
        <v>339</v>
      </c>
      <c r="D21" s="314"/>
      <c r="E21" s="306"/>
      <c r="F21" s="306"/>
      <c r="G21" s="306"/>
      <c r="H21" s="306"/>
      <c r="I21" s="333"/>
      <c r="J21" s="330"/>
      <c r="K21" s="295"/>
      <c r="L21" s="295"/>
      <c r="M21" s="295"/>
      <c r="N21" s="295"/>
      <c r="O21" s="295"/>
      <c r="P21" s="295"/>
      <c r="Q21" s="295"/>
      <c r="R21" s="339"/>
    </row>
    <row r="22" ht="28.9" customHeight="1" spans="2:18">
      <c r="B22" s="315" t="s">
        <v>340</v>
      </c>
      <c r="C22" s="63" t="s">
        <v>341</v>
      </c>
      <c r="D22" s="316"/>
      <c r="E22" s="317"/>
      <c r="F22" s="317"/>
      <c r="G22" s="317"/>
      <c r="H22" s="317"/>
      <c r="I22" s="334"/>
      <c r="J22" s="335"/>
      <c r="K22" s="317"/>
      <c r="L22" s="317"/>
      <c r="M22" s="317"/>
      <c r="N22" s="317"/>
      <c r="O22" s="321"/>
      <c r="P22" s="317"/>
      <c r="Q22" s="321"/>
      <c r="R22" s="334"/>
    </row>
    <row r="23" ht="19.9" customHeight="1" spans="2:18">
      <c r="B23" s="315" t="s">
        <v>342</v>
      </c>
      <c r="C23" s="63" t="s">
        <v>343</v>
      </c>
      <c r="D23" s="318">
        <v>0.5</v>
      </c>
      <c r="E23" s="317">
        <v>0.5</v>
      </c>
      <c r="F23" s="317"/>
      <c r="G23" s="317"/>
      <c r="H23" s="317"/>
      <c r="I23" s="334"/>
      <c r="J23" s="316">
        <v>1</v>
      </c>
      <c r="K23" s="317"/>
      <c r="L23" s="317"/>
      <c r="M23" s="317"/>
      <c r="N23" s="317">
        <v>1</v>
      </c>
      <c r="O23" s="317"/>
      <c r="P23" s="317"/>
      <c r="Q23" s="317"/>
      <c r="R23" s="334">
        <v>1</v>
      </c>
    </row>
    <row r="24" ht="19.15" customHeight="1" spans="2:18">
      <c r="B24" s="315" t="s">
        <v>344</v>
      </c>
      <c r="C24" s="63" t="s">
        <v>345</v>
      </c>
      <c r="D24" s="316"/>
      <c r="E24" s="317"/>
      <c r="F24" s="317"/>
      <c r="G24" s="317"/>
      <c r="H24" s="317"/>
      <c r="I24" s="334"/>
      <c r="J24" s="316"/>
      <c r="K24" s="317"/>
      <c r="L24" s="317"/>
      <c r="M24" s="317"/>
      <c r="N24" s="317"/>
      <c r="O24" s="317"/>
      <c r="P24" s="317"/>
      <c r="Q24" s="317"/>
      <c r="R24" s="334"/>
    </row>
    <row r="25" ht="31.15" customHeight="1" spans="2:18">
      <c r="B25" s="319" t="s">
        <v>346</v>
      </c>
      <c r="C25" s="68" t="s">
        <v>347</v>
      </c>
      <c r="D25" s="320">
        <v>3.5</v>
      </c>
      <c r="E25" s="321">
        <v>3.5</v>
      </c>
      <c r="F25" s="321"/>
      <c r="G25" s="321"/>
      <c r="H25" s="321"/>
      <c r="I25" s="336"/>
      <c r="J25" s="320">
        <v>3</v>
      </c>
      <c r="K25" s="337"/>
      <c r="L25" s="337"/>
      <c r="M25" s="337">
        <v>1</v>
      </c>
      <c r="N25" s="337">
        <v>1</v>
      </c>
      <c r="O25" s="337"/>
      <c r="P25" s="337">
        <v>1</v>
      </c>
      <c r="Q25" s="337"/>
      <c r="R25" s="344">
        <v>3</v>
      </c>
    </row>
    <row r="26" ht="13.5" customHeight="1" spans="4:19">
      <c r="D26" s="242">
        <f>'8'!D11+'12'!D6+'12'!D7+'12'!D8+'12'!D17+'13'!D19+'13'!D22+'13'!D23+'13'!D24+'11'!D31+'12'!D9+'12'!D11+'12'!D12</f>
        <v>3.5</v>
      </c>
      <c r="E26" s="242">
        <f>'8'!E11+'12'!E6+'12'!E7+'12'!E8+'12'!E17+'13'!E19+'13'!E22+'13'!E23+'13'!E24+'11'!E31+'12'!E9+'12'!E11+'12'!E12</f>
        <v>3.5</v>
      </c>
      <c r="F26" s="242">
        <f>'8'!F11+'12'!F6+'12'!F7+'12'!F8+'12'!F17+'13'!F19+'13'!F22+'13'!F23+'13'!F24+'11'!F31+'12'!F9+'12'!F11+'12'!F12</f>
        <v>0</v>
      </c>
      <c r="G26" s="242">
        <f>'8'!G11+'12'!G6+'12'!G7+'12'!G8+'12'!G17+'13'!G19+'13'!G22+'13'!G23+'13'!G24+'11'!G31+'12'!G9+'12'!G11+'12'!G12</f>
        <v>0</v>
      </c>
      <c r="H26" s="242">
        <f>'8'!H11+'12'!H6+'12'!H7+'12'!H8+'12'!H17+'13'!H19+'13'!H22+'13'!H23+'13'!H24+'11'!H31+'12'!H9+'12'!H11+'12'!H12</f>
        <v>0</v>
      </c>
      <c r="I26" s="242">
        <f>'8'!I11+'12'!I6+'12'!I7+'12'!I8+'12'!I17+'13'!I19+'13'!I22+'13'!I23+'13'!I24+'11'!I31+'12'!I9+'12'!I11+'12'!I12</f>
        <v>0</v>
      </c>
      <c r="J26" s="242">
        <f>'8'!J11+'12'!J6+'12'!J7+'12'!J8+'12'!J17+'13'!J19+'13'!J22+'13'!J23+'13'!J24+J14+'12'!J9+'11'!J31+'12'!J10+'12'!J11+'12'!J12</f>
        <v>3</v>
      </c>
      <c r="K26" s="242">
        <f>'8'!K11+'12'!K6+'12'!K7+'12'!K8+'12'!K17+'13'!K19+'13'!K22+'13'!K23+'13'!K24+K14+'12'!K9+'11'!K31+'12'!K10+'12'!K11+'12'!K12</f>
        <v>0</v>
      </c>
      <c r="L26" s="242">
        <f>'8'!L11+'12'!L6+'12'!L7+'12'!L8+'12'!L17+'13'!L19+'13'!L22+'13'!L23+'13'!L24+L14+'12'!L9+'11'!L31+'12'!L10+'12'!L11+'12'!L12</f>
        <v>0</v>
      </c>
      <c r="M26" s="242">
        <f>'8'!M11+'12'!M6+'12'!M7+'12'!M8+'12'!M17+'13'!M19+'13'!M22+'13'!M23+'13'!M24+M14+'12'!M9+'11'!M31+'12'!M10+'12'!M11+'12'!M12</f>
        <v>1</v>
      </c>
      <c r="N26" s="242">
        <f>'8'!N11+'12'!N6+'12'!N7+'12'!N8+'12'!N17+'13'!N19+'13'!N22+'13'!N23+'13'!N24+N14+'12'!N9+'11'!N31+'12'!N10+'12'!N11+'12'!N12</f>
        <v>1</v>
      </c>
      <c r="O26" s="242">
        <f>'8'!O11+'12'!O6+'12'!O7+'12'!O8+'12'!O17+'13'!O19+'13'!O22+'13'!O23+'13'!O24+O14+'12'!O9+'12'!O10+'12'!O11+'12'!O12</f>
        <v>0</v>
      </c>
      <c r="P26" s="242">
        <f>'8'!P11+'12'!P6+'12'!P7+'12'!P8+'12'!P17+'13'!P19+'13'!P22+'13'!P23+'13'!P24+P14+'12'!P9+'12'!P10+'12'!P11+'12'!P12</f>
        <v>1</v>
      </c>
      <c r="Q26" s="242">
        <f>'8'!Q11+'12'!Q6+'12'!Q7+'12'!Q8+'12'!Q17+'13'!Q19+'13'!Q22+'13'!Q23+'13'!Q24+Q14+'12'!Q9+'12'!Q10+'12'!Q11+'12'!Q12</f>
        <v>0</v>
      </c>
      <c r="R26" s="242">
        <f>'8'!R11+'12'!R6+'12'!R7+'12'!R8+'12'!R17+'13'!R19+'13'!R22+'13'!R23+'13'!R24+R14+'12'!R9+'11'!R31+'12'!R10+'12'!R11+'12'!R12</f>
        <v>3</v>
      </c>
      <c r="S26" s="242"/>
    </row>
    <row r="27" spans="4:19">
      <c r="D27" s="242"/>
      <c r="E27" s="242"/>
      <c r="F27" s="242"/>
      <c r="G27" s="242"/>
      <c r="H27" s="242"/>
      <c r="I27" s="242"/>
      <c r="J27" s="242"/>
      <c r="K27" s="242"/>
      <c r="L27" s="242"/>
      <c r="M27" s="242"/>
      <c r="N27" s="242"/>
      <c r="O27" s="242"/>
      <c r="P27" s="242"/>
      <c r="Q27" s="242"/>
      <c r="R27" s="242"/>
      <c r="S27" s="242"/>
    </row>
    <row r="28" spans="4:4">
      <c r="D28" s="272"/>
    </row>
    <row r="30" spans="4:4">
      <c r="D30" s="272"/>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135" stopIfTrue="1">
      <formula>IF($J$6&lt;&gt;0,$D$6=0)</formula>
    </cfRule>
    <cfRule type="cellIs" dxfId="0" priority="136" stopIfTrue="1" operator="lessThan">
      <formula>$F$6+$H$6</formula>
    </cfRule>
  </conditionalFormatting>
  <conditionalFormatting sqref="E6">
    <cfRule type="cellIs" dxfId="0" priority="167" stopIfTrue="1" operator="greaterThan">
      <formula>$D$6</formula>
    </cfRule>
    <cfRule type="expression" dxfId="2" priority="168" stopIfTrue="1">
      <formula>IF($J$6&lt;&gt;0,$E$6=0)</formula>
    </cfRule>
    <cfRule type="cellIs" dxfId="0" priority="169" stopIfTrue="1" operator="lessThan">
      <formula>$G$6+$I$6</formula>
    </cfRule>
  </conditionalFormatting>
  <conditionalFormatting sqref="G6">
    <cfRule type="cellIs" dxfId="0" priority="117" stopIfTrue="1" operator="greaterThan">
      <formula>$F$6</formula>
    </cfRule>
  </conditionalFormatting>
  <conditionalFormatting sqref="I6">
    <cfRule type="cellIs" dxfId="0" priority="119" stopIfTrue="1" operator="greaterThan">
      <formula>$H$6</formula>
    </cfRule>
  </conditionalFormatting>
  <conditionalFormatting sqref="J6">
    <cfRule type="cellIs" dxfId="0" priority="372" stopIfTrue="1" operator="notEqual">
      <formula>SUM($M$6:$Q$6)</formula>
    </cfRule>
    <cfRule type="cellIs" dxfId="0" priority="373" stopIfTrue="1" operator="lessThan">
      <formula>$K$6+$L$6</formula>
    </cfRule>
  </conditionalFormatting>
  <conditionalFormatting sqref="K6:R6">
    <cfRule type="cellIs" dxfId="0" priority="121" stopIfTrue="1" operator="greaterThan">
      <formula>$J$6</formula>
    </cfRule>
  </conditionalFormatting>
  <conditionalFormatting sqref="D7">
    <cfRule type="expression" dxfId="2" priority="137" stopIfTrue="1">
      <formula>IF($J$7&lt;&gt;0,$D$7=0)</formula>
    </cfRule>
    <cfRule type="cellIs" dxfId="0" priority="138" stopIfTrue="1" operator="lessThan">
      <formula>$F$7+$H$7</formula>
    </cfRule>
  </conditionalFormatting>
  <conditionalFormatting sqref="E7">
    <cfRule type="cellIs" dxfId="0" priority="170" stopIfTrue="1" operator="greaterThan">
      <formula>$D$7</formula>
    </cfRule>
    <cfRule type="expression" dxfId="2" priority="171" stopIfTrue="1">
      <formula>IF($J$7&lt;&gt;0,$E$7=0)</formula>
    </cfRule>
    <cfRule type="cellIs" dxfId="0" priority="172" stopIfTrue="1" operator="lessThan">
      <formula>$G$7+$I$7</formula>
    </cfRule>
  </conditionalFormatting>
  <conditionalFormatting sqref="G7">
    <cfRule type="cellIs" dxfId="0" priority="118" stopIfTrue="1" operator="greaterThan">
      <formula>$F$7</formula>
    </cfRule>
  </conditionalFormatting>
  <conditionalFormatting sqref="I7">
    <cfRule type="cellIs" dxfId="0" priority="120" stopIfTrue="1" operator="greaterThan">
      <formula>$H$7</formula>
    </cfRule>
  </conditionalFormatting>
  <conditionalFormatting sqref="J7">
    <cfRule type="cellIs" dxfId="0" priority="374" stopIfTrue="1" operator="notEqual">
      <formula>SUM($M$7:$Q$7)</formula>
    </cfRule>
    <cfRule type="cellIs" dxfId="0" priority="375" stopIfTrue="1" operator="lessThan">
      <formula>$K$7+$L$7</formula>
    </cfRule>
  </conditionalFormatting>
  <conditionalFormatting sqref="K7:R7">
    <cfRule type="cellIs" dxfId="0" priority="122" stopIfTrue="1" operator="greaterThan">
      <formula>$J$7</formula>
    </cfRule>
  </conditionalFormatting>
  <conditionalFormatting sqref="D8">
    <cfRule type="expression" dxfId="2" priority="139" stopIfTrue="1">
      <formula>IF($J$8&lt;&gt;0,$D$8=0)</formula>
    </cfRule>
    <cfRule type="cellIs" dxfId="0" priority="140" stopIfTrue="1" operator="lessThan">
      <formula>$F$8+$H$8</formula>
    </cfRule>
  </conditionalFormatting>
  <conditionalFormatting sqref="E8">
    <cfRule type="cellIs" dxfId="0" priority="173" stopIfTrue="1" operator="greaterThan">
      <formula>$D$8</formula>
    </cfRule>
    <cfRule type="expression" dxfId="2" priority="174" stopIfTrue="1">
      <formula>IF($J$8&lt;&gt;0,$E$8=0)</formula>
    </cfRule>
    <cfRule type="cellIs" dxfId="0" priority="175" stopIfTrue="1" operator="lessThan">
      <formula>$G$8+$I$8</formula>
    </cfRule>
  </conditionalFormatting>
  <conditionalFormatting sqref="G8">
    <cfRule type="cellIs" dxfId="0" priority="67" stopIfTrue="1" operator="greaterThan">
      <formula>$F$8</formula>
    </cfRule>
  </conditionalFormatting>
  <conditionalFormatting sqref="I8">
    <cfRule type="cellIs" dxfId="0" priority="73" stopIfTrue="1" operator="greaterThan">
      <formula>$H$8</formula>
    </cfRule>
  </conditionalFormatting>
  <conditionalFormatting sqref="J8">
    <cfRule type="cellIs" dxfId="0" priority="376" stopIfTrue="1" operator="notEqual">
      <formula>SUM($M$8:$Q$8)</formula>
    </cfRule>
    <cfRule type="cellIs" dxfId="0" priority="377" stopIfTrue="1" operator="lessThan">
      <formula>$K$8+$L$8</formula>
    </cfRule>
  </conditionalFormatting>
  <conditionalFormatting sqref="K8:R8">
    <cfRule type="cellIs" dxfId="0" priority="86" stopIfTrue="1" operator="greaterThan">
      <formula>$J$8</formula>
    </cfRule>
  </conditionalFormatting>
  <conditionalFormatting sqref="D9">
    <cfRule type="expression" dxfId="2" priority="141" stopIfTrue="1">
      <formula>IF($J$9&lt;&gt;0,$D$9=0)</formula>
    </cfRule>
    <cfRule type="cellIs" dxfId="0" priority="142" stopIfTrue="1" operator="lessThan">
      <formula>$F$9+$H$9</formula>
    </cfRule>
  </conditionalFormatting>
  <conditionalFormatting sqref="E9">
    <cfRule type="cellIs" dxfId="0" priority="176" stopIfTrue="1" operator="greaterThan">
      <formula>$D$9</formula>
    </cfRule>
    <cfRule type="expression" dxfId="2" priority="177" stopIfTrue="1">
      <formula>IF($J$9&lt;&gt;0,$E$9=0)</formula>
    </cfRule>
    <cfRule type="cellIs" dxfId="0" priority="178" stopIfTrue="1" operator="lessThan">
      <formula>$G$9+$I$9</formula>
    </cfRule>
  </conditionalFormatting>
  <conditionalFormatting sqref="G9">
    <cfRule type="cellIs" dxfId="0" priority="62" stopIfTrue="1" operator="greaterThan">
      <formula>$F$9</formula>
    </cfRule>
  </conditionalFormatting>
  <conditionalFormatting sqref="I9">
    <cfRule type="cellIs" dxfId="0" priority="72" stopIfTrue="1" operator="greaterThan">
      <formula>$H$9</formula>
    </cfRule>
  </conditionalFormatting>
  <conditionalFormatting sqref="J9">
    <cfRule type="cellIs" dxfId="0" priority="378" stopIfTrue="1" operator="notEqual">
      <formula>SUM($M$9:$Q$9)</formula>
    </cfRule>
    <cfRule type="cellIs" dxfId="0" priority="379" stopIfTrue="1" operator="lessThan">
      <formula>$K$9+$L$9</formula>
    </cfRule>
  </conditionalFormatting>
  <conditionalFormatting sqref="K9:R9">
    <cfRule type="cellIs" dxfId="0" priority="87" stopIfTrue="1" operator="greaterThan">
      <formula>$J$9</formula>
    </cfRule>
  </conditionalFormatting>
  <conditionalFormatting sqref="D10">
    <cfRule type="expression" dxfId="2" priority="143" stopIfTrue="1">
      <formula>IF($J$10&lt;&gt;0,$D$10=0)</formula>
    </cfRule>
    <cfRule type="cellIs" dxfId="0" priority="144" stopIfTrue="1" operator="lessThan">
      <formula>$F$10+$H$10</formula>
    </cfRule>
  </conditionalFormatting>
  <conditionalFormatting sqref="E10">
    <cfRule type="cellIs" dxfId="0" priority="179" stopIfTrue="1" operator="greaterThan">
      <formula>$D$10</formula>
    </cfRule>
    <cfRule type="expression" dxfId="2" priority="180" stopIfTrue="1">
      <formula>IF($J$10&lt;&gt;0,$E$10=0)</formula>
    </cfRule>
    <cfRule type="cellIs" dxfId="0" priority="181" stopIfTrue="1" operator="lessThan">
      <formula>$G$10+$I$10</formula>
    </cfRule>
  </conditionalFormatting>
  <conditionalFormatting sqref="G10">
    <cfRule type="cellIs" dxfId="0" priority="63" stopIfTrue="1" operator="greaterThan">
      <formula>$F$10</formula>
    </cfRule>
  </conditionalFormatting>
  <conditionalFormatting sqref="I10">
    <cfRule type="cellIs" dxfId="0" priority="71" stopIfTrue="1" operator="greaterThan">
      <formula>$H$10</formula>
    </cfRule>
  </conditionalFormatting>
  <conditionalFormatting sqref="J10">
    <cfRule type="cellIs" dxfId="0" priority="380" stopIfTrue="1" operator="notEqual">
      <formula>SUM($M$10:$Q$10)</formula>
    </cfRule>
    <cfRule type="cellIs" dxfId="0" priority="381" stopIfTrue="1" operator="lessThan">
      <formula>$K$10+$L$10</formula>
    </cfRule>
  </conditionalFormatting>
  <conditionalFormatting sqref="K10:R10">
    <cfRule type="cellIs" dxfId="0" priority="88" stopIfTrue="1" operator="greaterThan">
      <formula>$J$10</formula>
    </cfRule>
  </conditionalFormatting>
  <conditionalFormatting sqref="D11">
    <cfRule type="expression" dxfId="2" priority="145" stopIfTrue="1">
      <formula>IF($J$11&lt;&gt;0,$D$11=0)</formula>
    </cfRule>
    <cfRule type="cellIs" dxfId="0" priority="146" stopIfTrue="1" operator="lessThan">
      <formula>$F$11+$H$11</formula>
    </cfRule>
  </conditionalFormatting>
  <conditionalFormatting sqref="E11">
    <cfRule type="cellIs" dxfId="0" priority="182" stopIfTrue="1" operator="greaterThan">
      <formula>$D$11</formula>
    </cfRule>
    <cfRule type="expression" dxfId="2" priority="183" stopIfTrue="1">
      <formula>IF($J$11&lt;&gt;0,$E$11=0)</formula>
    </cfRule>
    <cfRule type="cellIs" dxfId="0" priority="184" stopIfTrue="1" operator="lessThan">
      <formula>$G$11+$I$11</formula>
    </cfRule>
  </conditionalFormatting>
  <conditionalFormatting sqref="G11">
    <cfRule type="cellIs" dxfId="0" priority="64" stopIfTrue="1" operator="greaterThan">
      <formula>$F$11</formula>
    </cfRule>
  </conditionalFormatting>
  <conditionalFormatting sqref="I11">
    <cfRule type="cellIs" dxfId="0" priority="70" stopIfTrue="1" operator="greaterThan">
      <formula>$H$11</formula>
    </cfRule>
  </conditionalFormatting>
  <conditionalFormatting sqref="J11">
    <cfRule type="cellIs" dxfId="0" priority="382" stopIfTrue="1" operator="notEqual">
      <formula>SUM($M$11:$Q$11)</formula>
    </cfRule>
    <cfRule type="cellIs" dxfId="0" priority="383" stopIfTrue="1" operator="lessThan">
      <formula>$K$11+$L$11</formula>
    </cfRule>
  </conditionalFormatting>
  <conditionalFormatting sqref="K11:R11">
    <cfRule type="cellIs" dxfId="0" priority="89" stopIfTrue="1" operator="greaterThan">
      <formula>$J$11</formula>
    </cfRule>
  </conditionalFormatting>
  <conditionalFormatting sqref="D12">
    <cfRule type="expression" dxfId="2" priority="147" stopIfTrue="1">
      <formula>IF($J$12&lt;&gt;0,$D$12=0)</formula>
    </cfRule>
    <cfRule type="cellIs" dxfId="0" priority="148" stopIfTrue="1" operator="lessThan">
      <formula>$F$12+$H$12</formula>
    </cfRule>
  </conditionalFormatting>
  <conditionalFormatting sqref="E12">
    <cfRule type="cellIs" dxfId="0" priority="185" stopIfTrue="1" operator="greaterThan">
      <formula>$D$12</formula>
    </cfRule>
    <cfRule type="expression" dxfId="2" priority="186" stopIfTrue="1">
      <formula>IF($J$12&lt;&gt;0,$E$12=0)</formula>
    </cfRule>
    <cfRule type="cellIs" dxfId="0" priority="187" stopIfTrue="1" operator="lessThan">
      <formula>$G$12+$I$12</formula>
    </cfRule>
  </conditionalFormatting>
  <conditionalFormatting sqref="G12">
    <cfRule type="cellIs" dxfId="0" priority="65" stopIfTrue="1" operator="greaterThan">
      <formula>$F$12</formula>
    </cfRule>
  </conditionalFormatting>
  <conditionalFormatting sqref="I12">
    <cfRule type="cellIs" dxfId="0" priority="69" stopIfTrue="1" operator="greaterThan">
      <formula>$H$12</formula>
    </cfRule>
  </conditionalFormatting>
  <conditionalFormatting sqref="J12">
    <cfRule type="cellIs" dxfId="0" priority="384" stopIfTrue="1" operator="notEqual">
      <formula>SUM($M$12:$Q$12)</formula>
    </cfRule>
    <cfRule type="cellIs" dxfId="0" priority="385" stopIfTrue="1" operator="lessThan">
      <formula>$K$12+$L$12</formula>
    </cfRule>
  </conditionalFormatting>
  <conditionalFormatting sqref="K12:R12">
    <cfRule type="cellIs" dxfId="0" priority="90" stopIfTrue="1" operator="greaterThan">
      <formula>$J$12</formula>
    </cfRule>
  </conditionalFormatting>
  <conditionalFormatting sqref="D13">
    <cfRule type="expression" dxfId="2" priority="149" stopIfTrue="1">
      <formula>IF($J$13&lt;&gt;0,$D$13=0)</formula>
    </cfRule>
    <cfRule type="cellIs" dxfId="0" priority="150" stopIfTrue="1" operator="lessThan">
      <formula>$F$13+$H$13</formula>
    </cfRule>
  </conditionalFormatting>
  <conditionalFormatting sqref="E13">
    <cfRule type="cellIs" dxfId="0" priority="188" stopIfTrue="1" operator="greaterThan">
      <formula>$D$13</formula>
    </cfRule>
    <cfRule type="expression" dxfId="2" priority="189" stopIfTrue="1">
      <formula>IF($J$13&lt;&gt;0,$E$13=0)</formula>
    </cfRule>
    <cfRule type="cellIs" dxfId="0" priority="190" stopIfTrue="1" operator="lessThan">
      <formula>$G$13+$I$13</formula>
    </cfRule>
  </conditionalFormatting>
  <conditionalFormatting sqref="G13">
    <cfRule type="cellIs" dxfId="0" priority="66" stopIfTrue="1" operator="greaterThan">
      <formula>$F$13</formula>
    </cfRule>
  </conditionalFormatting>
  <conditionalFormatting sqref="I13">
    <cfRule type="cellIs" dxfId="0" priority="68" stopIfTrue="1" operator="greaterThan">
      <formula>$H$13</formula>
    </cfRule>
  </conditionalFormatting>
  <conditionalFormatting sqref="J13">
    <cfRule type="cellIs" dxfId="0" priority="386" stopIfTrue="1" operator="notEqual">
      <formula>SUM($M$13:$Q$13)</formula>
    </cfRule>
    <cfRule type="cellIs" dxfId="0" priority="387" stopIfTrue="1" operator="lessThan">
      <formula>$K$13+$L$13</formula>
    </cfRule>
  </conditionalFormatting>
  <conditionalFormatting sqref="K13:R13">
    <cfRule type="cellIs" dxfId="0" priority="91" stopIfTrue="1" operator="greaterThan">
      <formula>$J$13</formula>
    </cfRule>
  </conditionalFormatting>
  <conditionalFormatting sqref="J14">
    <cfRule type="cellIs" dxfId="3" priority="46" stopIfTrue="1" operator="notEqual">
      <formula>SUM($J$15:$J$18)</formula>
    </cfRule>
    <cfRule type="cellIs" dxfId="0" priority="47" stopIfTrue="1" operator="lessThan">
      <formula>$K$14+$L$14</formula>
    </cfRule>
    <cfRule type="cellIs" dxfId="0" priority="45" stopIfTrue="1" operator="notEqual">
      <formula>SUM($M$14:$Q$14)</formula>
    </cfRule>
  </conditionalFormatting>
  <conditionalFormatting sqref="K14">
    <cfRule type="cellIs" dxfId="0" priority="92" stopIfTrue="1" operator="greaterThan">
      <formula>$J$14</formula>
    </cfRule>
    <cfRule type="cellIs" dxfId="3" priority="93" stopIfTrue="1" operator="notEqual">
      <formula>SUM($K$15:$K$18)</formula>
    </cfRule>
  </conditionalFormatting>
  <conditionalFormatting sqref="L14">
    <cfRule type="cellIs" dxfId="0" priority="104" stopIfTrue="1" operator="greaterThan">
      <formula>$J$14</formula>
    </cfRule>
    <cfRule type="cellIs" dxfId="3" priority="105" stopIfTrue="1" operator="notEqual">
      <formula>SUM($L$15:$L$18)</formula>
    </cfRule>
  </conditionalFormatting>
  <conditionalFormatting sqref="M14">
    <cfRule type="cellIs" dxfId="3" priority="36" stopIfTrue="1" operator="notEqual">
      <formula>SUM($M$15:$M$18)</formula>
    </cfRule>
    <cfRule type="cellIs" dxfId="0" priority="35" stopIfTrue="1" operator="greaterThan">
      <formula>$J$14</formula>
    </cfRule>
  </conditionalFormatting>
  <conditionalFormatting sqref="N14">
    <cfRule type="cellIs" dxfId="3" priority="34" stopIfTrue="1" operator="notEqual">
      <formula>SUM($N$15:$N$18)</formula>
    </cfRule>
    <cfRule type="cellIs" dxfId="0" priority="33" stopIfTrue="1" operator="greaterThan">
      <formula>$J$14</formula>
    </cfRule>
  </conditionalFormatting>
  <conditionalFormatting sqref="O14">
    <cfRule type="cellIs" dxfId="3" priority="32" stopIfTrue="1" operator="notEqual">
      <formula>SUM($O$15:$O$18)</formula>
    </cfRule>
    <cfRule type="cellIs" dxfId="0" priority="31" stopIfTrue="1" operator="greaterThan">
      <formula>$J$14</formula>
    </cfRule>
  </conditionalFormatting>
  <conditionalFormatting sqref="P14">
    <cfRule type="cellIs" dxfId="3" priority="30" stopIfTrue="1" operator="notEqual">
      <formula>SUM($P$15:$P$18)</formula>
    </cfRule>
    <cfRule type="cellIs" dxfId="0" priority="29" stopIfTrue="1" operator="greaterThan">
      <formula>$J$14</formula>
    </cfRule>
  </conditionalFormatting>
  <conditionalFormatting sqref="Q14">
    <cfRule type="cellIs" dxfId="3" priority="26" stopIfTrue="1" operator="notEqual">
      <formula>SUM($Q$15:$Q$18)</formula>
    </cfRule>
    <cfRule type="cellIs" dxfId="0" priority="25" stopIfTrue="1" operator="greaterThan">
      <formula>$J$14</formula>
    </cfRule>
  </conditionalFormatting>
  <conditionalFormatting sqref="R14">
    <cfRule type="cellIs" dxfId="0" priority="129" stopIfTrue="1" operator="greaterThan">
      <formula>$J$14</formula>
    </cfRule>
    <cfRule type="cellIs" dxfId="3" priority="130" stopIfTrue="1" operator="notEqual">
      <formula>SUM($R$15:$R$18)</formula>
    </cfRule>
  </conditionalFormatting>
  <conditionalFormatting sqref="J15">
    <cfRule type="cellIs" dxfId="0" priority="44" stopIfTrue="1" operator="lessThan">
      <formula>$K$15+$L$15</formula>
    </cfRule>
    <cfRule type="cellIs" dxfId="0" priority="43" stopIfTrue="1" operator="notEqual">
      <formula>SUM($M$15:$Q$15)</formula>
    </cfRule>
  </conditionalFormatting>
  <conditionalFormatting sqref="K15:R15">
    <cfRule type="cellIs" dxfId="0" priority="24" stopIfTrue="1" operator="greaterThan">
      <formula>$J$15</formula>
    </cfRule>
  </conditionalFormatting>
  <conditionalFormatting sqref="J16">
    <cfRule type="cellIs" dxfId="0" priority="42" stopIfTrue="1" operator="lessThan">
      <formula>$K$16+$L$16</formula>
    </cfRule>
    <cfRule type="cellIs" dxfId="0" priority="41" stopIfTrue="1" operator="notEqual">
      <formula>SUM($M$16:$Q$16)</formula>
    </cfRule>
  </conditionalFormatting>
  <conditionalFormatting sqref="K16:R16">
    <cfRule type="cellIs" dxfId="0" priority="95" stopIfTrue="1" operator="greaterThan">
      <formula>$J$16</formula>
    </cfRule>
  </conditionalFormatting>
  <conditionalFormatting sqref="J17">
    <cfRule type="cellIs" dxfId="0" priority="40" stopIfTrue="1" operator="lessThan">
      <formula>$K$17+$L$17</formula>
    </cfRule>
    <cfRule type="cellIs" dxfId="0" priority="39" stopIfTrue="1" operator="notEqual">
      <formula>SUM($M$17:$Q$17)</formula>
    </cfRule>
  </conditionalFormatting>
  <conditionalFormatting sqref="K17:R17">
    <cfRule type="cellIs" dxfId="0" priority="96" stopIfTrue="1" operator="greaterThan">
      <formula>$J$17</formula>
    </cfRule>
  </conditionalFormatting>
  <conditionalFormatting sqref="J18">
    <cfRule type="cellIs" dxfId="0" priority="38" stopIfTrue="1" operator="lessThan">
      <formula>$K$18+$L$18</formula>
    </cfRule>
    <cfRule type="cellIs" dxfId="0" priority="37" stopIfTrue="1" operator="notEqual">
      <formula>SUM($M$18:$Q$18)</formula>
    </cfRule>
  </conditionalFormatting>
  <conditionalFormatting sqref="K18:R18">
    <cfRule type="cellIs" dxfId="0" priority="97" stopIfTrue="1" operator="greaterThan">
      <formula>$J$18</formula>
    </cfRule>
  </conditionalFormatting>
  <conditionalFormatting sqref="D19">
    <cfRule type="cellIs" dxfId="3" priority="151" stopIfTrue="1" operator="notEqual">
      <formula>$D$20+$D$21</formula>
    </cfRule>
    <cfRule type="expression" dxfId="2" priority="152" stopIfTrue="1">
      <formula>IF($J$19&lt;&gt;0,$D$19=0)</formula>
    </cfRule>
    <cfRule type="cellIs" dxfId="0" priority="153" stopIfTrue="1" operator="lessThan">
      <formula>$F$19+$H$19</formula>
    </cfRule>
  </conditionalFormatting>
  <conditionalFormatting sqref="E19">
    <cfRule type="cellIs" dxfId="0" priority="108" stopIfTrue="1" operator="greaterThan">
      <formula>$D$19</formula>
    </cfRule>
    <cfRule type="cellIs" dxfId="3" priority="109" stopIfTrue="1" operator="notEqual">
      <formula>$E$20+$E$21</formula>
    </cfRule>
    <cfRule type="expression" dxfId="2" priority="110" stopIfTrue="1">
      <formula>IF($J$19&lt;&gt;0,$E$19=0)</formula>
    </cfRule>
  </conditionalFormatting>
  <conditionalFormatting sqref="F19">
    <cfRule type="cellIs" dxfId="3" priority="82" stopIfTrue="1" operator="notEqual">
      <formula>$F$20+$F$21</formula>
    </cfRule>
  </conditionalFormatting>
  <conditionalFormatting sqref="G19">
    <cfRule type="cellIs" dxfId="0" priority="240" stopIfTrue="1" operator="greaterThan">
      <formula>$F$19</formula>
    </cfRule>
    <cfRule type="cellIs" dxfId="3" priority="241" stopIfTrue="1" operator="notEqual">
      <formula>$G$20+$G$21</formula>
    </cfRule>
    <cfRule type="expression" dxfId="2" priority="242" stopIfTrue="1">
      <formula>$G$19+$I$19&gt;$E$19</formula>
    </cfRule>
  </conditionalFormatting>
  <conditionalFormatting sqref="H19">
    <cfRule type="cellIs" dxfId="3" priority="83" stopIfTrue="1" operator="notEqual">
      <formula>$H$20+$H$21</formula>
    </cfRule>
  </conditionalFormatting>
  <conditionalFormatting sqref="I19">
    <cfRule type="cellIs" dxfId="0" priority="84" stopIfTrue="1" operator="greaterThan">
      <formula>$H$19</formula>
    </cfRule>
    <cfRule type="cellIs" dxfId="3" priority="85" stopIfTrue="1" operator="notEqual">
      <formula>$I$20+$I$21</formula>
    </cfRule>
  </conditionalFormatting>
  <conditionalFormatting sqref="J19">
    <cfRule type="cellIs" dxfId="0" priority="394" stopIfTrue="1" operator="notEqual">
      <formula>SUM($M$19:$Q$19)</formula>
    </cfRule>
    <cfRule type="cellIs" dxfId="3" priority="395" stopIfTrue="1" operator="notEqual">
      <formula>$J$20+$J$21</formula>
    </cfRule>
    <cfRule type="cellIs" dxfId="0" priority="396" stopIfTrue="1" operator="lessThan">
      <formula>$K$19+$L$19</formula>
    </cfRule>
  </conditionalFormatting>
  <conditionalFormatting sqref="K19">
    <cfRule type="cellIs" dxfId="0" priority="98" stopIfTrue="1" operator="greaterThan">
      <formula>$J$19</formula>
    </cfRule>
    <cfRule type="cellIs" dxfId="3" priority="99" stopIfTrue="1" operator="notEqual">
      <formula>$K$20+$K$21</formula>
    </cfRule>
  </conditionalFormatting>
  <conditionalFormatting sqref="L19">
    <cfRule type="cellIs" dxfId="0" priority="106" stopIfTrue="1" operator="greaterThan">
      <formula>$J$19</formula>
    </cfRule>
    <cfRule type="cellIs" dxfId="3" priority="107" stopIfTrue="1" operator="notEqual">
      <formula>$L$20+$L$21</formula>
    </cfRule>
  </conditionalFormatting>
  <conditionalFormatting sqref="M19">
    <cfRule type="cellIs" dxfId="0" priority="11" stopIfTrue="1" operator="greaterThan">
      <formula>$J$19</formula>
    </cfRule>
    <cfRule type="cellIs" dxfId="3" priority="12" stopIfTrue="1" operator="notEqual">
      <formula>$M$20+$M$21</formula>
    </cfRule>
  </conditionalFormatting>
  <conditionalFormatting sqref="N19">
    <cfRule type="cellIs" dxfId="0" priority="9" stopIfTrue="1" operator="greaterThan">
      <formula>$J$19</formula>
    </cfRule>
    <cfRule type="cellIs" dxfId="3" priority="10" stopIfTrue="1" operator="notEqual">
      <formula>$N$20+$N$21</formula>
    </cfRule>
  </conditionalFormatting>
  <conditionalFormatting sqref="O19">
    <cfRule type="cellIs" dxfId="0" priority="111" stopIfTrue="1" operator="greaterThan">
      <formula>$J$19</formula>
    </cfRule>
    <cfRule type="cellIs" dxfId="3" priority="112" stopIfTrue="1" operator="notEqual">
      <formula>$O$20+$O$21</formula>
    </cfRule>
  </conditionalFormatting>
  <conditionalFormatting sqref="P19">
    <cfRule type="cellIs" dxfId="0" priority="113" stopIfTrue="1" operator="greaterThan">
      <formula>$J$19</formula>
    </cfRule>
    <cfRule type="cellIs" dxfId="3" priority="114" stopIfTrue="1" operator="notEqual">
      <formula>$P$20+$P$21</formula>
    </cfRule>
  </conditionalFormatting>
  <conditionalFormatting sqref="Q19">
    <cfRule type="cellIs" dxfId="0" priority="115" stopIfTrue="1" operator="greaterThan">
      <formula>$J$19</formula>
    </cfRule>
    <cfRule type="cellIs" dxfId="3" priority="116" stopIfTrue="1" operator="notEqual">
      <formula>$Q$20+$Q$21</formula>
    </cfRule>
  </conditionalFormatting>
  <conditionalFormatting sqref="R19">
    <cfRule type="cellIs" dxfId="0" priority="131" stopIfTrue="1" operator="greaterThan">
      <formula>$J$19</formula>
    </cfRule>
    <cfRule type="cellIs" dxfId="3" priority="132" stopIfTrue="1" operator="notEqual">
      <formula>$R$20+$R$21</formula>
    </cfRule>
  </conditionalFormatting>
  <conditionalFormatting sqref="D20">
    <cfRule type="expression" dxfId="2" priority="154" stopIfTrue="1">
      <formula>IF($J$20&lt;&gt;0,$D$20=0)</formula>
    </cfRule>
    <cfRule type="cellIs" dxfId="0" priority="155" stopIfTrue="1" operator="lessThan">
      <formula>$F$20+$H$20</formula>
    </cfRule>
  </conditionalFormatting>
  <conditionalFormatting sqref="E20">
    <cfRule type="cellIs" dxfId="0" priority="191" stopIfTrue="1" operator="greaterThan">
      <formula>$D$20</formula>
    </cfRule>
    <cfRule type="expression" dxfId="2" priority="192" stopIfTrue="1">
      <formula>IF($J$20&lt;&gt;0,$E$20=0)</formula>
    </cfRule>
    <cfRule type="cellIs" dxfId="0" priority="193" stopIfTrue="1" operator="lessThan">
      <formula>$G$20+$I$20</formula>
    </cfRule>
  </conditionalFormatting>
  <conditionalFormatting sqref="G20">
    <cfRule type="cellIs" dxfId="0" priority="74" stopIfTrue="1" operator="greaterThan">
      <formula>$F$20</formula>
    </cfRule>
  </conditionalFormatting>
  <conditionalFormatting sqref="I20">
    <cfRule type="cellIs" dxfId="0" priority="76" stopIfTrue="1" operator="greaterThan">
      <formula>$H$20</formula>
    </cfRule>
  </conditionalFormatting>
  <conditionalFormatting sqref="J20">
    <cfRule type="cellIs" dxfId="0" priority="397" stopIfTrue="1" operator="notEqual">
      <formula>SUM($M$20:$Q$20)</formula>
    </cfRule>
    <cfRule type="cellIs" dxfId="0" priority="398" stopIfTrue="1" operator="lessThan">
      <formula>$K$20+$L$20</formula>
    </cfRule>
  </conditionalFormatting>
  <conditionalFormatting sqref="K20:R20">
    <cfRule type="cellIs" dxfId="0" priority="100" stopIfTrue="1" operator="greaterThan">
      <formula>$J$20</formula>
    </cfRule>
  </conditionalFormatting>
  <conditionalFormatting sqref="D21">
    <cfRule type="expression" dxfId="2" priority="156" stopIfTrue="1">
      <formula>IF($J$21&lt;&gt;0,$D$21=0)</formula>
    </cfRule>
    <cfRule type="cellIs" dxfId="0" priority="157" stopIfTrue="1" operator="lessThan">
      <formula>$F$21+$H$21</formula>
    </cfRule>
  </conditionalFormatting>
  <conditionalFormatting sqref="E21">
    <cfRule type="cellIs" dxfId="0" priority="194" stopIfTrue="1" operator="greaterThan">
      <formula>$D$21</formula>
    </cfRule>
    <cfRule type="expression" dxfId="2" priority="195" stopIfTrue="1">
      <formula>IF($J$21&lt;&gt;0,$E$21=0)</formula>
    </cfRule>
    <cfRule type="cellIs" dxfId="0" priority="196" stopIfTrue="1" operator="lessThan">
      <formula>$G$21+$I$21</formula>
    </cfRule>
  </conditionalFormatting>
  <conditionalFormatting sqref="G21">
    <cfRule type="cellIs" dxfId="0" priority="75" stopIfTrue="1" operator="greaterThan">
      <formula>$F$21</formula>
    </cfRule>
  </conditionalFormatting>
  <conditionalFormatting sqref="I21">
    <cfRule type="cellIs" dxfId="0" priority="77" stopIfTrue="1" operator="greaterThan">
      <formula>$H$21</formula>
    </cfRule>
  </conditionalFormatting>
  <conditionalFormatting sqref="J21">
    <cfRule type="cellIs" dxfId="0" priority="399" stopIfTrue="1" operator="notEqual">
      <formula>SUM($M$21:$Q$21)</formula>
    </cfRule>
    <cfRule type="cellIs" dxfId="0" priority="400" stopIfTrue="1" operator="lessThan">
      <formula>$K$21+$L$21</formula>
    </cfRule>
  </conditionalFormatting>
  <conditionalFormatting sqref="K21:R21">
    <cfRule type="cellIs" dxfId="0" priority="101" stopIfTrue="1" operator="greaterThan">
      <formula>$J$21</formula>
    </cfRule>
  </conditionalFormatting>
  <conditionalFormatting sqref="D22">
    <cfRule type="expression" dxfId="2" priority="158" stopIfTrue="1">
      <formula>IF($J$22&lt;&gt;0,$D$22=0)</formula>
    </cfRule>
    <cfRule type="cellIs" dxfId="0" priority="159" stopIfTrue="1" operator="lessThan">
      <formula>$F$22+$H$22</formula>
    </cfRule>
  </conditionalFormatting>
  <conditionalFormatting sqref="E22">
    <cfRule type="cellIs" dxfId="0" priority="197" stopIfTrue="1" operator="greaterThan">
      <formula>$D$22</formula>
    </cfRule>
    <cfRule type="expression" dxfId="2" priority="198" stopIfTrue="1">
      <formula>IF($J$22&lt;&gt;0,$E$22=0)</formula>
    </cfRule>
    <cfRule type="cellIs" dxfId="0" priority="199" stopIfTrue="1" operator="lessThan">
      <formula>$G$22+$I$22</formula>
    </cfRule>
  </conditionalFormatting>
  <conditionalFormatting sqref="G22">
    <cfRule type="cellIs" dxfId="0" priority="78" stopIfTrue="1" operator="greaterThan">
      <formula>$F$22</formula>
    </cfRule>
  </conditionalFormatting>
  <conditionalFormatting sqref="I22">
    <cfRule type="cellIs" dxfId="0" priority="80" stopIfTrue="1" operator="greaterThan">
      <formula>$H$22</formula>
    </cfRule>
  </conditionalFormatting>
  <conditionalFormatting sqref="J22">
    <cfRule type="cellIs" dxfId="0" priority="8" stopIfTrue="1" operator="lessThan">
      <formula>$K$22+$L$22</formula>
    </cfRule>
    <cfRule type="cellIs" dxfId="0" priority="7" stopIfTrue="1" operator="notEqual">
      <formula>SUM($M$22:$Q$22)</formula>
    </cfRule>
  </conditionalFormatting>
  <conditionalFormatting sqref="K22:R22">
    <cfRule type="cellIs" dxfId="0" priority="102" stopIfTrue="1" operator="greaterThan">
      <formula>$J$22</formula>
    </cfRule>
  </conditionalFormatting>
  <conditionalFormatting sqref="D23">
    <cfRule type="expression" dxfId="2" priority="160" stopIfTrue="1">
      <formula>IF($J$23&lt;&gt;0,$D$23=0)</formula>
    </cfRule>
    <cfRule type="cellIs" dxfId="0" priority="161" stopIfTrue="1" operator="lessThan">
      <formula>$F$23+$H$23</formula>
    </cfRule>
  </conditionalFormatting>
  <conditionalFormatting sqref="E23">
    <cfRule type="cellIs" dxfId="0" priority="200" stopIfTrue="1" operator="greaterThan">
      <formula>$D$23</formula>
    </cfRule>
    <cfRule type="expression" dxfId="2" priority="201" stopIfTrue="1">
      <formula>IF($J$23&lt;&gt;0,$E$23=0)</formula>
    </cfRule>
    <cfRule type="cellIs" dxfId="0" priority="202" stopIfTrue="1" operator="lessThan">
      <formula>$G$23+$I$23</formula>
    </cfRule>
  </conditionalFormatting>
  <conditionalFormatting sqref="G23">
    <cfRule type="cellIs" dxfId="0" priority="79" stopIfTrue="1" operator="greaterThan">
      <formula>$F$23</formula>
    </cfRule>
  </conditionalFormatting>
  <conditionalFormatting sqref="I23">
    <cfRule type="cellIs" dxfId="0" priority="81" stopIfTrue="1" operator="greaterThan">
      <formula>$H$23</formula>
    </cfRule>
  </conditionalFormatting>
  <conditionalFormatting sqref="J23">
    <cfRule type="cellIs" dxfId="0" priority="6" stopIfTrue="1" operator="lessThan">
      <formula>$K$23+$L$23</formula>
    </cfRule>
    <cfRule type="cellIs" dxfId="0" priority="5" stopIfTrue="1" operator="notEqual">
      <formula>SUM($M$23:$Q$23)</formula>
    </cfRule>
  </conditionalFormatting>
  <conditionalFormatting sqref="K23:R23">
    <cfRule type="cellIs" dxfId="0" priority="103" stopIfTrue="1" operator="greaterThan">
      <formula>$J$23</formula>
    </cfRule>
  </conditionalFormatting>
  <conditionalFormatting sqref="D24">
    <cfRule type="expression" dxfId="2" priority="162" stopIfTrue="1">
      <formula>IF($J$24&lt;&gt;0,$D$24=0)</formula>
    </cfRule>
    <cfRule type="cellIs" dxfId="0" priority="163" stopIfTrue="1" operator="lessThan">
      <formula>$F$24+$H$24</formula>
    </cfRule>
  </conditionalFormatting>
  <conditionalFormatting sqref="E24">
    <cfRule type="cellIs" dxfId="0" priority="203" stopIfTrue="1" operator="greaterThan">
      <formula>$D$24</formula>
    </cfRule>
    <cfRule type="expression" dxfId="2" priority="204" stopIfTrue="1">
      <formula>IF($J$24&lt;&gt;0,$E$24=0)</formula>
    </cfRule>
    <cfRule type="cellIs" dxfId="0" priority="205" stopIfTrue="1" operator="lessThan">
      <formula>$G$24+$I$24</formula>
    </cfRule>
  </conditionalFormatting>
  <conditionalFormatting sqref="G24">
    <cfRule type="cellIs" dxfId="0" priority="48" stopIfTrue="1" operator="greaterThan">
      <formula>$F$24</formula>
    </cfRule>
  </conditionalFormatting>
  <conditionalFormatting sqref="I24">
    <cfRule type="cellIs" dxfId="0" priority="49" stopIfTrue="1" operator="greaterThan">
      <formula>$H$24</formula>
    </cfRule>
  </conditionalFormatting>
  <conditionalFormatting sqref="J24">
    <cfRule type="cellIs" dxfId="0" priority="4" stopIfTrue="1" operator="lessThan">
      <formula>$K$24+$L$24</formula>
    </cfRule>
    <cfRule type="cellIs" dxfId="0" priority="3" stopIfTrue="1" operator="notEqual">
      <formula>SUM($M$24:$Q$24)</formula>
    </cfRule>
  </conditionalFormatting>
  <conditionalFormatting sqref="K24:R24">
    <cfRule type="cellIs" dxfId="0" priority="54" stopIfTrue="1" operator="greaterThan">
      <formula>$J$24</formula>
    </cfRule>
  </conditionalFormatting>
  <conditionalFormatting sqref="D25">
    <cfRule type="cellIs" dxfId="3" priority="164" stopIfTrue="1" operator="notEqual">
      <formula>$D$26</formula>
    </cfRule>
    <cfRule type="expression" dxfId="2" priority="165" stopIfTrue="1">
      <formula>IF($J$25&lt;&gt;0,$D$25=0)</formula>
    </cfRule>
    <cfRule type="cellIs" dxfId="0" priority="166" stopIfTrue="1" operator="lessThan">
      <formula>$F$25+$H$25</formula>
    </cfRule>
  </conditionalFormatting>
  <conditionalFormatting sqref="E25">
    <cfRule type="cellIs" dxfId="0" priority="59" stopIfTrue="1" operator="greaterThan">
      <formula>$D$25</formula>
    </cfRule>
    <cfRule type="cellIs" dxfId="3" priority="60" stopIfTrue="1" operator="notEqual">
      <formula>$E$26</formula>
    </cfRule>
    <cfRule type="expression" dxfId="2" priority="61" stopIfTrue="1">
      <formula>IF($J$25&lt;&gt;0,$E$25=0)</formula>
    </cfRule>
  </conditionalFormatting>
  <conditionalFormatting sqref="F25">
    <cfRule type="cellIs" dxfId="3" priority="50" stopIfTrue="1" operator="notEqual">
      <formula>$F$26</formula>
    </cfRule>
  </conditionalFormatting>
  <conditionalFormatting sqref="G25">
    <cfRule type="cellIs" dxfId="0" priority="243" stopIfTrue="1" operator="greaterThan">
      <formula>$F$25</formula>
    </cfRule>
    <cfRule type="cellIs" dxfId="3" priority="244" stopIfTrue="1" operator="notEqual">
      <formula>$G$26</formula>
    </cfRule>
    <cfRule type="expression" dxfId="2" priority="245" stopIfTrue="1">
      <formula>$G$25+$I$25&gt;$E$25</formula>
    </cfRule>
  </conditionalFormatting>
  <conditionalFormatting sqref="H25">
    <cfRule type="cellIs" dxfId="3" priority="51" stopIfTrue="1" operator="notEqual">
      <formula>$H$26</formula>
    </cfRule>
  </conditionalFormatting>
  <conditionalFormatting sqref="I25">
    <cfRule type="cellIs" dxfId="0" priority="52" stopIfTrue="1" operator="greaterThan">
      <formula>$H$25</formula>
    </cfRule>
    <cfRule type="cellIs" dxfId="3" priority="53" stopIfTrue="1" operator="notEqual">
      <formula>$I$26</formula>
    </cfRule>
  </conditionalFormatting>
  <conditionalFormatting sqref="J25">
    <cfRule type="cellIs" dxfId="3" priority="404" stopIfTrue="1" operator="notEqual">
      <formula>$J$26</formula>
    </cfRule>
    <cfRule type="cellIs" dxfId="0" priority="405" stopIfTrue="1" operator="lessThan">
      <formula>$K$25+$L$25</formula>
    </cfRule>
    <cfRule type="cellIs" dxfId="0" priority="1" stopIfTrue="1" operator="notEqual">
      <formula>SUM($M$25:$Q$25)</formula>
    </cfRule>
  </conditionalFormatting>
  <conditionalFormatting sqref="K25">
    <cfRule type="cellIs" dxfId="0" priority="55" stopIfTrue="1" operator="greaterThan">
      <formula>$J$25</formula>
    </cfRule>
    <cfRule type="cellIs" dxfId="3" priority="56" stopIfTrue="1" operator="notEqual">
      <formula>$K$26</formula>
    </cfRule>
  </conditionalFormatting>
  <conditionalFormatting sqref="L25">
    <cfRule type="cellIs" dxfId="0" priority="21" stopIfTrue="1" operator="greaterThan">
      <formula>$J$25</formula>
    </cfRule>
    <cfRule type="cellIs" dxfId="3" priority="22" stopIfTrue="1" operator="notEqual">
      <formula>$L$26</formula>
    </cfRule>
  </conditionalFormatting>
  <conditionalFormatting sqref="M25">
    <cfRule type="cellIs" dxfId="0" priority="19" stopIfTrue="1" operator="greaterThan">
      <formula>$J$25</formula>
    </cfRule>
    <cfRule type="cellIs" dxfId="3" priority="20" stopIfTrue="1" operator="notEqual">
      <formula>$M$26</formula>
    </cfRule>
  </conditionalFormatting>
  <conditionalFormatting sqref="N25">
    <cfRule type="cellIs" dxfId="0" priority="57" stopIfTrue="1" operator="greaterThan">
      <formula>$J$25</formula>
    </cfRule>
    <cfRule type="cellIs" dxfId="3" priority="58" stopIfTrue="1" operator="notEqual">
      <formula>$N$26</formula>
    </cfRule>
  </conditionalFormatting>
  <conditionalFormatting sqref="O25">
    <cfRule type="cellIs" dxfId="0" priority="17" stopIfTrue="1" operator="greaterThan">
      <formula>$J$25</formula>
    </cfRule>
    <cfRule type="cellIs" dxfId="3" priority="18" stopIfTrue="1" operator="notEqual">
      <formula>$O$26</formula>
    </cfRule>
  </conditionalFormatting>
  <conditionalFormatting sqref="P25">
    <cfRule type="cellIs" dxfId="0" priority="15" stopIfTrue="1" operator="greaterThan">
      <formula>$J$25</formula>
    </cfRule>
    <cfRule type="cellIs" dxfId="3" priority="16" stopIfTrue="1" operator="notEqual">
      <formula>$P$26</formula>
    </cfRule>
  </conditionalFormatting>
  <conditionalFormatting sqref="Q25">
    <cfRule type="cellIs" dxfId="0" priority="13" stopIfTrue="1" operator="greaterThan">
      <formula>$J$25</formula>
    </cfRule>
    <cfRule type="cellIs" dxfId="3" priority="14" stopIfTrue="1" operator="notEqual">
      <formula>$Q$26</formula>
    </cfRule>
  </conditionalFormatting>
  <conditionalFormatting sqref="R25">
    <cfRule type="cellIs" dxfId="0" priority="133" stopIfTrue="1" operator="greaterThan">
      <formula>$J$25</formula>
    </cfRule>
    <cfRule type="cellIs" dxfId="3" priority="134" stopIfTrue="1" operator="notEqual">
      <formula>$R$26</formula>
    </cfRule>
  </conditionalFormatting>
  <pageMargins left="0.17" right="0.15748" top="0.85" bottom="0.19685" header="0" footer="0"/>
  <pageSetup paperSize="9" scale="85" orientation="landscape" useFirstPageNumber="1"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topLeftCell="B1" workbookViewId="0">
      <selection activeCell="N11" sqref="N11"/>
    </sheetView>
  </sheetViews>
  <sheetFormatPr defaultColWidth="9" defaultRowHeight="12.75" customHeight="1"/>
  <cols>
    <col min="1" max="1" width="1.14444444444444" hidden="1" customWidth="1"/>
    <col min="2" max="2" width="7" customWidth="1"/>
    <col min="3" max="3" width="19.7111111111111" customWidth="1"/>
    <col min="10" max="10" width="10.1444444444444" customWidth="1"/>
  </cols>
  <sheetData>
    <row r="1" s="268" customFormat="1" ht="25.5" customHeight="1" spans="2:11">
      <c r="B1" s="269" t="s">
        <v>360</v>
      </c>
      <c r="C1" s="270" t="s">
        <v>361</v>
      </c>
      <c r="D1" s="271"/>
      <c r="E1" s="271"/>
      <c r="F1" s="271"/>
      <c r="G1" s="271"/>
      <c r="H1" s="271"/>
      <c r="I1" s="271"/>
      <c r="J1" s="287"/>
      <c r="K1" s="288"/>
    </row>
    <row r="2" ht="24" customHeight="1" spans="2:10">
      <c r="B2" s="272"/>
      <c r="C2" s="273"/>
      <c r="D2" s="274"/>
      <c r="E2" s="274"/>
      <c r="F2" s="274"/>
      <c r="G2" s="274"/>
      <c r="H2" s="274"/>
      <c r="I2" s="274"/>
      <c r="J2" s="274"/>
    </row>
    <row r="3" spans="2:10">
      <c r="B3" s="275"/>
      <c r="C3" s="275"/>
      <c r="D3" s="275"/>
      <c r="E3" s="275"/>
      <c r="F3" s="275"/>
      <c r="G3" s="275"/>
      <c r="H3" s="275"/>
      <c r="I3" s="275"/>
      <c r="J3" s="275"/>
    </row>
    <row r="4" spans="2:10">
      <c r="B4" s="275"/>
      <c r="C4" s="275"/>
      <c r="D4" s="275"/>
      <c r="E4" s="275"/>
      <c r="F4" s="275"/>
      <c r="G4" s="275"/>
      <c r="H4" s="275"/>
      <c r="I4" s="275"/>
      <c r="J4" s="275"/>
    </row>
    <row r="5" spans="2:10">
      <c r="B5" s="276" t="s">
        <v>362</v>
      </c>
      <c r="C5" s="272" t="s">
        <v>363</v>
      </c>
      <c r="D5" s="275"/>
      <c r="E5" s="275"/>
      <c r="F5" s="275"/>
      <c r="G5" s="275"/>
      <c r="H5" s="275"/>
      <c r="I5" s="275"/>
      <c r="J5" s="275"/>
    </row>
    <row r="6" spans="2:10">
      <c r="B6" s="275"/>
      <c r="C6" s="272"/>
      <c r="D6" s="275"/>
      <c r="E6" s="275"/>
      <c r="F6" s="275"/>
      <c r="G6" s="275"/>
      <c r="H6" s="275"/>
      <c r="I6" s="275"/>
      <c r="J6" s="275"/>
    </row>
    <row r="7" spans="2:10">
      <c r="B7" s="275"/>
      <c r="C7" s="277" t="s">
        <v>364</v>
      </c>
      <c r="D7" s="278" t="s">
        <v>365</v>
      </c>
      <c r="E7" s="279"/>
      <c r="F7" s="275" t="s">
        <v>366</v>
      </c>
      <c r="G7" s="280" t="s">
        <v>367</v>
      </c>
      <c r="H7" s="279"/>
      <c r="I7" s="275"/>
      <c r="J7" s="275"/>
    </row>
    <row r="8" spans="2:10">
      <c r="B8" s="275"/>
      <c r="C8" s="272"/>
      <c r="D8" s="280"/>
      <c r="E8" s="275"/>
      <c r="F8" s="275"/>
      <c r="G8" s="280"/>
      <c r="H8" s="275"/>
      <c r="I8" s="275"/>
      <c r="J8" s="275"/>
    </row>
    <row r="9" spans="2:10">
      <c r="B9" s="275"/>
      <c r="C9" s="277" t="s">
        <v>368</v>
      </c>
      <c r="D9" s="278" t="s">
        <v>365</v>
      </c>
      <c r="E9" s="279"/>
      <c r="F9" s="272" t="s">
        <v>366</v>
      </c>
      <c r="G9" s="280" t="s">
        <v>367</v>
      </c>
      <c r="H9" s="281"/>
      <c r="I9" s="272"/>
      <c r="J9" s="272"/>
    </row>
    <row r="10" spans="2:10">
      <c r="B10" s="275"/>
      <c r="C10" s="272"/>
      <c r="D10" s="282"/>
      <c r="E10" s="275"/>
      <c r="F10" s="275"/>
      <c r="G10" s="280"/>
      <c r="H10" s="275"/>
      <c r="I10" s="275"/>
      <c r="J10" s="275"/>
    </row>
    <row r="11" spans="2:10">
      <c r="B11" s="275"/>
      <c r="C11" s="275"/>
      <c r="D11" s="275"/>
      <c r="E11" s="275"/>
      <c r="F11" s="275"/>
      <c r="G11" s="275"/>
      <c r="H11" s="275"/>
      <c r="I11" s="275"/>
      <c r="J11" s="275"/>
    </row>
    <row r="12" spans="2:10">
      <c r="B12" s="276" t="s">
        <v>369</v>
      </c>
      <c r="C12" s="272" t="s">
        <v>370</v>
      </c>
      <c r="D12" s="275"/>
      <c r="E12" s="275"/>
      <c r="F12" s="275"/>
      <c r="G12" s="275"/>
      <c r="H12" s="275"/>
      <c r="I12" s="275"/>
      <c r="J12" s="275"/>
    </row>
    <row r="13" spans="2:10">
      <c r="B13" s="275"/>
      <c r="C13" s="272"/>
      <c r="D13" s="275"/>
      <c r="E13" s="275"/>
      <c r="F13" s="275"/>
      <c r="G13" s="275"/>
      <c r="H13" s="275"/>
      <c r="I13" s="275"/>
      <c r="J13" s="275"/>
    </row>
    <row r="14" spans="1:10">
      <c r="A14" s="283"/>
      <c r="B14" s="275"/>
      <c r="C14" s="277" t="s">
        <v>371</v>
      </c>
      <c r="D14" s="278" t="s">
        <v>372</v>
      </c>
      <c r="E14" s="279"/>
      <c r="F14" s="275" t="s">
        <v>366</v>
      </c>
      <c r="G14" s="280" t="s">
        <v>367</v>
      </c>
      <c r="H14" s="279"/>
      <c r="I14" s="275"/>
      <c r="J14" s="275"/>
    </row>
    <row r="15" spans="2:10">
      <c r="B15" s="275"/>
      <c r="C15" s="272"/>
      <c r="D15" s="282"/>
      <c r="E15" s="275"/>
      <c r="F15" s="275"/>
      <c r="G15" s="280"/>
      <c r="H15" s="275"/>
      <c r="I15" s="275"/>
      <c r="J15" s="275"/>
    </row>
    <row r="16" spans="2:10">
      <c r="B16" s="275"/>
      <c r="C16" s="277" t="s">
        <v>373</v>
      </c>
      <c r="D16" s="278" t="s">
        <v>374</v>
      </c>
      <c r="E16" s="279"/>
      <c r="F16" s="275" t="s">
        <v>366</v>
      </c>
      <c r="G16" s="280" t="s">
        <v>367</v>
      </c>
      <c r="H16" s="279"/>
      <c r="I16" s="275"/>
      <c r="J16" s="275"/>
    </row>
    <row r="17" spans="2:10">
      <c r="B17" s="275"/>
      <c r="C17" s="272"/>
      <c r="D17" s="282"/>
      <c r="E17" s="275"/>
      <c r="F17" s="275"/>
      <c r="G17" s="280"/>
      <c r="H17" s="275"/>
      <c r="I17" s="275"/>
      <c r="J17" s="275"/>
    </row>
    <row r="18" spans="2:10">
      <c r="B18" s="275"/>
      <c r="C18" s="275"/>
      <c r="D18" s="275"/>
      <c r="E18" s="275"/>
      <c r="F18" s="275"/>
      <c r="G18" s="275"/>
      <c r="H18" s="275"/>
      <c r="I18" s="275"/>
      <c r="J18" s="275"/>
    </row>
    <row r="19" spans="2:10">
      <c r="B19" s="276" t="s">
        <v>375</v>
      </c>
      <c r="C19" s="272" t="s">
        <v>376</v>
      </c>
      <c r="D19" s="275"/>
      <c r="E19" s="275"/>
      <c r="F19" s="275"/>
      <c r="G19" s="275"/>
      <c r="H19" s="275"/>
      <c r="I19" s="275"/>
      <c r="J19" s="275"/>
    </row>
    <row r="20" spans="2:10">
      <c r="B20" s="275"/>
      <c r="C20" s="272"/>
      <c r="D20" s="275"/>
      <c r="E20" s="275"/>
      <c r="F20" s="275"/>
      <c r="G20" s="275"/>
      <c r="H20" s="275"/>
      <c r="I20" s="275"/>
      <c r="J20" s="275"/>
    </row>
    <row r="21" spans="2:10">
      <c r="B21" s="275"/>
      <c r="C21" s="284"/>
      <c r="D21" s="280" t="s">
        <v>377</v>
      </c>
      <c r="E21" s="280"/>
      <c r="F21" s="280"/>
      <c r="G21" s="281"/>
      <c r="H21" s="281"/>
      <c r="I21" s="272"/>
      <c r="J21" s="275"/>
    </row>
    <row r="22" spans="2:10">
      <c r="B22" s="275"/>
      <c r="C22" s="275"/>
      <c r="D22" s="272"/>
      <c r="E22" s="272"/>
      <c r="F22" s="272"/>
      <c r="G22" s="272"/>
      <c r="H22" s="272"/>
      <c r="I22" s="272"/>
      <c r="J22" s="275"/>
    </row>
    <row r="23" spans="2:10">
      <c r="B23" s="275"/>
      <c r="C23" s="275"/>
      <c r="D23" s="280" t="s">
        <v>378</v>
      </c>
      <c r="E23" s="280"/>
      <c r="F23" s="280"/>
      <c r="G23" s="280"/>
      <c r="H23" s="280"/>
      <c r="I23" s="281"/>
      <c r="J23" s="275"/>
    </row>
    <row r="24" spans="2:10">
      <c r="B24" s="275"/>
      <c r="C24" s="275"/>
      <c r="D24" s="272"/>
      <c r="E24" s="272"/>
      <c r="F24" s="272"/>
      <c r="G24" s="272"/>
      <c r="H24" s="272"/>
      <c r="I24" s="272"/>
      <c r="J24" s="275"/>
    </row>
    <row r="25" spans="2:10">
      <c r="B25" s="275"/>
      <c r="C25" s="275"/>
      <c r="D25" s="275"/>
      <c r="E25" s="275"/>
      <c r="F25" s="275"/>
      <c r="G25" s="275"/>
      <c r="H25" s="275"/>
      <c r="I25" s="275"/>
      <c r="J25" s="275"/>
    </row>
    <row r="26" spans="2:10">
      <c r="B26" s="276" t="s">
        <v>379</v>
      </c>
      <c r="C26" s="272" t="s">
        <v>380</v>
      </c>
      <c r="D26" s="272"/>
      <c r="E26" s="272"/>
      <c r="F26" s="272"/>
      <c r="G26" s="272"/>
      <c r="H26" s="275"/>
      <c r="I26" s="275"/>
      <c r="J26" s="275"/>
    </row>
    <row r="27" spans="2:10">
      <c r="B27" s="275"/>
      <c r="C27" s="272"/>
      <c r="D27" s="272"/>
      <c r="E27" s="272"/>
      <c r="F27" s="272"/>
      <c r="G27" s="275"/>
      <c r="H27" s="275"/>
      <c r="I27" s="275"/>
      <c r="J27" s="275"/>
    </row>
    <row r="28" spans="2:10">
      <c r="B28" s="275"/>
      <c r="C28" s="275"/>
      <c r="D28" s="280" t="s">
        <v>377</v>
      </c>
      <c r="E28" s="280"/>
      <c r="F28" s="280"/>
      <c r="G28" s="281"/>
      <c r="H28" s="281"/>
      <c r="I28" s="272"/>
      <c r="J28" s="275"/>
    </row>
    <row r="29" spans="2:10">
      <c r="B29" s="275"/>
      <c r="C29" s="275"/>
      <c r="D29" s="272"/>
      <c r="E29" s="272"/>
      <c r="F29" s="272"/>
      <c r="G29" s="272"/>
      <c r="H29" s="272"/>
      <c r="I29" s="272"/>
      <c r="J29" s="275"/>
    </row>
    <row r="30" ht="0.6" customHeight="1" spans="4:9">
      <c r="D30" s="280" t="s">
        <v>381</v>
      </c>
      <c r="E30" s="280"/>
      <c r="F30" s="280"/>
      <c r="G30" s="280"/>
      <c r="H30" s="280"/>
      <c r="I30" s="281"/>
    </row>
    <row r="31" hidden="1" spans="4:9">
      <c r="D31" s="272" t="s">
        <v>382</v>
      </c>
      <c r="E31" s="272"/>
      <c r="F31" s="272"/>
      <c r="G31" s="272"/>
      <c r="H31" s="272"/>
      <c r="I31" s="272"/>
    </row>
    <row r="32" hidden="1"/>
    <row r="33" hidden="1"/>
    <row r="34" hidden="1" spans="2:5">
      <c r="B34" s="285"/>
      <c r="C34" s="285"/>
      <c r="D34" s="285"/>
      <c r="E34" s="285"/>
    </row>
    <row r="35" hidden="1" spans="4:4">
      <c r="D35" s="286"/>
    </row>
    <row r="36" hidden="1"/>
    <row r="37" hidden="1"/>
  </sheetData>
  <sheetProtection password="83B8" sheet="1" selectLockedCells="1" formatCells="0" autoFilter="0"/>
  <mergeCells count="20">
    <mergeCell ref="C1:J1"/>
    <mergeCell ref="C2:J2"/>
    <mergeCell ref="C5:D5"/>
    <mergeCell ref="C6:D6"/>
    <mergeCell ref="C12:E12"/>
    <mergeCell ref="C13:E13"/>
    <mergeCell ref="C19:F19"/>
    <mergeCell ref="C20:F20"/>
    <mergeCell ref="D21:F21"/>
    <mergeCell ref="G21:H21"/>
    <mergeCell ref="D22:F22"/>
    <mergeCell ref="D23:H23"/>
    <mergeCell ref="D24:I24"/>
    <mergeCell ref="C26:G26"/>
    <mergeCell ref="C27:F27"/>
    <mergeCell ref="D28:F28"/>
    <mergeCell ref="G28:H28"/>
    <mergeCell ref="D29:F29"/>
    <mergeCell ref="D30:H30"/>
    <mergeCell ref="D31:I31"/>
  </mergeCells>
  <pageMargins left="0.314961" right="0.15748" top="0.62" bottom="0.19685" header="0" footer="0"/>
  <pageSetup paperSize="9" scale="95" orientation="portrait" useFirstPageNumber="1" horizontalDpi="600" verticalDpi="1200"/>
  <headerFooter>
    <oddFooter>&amp;C14</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17"/>
  <sheetViews>
    <sheetView workbookViewId="0">
      <selection activeCell="M5692" sqref="M5692"/>
    </sheetView>
  </sheetViews>
  <sheetFormatPr defaultColWidth="9" defaultRowHeight="12.75" customHeight="1"/>
  <cols>
    <col min="1" max="1" width="8.85555555555556" style="184" customWidth="1"/>
    <col min="2" max="2" width="58.2888888888889" style="185" customWidth="1"/>
    <col min="3" max="3" width="15.5666666666667" style="186" customWidth="1"/>
    <col min="4" max="4" width="15" style="186" customWidth="1"/>
    <col min="5" max="5" width="3.28888888888889" customWidth="1"/>
    <col min="6" max="6" width="0.566666666666667" hidden="1" customWidth="1"/>
    <col min="7" max="8" width="9.14444444444444" hidden="1" customWidth="1"/>
    <col min="9" max="9" width="0.288888888888889" customWidth="1"/>
    <col min="10" max="10" width="9.14444444444444" hidden="1" customWidth="1"/>
    <col min="11" max="11" width="9.14444444444444" style="187" customWidth="1"/>
    <col min="12" max="257" width="9.14444444444444" customWidth="1"/>
  </cols>
  <sheetData>
    <row r="1" spans="1:2">
      <c r="A1" s="188" t="s">
        <v>383</v>
      </c>
      <c r="B1" s="186"/>
    </row>
    <row r="2" ht="13.5" spans="1:4">
      <c r="A2" s="189" t="s">
        <v>384</v>
      </c>
      <c r="B2" s="190"/>
      <c r="C2" s="190"/>
      <c r="D2" s="190"/>
    </row>
    <row r="3" s="180" customFormat="1" ht="13.5" spans="1:11">
      <c r="A3" s="191" t="s">
        <v>385</v>
      </c>
      <c r="B3" s="192" t="s">
        <v>386</v>
      </c>
      <c r="C3" s="193" t="s">
        <v>387</v>
      </c>
      <c r="D3" s="192" t="s">
        <v>388</v>
      </c>
      <c r="K3" s="200"/>
    </row>
    <row r="4" ht="25.5" customHeight="1" spans="1:4">
      <c r="A4" s="194" t="s">
        <v>389</v>
      </c>
      <c r="B4" s="195" t="s">
        <v>390</v>
      </c>
      <c r="C4" s="196">
        <f>'2'!E11+'6'!E6</f>
        <v>0</v>
      </c>
      <c r="D4" s="197" t="e">
        <f>('2'!E11+'6'!E6)*100/'2'!D11</f>
        <v>#DIV/0!</v>
      </c>
    </row>
    <row r="5" ht="25.5" spans="1:4">
      <c r="A5" s="194" t="s">
        <v>391</v>
      </c>
      <c r="B5" s="195" t="s">
        <v>392</v>
      </c>
      <c r="C5" s="196">
        <f>'2'!E13</f>
        <v>0</v>
      </c>
      <c r="D5" s="197" t="e">
        <f>'2'!E13*100/'2'!D13</f>
        <v>#DIV/0!</v>
      </c>
    </row>
    <row r="6" spans="1:4">
      <c r="A6" s="194" t="s">
        <v>393</v>
      </c>
      <c r="B6" s="198" t="s">
        <v>394</v>
      </c>
      <c r="C6" s="196">
        <f>'2'!E14</f>
        <v>0</v>
      </c>
      <c r="D6" s="197" t="e">
        <f>'2'!E14*100/'2'!D14</f>
        <v>#DIV/0!</v>
      </c>
    </row>
    <row r="7" spans="1:4">
      <c r="A7" s="194" t="s">
        <v>395</v>
      </c>
      <c r="B7" s="198" t="s">
        <v>396</v>
      </c>
      <c r="C7" s="196">
        <f>'2'!E15</f>
        <v>0</v>
      </c>
      <c r="D7" s="197" t="e">
        <f>'2'!E15*100/'2'!D15</f>
        <v>#DIV/0!</v>
      </c>
    </row>
    <row r="8" spans="1:4">
      <c r="A8" s="194" t="s">
        <v>397</v>
      </c>
      <c r="B8" s="198" t="s">
        <v>398</v>
      </c>
      <c r="C8" s="196">
        <f>'2'!E16</f>
        <v>0</v>
      </c>
      <c r="D8" s="197" t="e">
        <f>'2'!E16*100/'2'!D16</f>
        <v>#DIV/0!</v>
      </c>
    </row>
    <row r="9" spans="1:4">
      <c r="A9" s="194" t="s">
        <v>399</v>
      </c>
      <c r="B9" s="198" t="s">
        <v>84</v>
      </c>
      <c r="C9" s="196">
        <f>'2'!E17</f>
        <v>0</v>
      </c>
      <c r="D9" s="197" t="e">
        <f>'2'!E17*100/'2'!D17</f>
        <v>#DIV/0!</v>
      </c>
    </row>
    <row r="10" spans="1:4">
      <c r="A10" s="194" t="s">
        <v>400</v>
      </c>
      <c r="B10" s="198" t="s">
        <v>401</v>
      </c>
      <c r="C10" s="196">
        <f>'2'!E18</f>
        <v>0</v>
      </c>
      <c r="D10" s="197" t="e">
        <f>'2'!E18*100/'2'!D18</f>
        <v>#DIV/0!</v>
      </c>
    </row>
    <row r="11" spans="1:4">
      <c r="A11" s="194" t="s">
        <v>402</v>
      </c>
      <c r="B11" s="198" t="s">
        <v>403</v>
      </c>
      <c r="C11" s="196">
        <f>'2'!E19</f>
        <v>0</v>
      </c>
      <c r="D11" s="197" t="e">
        <f>'2'!E19*100/'2'!D19</f>
        <v>#DIV/0!</v>
      </c>
    </row>
    <row r="12" spans="1:4">
      <c r="A12" s="194" t="s">
        <v>404</v>
      </c>
      <c r="B12" s="198" t="s">
        <v>405</v>
      </c>
      <c r="C12" s="196">
        <f>'2'!E20</f>
        <v>0</v>
      </c>
      <c r="D12" s="197" t="e">
        <f>'2'!E20*100/'2'!D20</f>
        <v>#DIV/0!</v>
      </c>
    </row>
    <row r="13" spans="1:4">
      <c r="A13" s="194" t="s">
        <v>406</v>
      </c>
      <c r="B13" s="198" t="s">
        <v>407</v>
      </c>
      <c r="C13" s="196">
        <f>'2'!E21</f>
        <v>0</v>
      </c>
      <c r="D13" s="197" t="e">
        <f>'2'!E21*100/'2'!D21</f>
        <v>#DIV/0!</v>
      </c>
    </row>
    <row r="14" spans="1:4">
      <c r="A14" s="194" t="s">
        <v>408</v>
      </c>
      <c r="B14" s="198" t="s">
        <v>409</v>
      </c>
      <c r="C14" s="196">
        <f>'2'!E22</f>
        <v>0</v>
      </c>
      <c r="D14" s="197" t="e">
        <f>'2'!E22*100/'2'!D22</f>
        <v>#DIV/0!</v>
      </c>
    </row>
    <row r="15" spans="1:4">
      <c r="A15" s="194" t="s">
        <v>410</v>
      </c>
      <c r="B15" s="198" t="s">
        <v>411</v>
      </c>
      <c r="C15" s="196">
        <f>'2'!E23</f>
        <v>0</v>
      </c>
      <c r="D15" s="197" t="e">
        <f>'2'!E23*100/'2'!D23</f>
        <v>#DIV/0!</v>
      </c>
    </row>
    <row r="16" spans="1:4">
      <c r="A16" s="194" t="s">
        <v>412</v>
      </c>
      <c r="B16" s="198" t="s">
        <v>413</v>
      </c>
      <c r="C16" s="196">
        <f>'2'!E24</f>
        <v>0</v>
      </c>
      <c r="D16" s="197" t="e">
        <f>'2'!E24*100/'2'!D24</f>
        <v>#DIV/0!</v>
      </c>
    </row>
    <row r="17" spans="1:4">
      <c r="A17" s="194" t="s">
        <v>414</v>
      </c>
      <c r="B17" s="198" t="s">
        <v>415</v>
      </c>
      <c r="C17" s="196">
        <f>'2'!E25</f>
        <v>0</v>
      </c>
      <c r="D17" s="197" t="e">
        <f>'2'!E25*100/'2'!D25</f>
        <v>#DIV/0!</v>
      </c>
    </row>
    <row r="18" spans="1:4">
      <c r="A18" s="194" t="s">
        <v>416</v>
      </c>
      <c r="B18" s="198" t="s">
        <v>417</v>
      </c>
      <c r="C18" s="196">
        <f>'2'!E26</f>
        <v>0</v>
      </c>
      <c r="D18" s="197" t="e">
        <f>'2'!E26*100/'2'!D26</f>
        <v>#DIV/0!</v>
      </c>
    </row>
    <row r="19" spans="1:4">
      <c r="A19" s="194" t="s">
        <v>418</v>
      </c>
      <c r="B19" s="198" t="s">
        <v>419</v>
      </c>
      <c r="C19" s="196">
        <f>'2'!E27</f>
        <v>0</v>
      </c>
      <c r="D19" s="197" t="e">
        <f>'2'!E27*100/'2'!D27</f>
        <v>#DIV/0!</v>
      </c>
    </row>
    <row r="20" spans="1:4">
      <c r="A20" s="194" t="s">
        <v>420</v>
      </c>
      <c r="B20" s="198" t="s">
        <v>421</v>
      </c>
      <c r="C20" s="196">
        <f>'2'!E28</f>
        <v>0</v>
      </c>
      <c r="D20" s="197" t="e">
        <f>'2'!E28*100/'2'!D28</f>
        <v>#DIV/0!</v>
      </c>
    </row>
    <row r="21" spans="1:4">
      <c r="A21" s="194" t="s">
        <v>422</v>
      </c>
      <c r="B21" s="198" t="s">
        <v>423</v>
      </c>
      <c r="C21" s="196">
        <f>'2'!E29</f>
        <v>0</v>
      </c>
      <c r="D21" s="197" t="e">
        <f>'2'!E29*100/'2'!D29</f>
        <v>#DIV/0!</v>
      </c>
    </row>
    <row r="22" spans="1:4">
      <c r="A22" s="194" t="s">
        <v>424</v>
      </c>
      <c r="B22" s="198" t="s">
        <v>425</v>
      </c>
      <c r="C22" s="196">
        <f>'3'!E6</f>
        <v>0</v>
      </c>
      <c r="D22" s="197" t="e">
        <f>'3'!E6*100/'3'!D6</f>
        <v>#DIV/0!</v>
      </c>
    </row>
    <row r="23" spans="1:4">
      <c r="A23" s="194" t="s">
        <v>426</v>
      </c>
      <c r="B23" s="198" t="s">
        <v>427</v>
      </c>
      <c r="C23" s="196">
        <f>'3'!E7</f>
        <v>0</v>
      </c>
      <c r="D23" s="197" t="e">
        <f>'3'!E7*100/'3'!D7</f>
        <v>#DIV/0!</v>
      </c>
    </row>
    <row r="24" spans="1:4">
      <c r="A24" s="194" t="s">
        <v>428</v>
      </c>
      <c r="B24" s="198" t="s">
        <v>429</v>
      </c>
      <c r="C24" s="196">
        <f>'3'!E8</f>
        <v>0</v>
      </c>
      <c r="D24" s="197" t="e">
        <f>'3'!E8*100/'3'!D8</f>
        <v>#DIV/0!</v>
      </c>
    </row>
    <row r="25" spans="1:4">
      <c r="A25" s="194" t="s">
        <v>430</v>
      </c>
      <c r="B25" s="198" t="s">
        <v>431</v>
      </c>
      <c r="C25" s="196">
        <f>'3'!E9</f>
        <v>0</v>
      </c>
      <c r="D25" s="197" t="e">
        <f>'3'!E9*100/'3'!D9</f>
        <v>#DIV/0!</v>
      </c>
    </row>
    <row r="26" spans="1:4">
      <c r="A26" s="194" t="s">
        <v>432</v>
      </c>
      <c r="B26" s="198" t="s">
        <v>433</v>
      </c>
      <c r="C26" s="196">
        <f>'3'!E10</f>
        <v>0</v>
      </c>
      <c r="D26" s="197" t="e">
        <f>'3'!E10*100/'3'!D10</f>
        <v>#DIV/0!</v>
      </c>
    </row>
    <row r="27" spans="1:4">
      <c r="A27" s="194" t="s">
        <v>434</v>
      </c>
      <c r="B27" s="198" t="s">
        <v>435</v>
      </c>
      <c r="C27" s="196">
        <f>'3'!E11</f>
        <v>0</v>
      </c>
      <c r="D27" s="197" t="e">
        <f>'3'!E11*100/'3'!D11</f>
        <v>#DIV/0!</v>
      </c>
    </row>
    <row r="28" spans="1:4">
      <c r="A28" s="194" t="s">
        <v>436</v>
      </c>
      <c r="B28" s="198" t="s">
        <v>437</v>
      </c>
      <c r="C28" s="196">
        <f>'3'!E12</f>
        <v>0</v>
      </c>
      <c r="D28" s="197" t="e">
        <f>'3'!E12*100/'3'!D12</f>
        <v>#DIV/0!</v>
      </c>
    </row>
    <row r="29" spans="1:4">
      <c r="A29" s="194" t="s">
        <v>438</v>
      </c>
      <c r="B29" s="198" t="s">
        <v>439</v>
      </c>
      <c r="C29" s="196">
        <f>'3'!E13</f>
        <v>0</v>
      </c>
      <c r="D29" s="197" t="e">
        <f>'3'!E13*100/'3'!D13</f>
        <v>#DIV/0!</v>
      </c>
    </row>
    <row r="30" spans="1:4">
      <c r="A30" s="194" t="s">
        <v>440</v>
      </c>
      <c r="B30" s="198" t="s">
        <v>441</v>
      </c>
      <c r="C30" s="196">
        <f>'3'!E14</f>
        <v>0</v>
      </c>
      <c r="D30" s="197" t="e">
        <f>'3'!E14*100/'3'!D14</f>
        <v>#DIV/0!</v>
      </c>
    </row>
    <row r="31" spans="1:4">
      <c r="A31" s="194" t="s">
        <v>442</v>
      </c>
      <c r="B31" s="198" t="s">
        <v>443</v>
      </c>
      <c r="C31" s="196">
        <f>'3'!E15</f>
        <v>0</v>
      </c>
      <c r="D31" s="197" t="e">
        <f>'3'!E15*100/'3'!D15</f>
        <v>#DIV/0!</v>
      </c>
    </row>
    <row r="32" spans="1:4">
      <c r="A32" s="194" t="s">
        <v>444</v>
      </c>
      <c r="B32" s="198" t="s">
        <v>445</v>
      </c>
      <c r="C32" s="196">
        <f>'3'!E16</f>
        <v>0</v>
      </c>
      <c r="D32" s="197" t="e">
        <f>'3'!E16*100/'3'!D16</f>
        <v>#DIV/0!</v>
      </c>
    </row>
    <row r="33" spans="1:4">
      <c r="A33" s="194" t="s">
        <v>446</v>
      </c>
      <c r="B33" s="198" t="s">
        <v>447</v>
      </c>
      <c r="C33" s="196">
        <f>'3'!E17</f>
        <v>0</v>
      </c>
      <c r="D33" s="197" t="e">
        <f>'3'!E17*100/'3'!D17</f>
        <v>#DIV/0!</v>
      </c>
    </row>
    <row r="34" spans="1:4">
      <c r="A34" s="194" t="s">
        <v>448</v>
      </c>
      <c r="B34" s="198" t="s">
        <v>449</v>
      </c>
      <c r="C34" s="196">
        <f>'3'!E18</f>
        <v>0</v>
      </c>
      <c r="D34" s="197" t="e">
        <f>'3'!E18*100/'3'!D18</f>
        <v>#DIV/0!</v>
      </c>
    </row>
    <row r="35" spans="1:4">
      <c r="A35" s="194" t="s">
        <v>450</v>
      </c>
      <c r="B35" s="198" t="s">
        <v>451</v>
      </c>
      <c r="C35" s="196">
        <f>'3'!E19</f>
        <v>0</v>
      </c>
      <c r="D35" s="197" t="e">
        <f>'3'!E19*100/'3'!D19</f>
        <v>#DIV/0!</v>
      </c>
    </row>
    <row r="36" spans="1:4">
      <c r="A36" s="194" t="s">
        <v>452</v>
      </c>
      <c r="B36" s="198" t="s">
        <v>453</v>
      </c>
      <c r="C36" s="196">
        <f>'3'!E20</f>
        <v>0</v>
      </c>
      <c r="D36" s="197" t="e">
        <f>'3'!E20*100/'3'!D20</f>
        <v>#DIV/0!</v>
      </c>
    </row>
    <row r="37" spans="1:4">
      <c r="A37" s="194" t="s">
        <v>454</v>
      </c>
      <c r="B37" s="198" t="s">
        <v>455</v>
      </c>
      <c r="C37" s="196">
        <f>'3'!E21</f>
        <v>0</v>
      </c>
      <c r="D37" s="197" t="e">
        <f>'3'!E21*100/'3'!D21</f>
        <v>#DIV/0!</v>
      </c>
    </row>
    <row r="38" spans="1:4">
      <c r="A38" s="194" t="s">
        <v>456</v>
      </c>
      <c r="B38" s="198" t="s">
        <v>457</v>
      </c>
      <c r="C38" s="196">
        <f>'3'!E22</f>
        <v>0</v>
      </c>
      <c r="D38" s="197" t="e">
        <f>'3'!E22*100/'3'!D22</f>
        <v>#DIV/0!</v>
      </c>
    </row>
    <row r="39" spans="1:4">
      <c r="A39" s="194" t="s">
        <v>458</v>
      </c>
      <c r="B39" s="198" t="s">
        <v>459</v>
      </c>
      <c r="C39" s="196">
        <f>'3'!E23</f>
        <v>0</v>
      </c>
      <c r="D39" s="197" t="e">
        <f>'3'!E23*100/'3'!D23</f>
        <v>#DIV/0!</v>
      </c>
    </row>
    <row r="40" spans="1:4">
      <c r="A40" s="194" t="s">
        <v>460</v>
      </c>
      <c r="B40" s="198" t="s">
        <v>461</v>
      </c>
      <c r="C40" s="196">
        <f>'3'!E24</f>
        <v>0</v>
      </c>
      <c r="D40" s="197" t="e">
        <f>'3'!E24*100/'3'!D24</f>
        <v>#DIV/0!</v>
      </c>
    </row>
    <row r="41" spans="1:4">
      <c r="A41" s="194" t="s">
        <v>462</v>
      </c>
      <c r="B41" s="198" t="s">
        <v>463</v>
      </c>
      <c r="C41" s="196">
        <f>'3'!E25</f>
        <v>0</v>
      </c>
      <c r="D41" s="197" t="e">
        <f>'3'!E25*100/'3'!D25</f>
        <v>#DIV/0!</v>
      </c>
    </row>
    <row r="42" spans="1:4">
      <c r="A42" s="194" t="s">
        <v>464</v>
      </c>
      <c r="B42" s="198" t="s">
        <v>465</v>
      </c>
      <c r="C42" s="196">
        <f>'3'!E26</f>
        <v>0</v>
      </c>
      <c r="D42" s="197" t="e">
        <f>'3'!E26*100/'3'!D26</f>
        <v>#DIV/0!</v>
      </c>
    </row>
    <row r="43" spans="1:4">
      <c r="A43" s="194" t="s">
        <v>466</v>
      </c>
      <c r="B43" s="198" t="s">
        <v>467</v>
      </c>
      <c r="C43" s="196">
        <f>'3'!E27</f>
        <v>0</v>
      </c>
      <c r="D43" s="197" t="e">
        <f>'3'!E27*100/'3'!D27</f>
        <v>#DIV/0!</v>
      </c>
    </row>
    <row r="44" spans="1:4">
      <c r="A44" s="194" t="s">
        <v>468</v>
      </c>
      <c r="B44" s="198" t="s">
        <v>469</v>
      </c>
      <c r="C44" s="196">
        <f>'3'!E28</f>
        <v>0</v>
      </c>
      <c r="D44" s="197" t="e">
        <f>'3'!E28*100/'3'!D28</f>
        <v>#DIV/0!</v>
      </c>
    </row>
    <row r="45" spans="1:4">
      <c r="A45" s="194" t="s">
        <v>470</v>
      </c>
      <c r="B45" s="198" t="s">
        <v>471</v>
      </c>
      <c r="C45" s="196">
        <f>'3'!E29</f>
        <v>0</v>
      </c>
      <c r="D45" s="197" t="e">
        <f>'3'!E29*100/'3'!D29</f>
        <v>#DIV/0!</v>
      </c>
    </row>
    <row r="46" ht="25.5" spans="1:4">
      <c r="A46" s="194" t="s">
        <v>472</v>
      </c>
      <c r="B46" s="199" t="s">
        <v>473</v>
      </c>
      <c r="C46" s="196">
        <f>'3'!E30</f>
        <v>0</v>
      </c>
      <c r="D46" s="197" t="e">
        <f>'3'!E30*100/'3'!D30</f>
        <v>#DIV/0!</v>
      </c>
    </row>
    <row r="47" spans="1:4">
      <c r="A47" s="194" t="s">
        <v>474</v>
      </c>
      <c r="B47" s="198" t="s">
        <v>475</v>
      </c>
      <c r="C47" s="196">
        <f>'3'!E31</f>
        <v>0</v>
      </c>
      <c r="D47" s="197" t="e">
        <f>'3'!E31*100/'3'!D31</f>
        <v>#DIV/0!</v>
      </c>
    </row>
    <row r="48" spans="1:4">
      <c r="A48" s="194" t="s">
        <v>476</v>
      </c>
      <c r="B48" s="198" t="s">
        <v>477</v>
      </c>
      <c r="C48" s="196">
        <f>'4'!E6</f>
        <v>0</v>
      </c>
      <c r="D48" s="197" t="e">
        <f>'4'!E6*100/'4'!D6</f>
        <v>#DIV/0!</v>
      </c>
    </row>
    <row r="49" spans="1:4">
      <c r="A49" s="194" t="s">
        <v>478</v>
      </c>
      <c r="B49" s="199" t="s">
        <v>479</v>
      </c>
      <c r="C49" s="196">
        <f>'4'!E7</f>
        <v>0</v>
      </c>
      <c r="D49" s="197" t="e">
        <f>'4'!E7*100/'4'!D7</f>
        <v>#DIV/0!</v>
      </c>
    </row>
    <row r="50" spans="1:4">
      <c r="A50" s="194" t="s">
        <v>480</v>
      </c>
      <c r="B50" s="198" t="s">
        <v>481</v>
      </c>
      <c r="C50" s="196">
        <f>'4'!E8</f>
        <v>0</v>
      </c>
      <c r="D50" s="197" t="e">
        <f>'4'!E8*100/'4'!D8</f>
        <v>#DIV/0!</v>
      </c>
    </row>
    <row r="51" spans="1:4">
      <c r="A51" s="194" t="s">
        <v>482</v>
      </c>
      <c r="B51" s="198" t="s">
        <v>483</v>
      </c>
      <c r="C51" s="196">
        <f>'4'!E9</f>
        <v>0</v>
      </c>
      <c r="D51" s="197" t="e">
        <f>'4'!E9*100/'4'!D9</f>
        <v>#DIV/0!</v>
      </c>
    </row>
    <row r="52" spans="1:4">
      <c r="A52" s="194" t="s">
        <v>484</v>
      </c>
      <c r="B52" s="198" t="s">
        <v>485</v>
      </c>
      <c r="C52" s="196">
        <f>'4'!E10</f>
        <v>0</v>
      </c>
      <c r="D52" s="197" t="e">
        <f>'4'!E10*100/'4'!D10</f>
        <v>#DIV/0!</v>
      </c>
    </row>
    <row r="53" spans="1:4">
      <c r="A53" s="194" t="s">
        <v>486</v>
      </c>
      <c r="B53" s="198" t="s">
        <v>487</v>
      </c>
      <c r="C53" s="196">
        <f>'4'!E11</f>
        <v>0</v>
      </c>
      <c r="D53" s="197" t="e">
        <f>'4'!E11*100/'4'!D11</f>
        <v>#DIV/0!</v>
      </c>
    </row>
    <row r="54" spans="1:4">
      <c r="A54" s="194" t="s">
        <v>488</v>
      </c>
      <c r="B54" s="198" t="s">
        <v>489</v>
      </c>
      <c r="C54" s="196">
        <f>'4'!E12</f>
        <v>0</v>
      </c>
      <c r="D54" s="197" t="e">
        <f>'4'!E12*100/'4'!D12</f>
        <v>#DIV/0!</v>
      </c>
    </row>
    <row r="55" spans="1:4">
      <c r="A55" s="194" t="s">
        <v>490</v>
      </c>
      <c r="B55" s="198" t="s">
        <v>491</v>
      </c>
      <c r="C55" s="196">
        <f>'4'!E13</f>
        <v>0</v>
      </c>
      <c r="D55" s="197" t="e">
        <f>'4'!E13*100/'4'!D13</f>
        <v>#DIV/0!</v>
      </c>
    </row>
    <row r="56" spans="1:4">
      <c r="A56" s="194" t="s">
        <v>492</v>
      </c>
      <c r="B56" s="198" t="s">
        <v>493</v>
      </c>
      <c r="C56" s="196">
        <f>'4'!E14</f>
        <v>0</v>
      </c>
      <c r="D56" s="197" t="e">
        <f>'4'!E14*100/'4'!D14</f>
        <v>#DIV/0!</v>
      </c>
    </row>
    <row r="57" spans="1:4">
      <c r="A57" s="194" t="s">
        <v>494</v>
      </c>
      <c r="B57" s="198" t="s">
        <v>495</v>
      </c>
      <c r="C57" s="196">
        <f>'4'!E15</f>
        <v>0</v>
      </c>
      <c r="D57" s="197" t="e">
        <f>'4'!E15*100/'4'!D15</f>
        <v>#DIV/0!</v>
      </c>
    </row>
    <row r="58" spans="1:4">
      <c r="A58" s="194" t="s">
        <v>496</v>
      </c>
      <c r="B58" s="198" t="s">
        <v>497</v>
      </c>
      <c r="C58" s="196">
        <f>'4'!E16</f>
        <v>0</v>
      </c>
      <c r="D58" s="197" t="e">
        <f>'4'!E16*100/'4'!D16</f>
        <v>#DIV/0!</v>
      </c>
    </row>
    <row r="59" spans="1:4">
      <c r="A59" s="194" t="s">
        <v>498</v>
      </c>
      <c r="B59" s="198" t="s">
        <v>499</v>
      </c>
      <c r="C59" s="196">
        <f>'4'!E17</f>
        <v>0</v>
      </c>
      <c r="D59" s="197" t="e">
        <f>'4'!E17*100/'4'!D17</f>
        <v>#DIV/0!</v>
      </c>
    </row>
    <row r="60" spans="1:4">
      <c r="A60" s="194" t="s">
        <v>500</v>
      </c>
      <c r="B60" s="198" t="s">
        <v>501</v>
      </c>
      <c r="C60" s="196">
        <f>'4'!E18</f>
        <v>0</v>
      </c>
      <c r="D60" s="197" t="e">
        <f>'4'!E18*100/'4'!D18</f>
        <v>#DIV/0!</v>
      </c>
    </row>
    <row r="61" spans="1:4">
      <c r="A61" s="194" t="s">
        <v>502</v>
      </c>
      <c r="B61" s="198" t="s">
        <v>503</v>
      </c>
      <c r="C61" s="196">
        <f>'4'!E19</f>
        <v>0</v>
      </c>
      <c r="D61" s="197" t="e">
        <f>'4'!E19*100/'4'!D19</f>
        <v>#DIV/0!</v>
      </c>
    </row>
    <row r="62" spans="1:4">
      <c r="A62" s="194" t="s">
        <v>504</v>
      </c>
      <c r="B62" s="198" t="s">
        <v>505</v>
      </c>
      <c r="C62" s="196">
        <f>'4'!E20</f>
        <v>0</v>
      </c>
      <c r="D62" s="197" t="e">
        <f>'4'!E20*100/'4'!D20</f>
        <v>#DIV/0!</v>
      </c>
    </row>
    <row r="63" spans="1:4">
      <c r="A63" s="194" t="s">
        <v>506</v>
      </c>
      <c r="B63" s="198" t="s">
        <v>507</v>
      </c>
      <c r="C63" s="196">
        <f>'4'!E21</f>
        <v>0</v>
      </c>
      <c r="D63" s="197" t="e">
        <f>'4'!E21*100/'4'!D21</f>
        <v>#DIV/0!</v>
      </c>
    </row>
    <row r="64" spans="1:4">
      <c r="A64" s="194" t="s">
        <v>508</v>
      </c>
      <c r="B64" s="198" t="s">
        <v>509</v>
      </c>
      <c r="C64" s="196">
        <f>'4'!E22</f>
        <v>0</v>
      </c>
      <c r="D64" s="197" t="e">
        <f>'4'!E22*100/'4'!D22</f>
        <v>#DIV/0!</v>
      </c>
    </row>
    <row r="65" spans="1:4">
      <c r="A65" s="194" t="s">
        <v>510</v>
      </c>
      <c r="B65" s="198" t="s">
        <v>511</v>
      </c>
      <c r="C65" s="196">
        <f>'4'!E23</f>
        <v>0</v>
      </c>
      <c r="D65" s="197" t="e">
        <f>'4'!E23*100/'4'!D23</f>
        <v>#DIV/0!</v>
      </c>
    </row>
    <row r="66" spans="1:4">
      <c r="A66" s="194" t="s">
        <v>512</v>
      </c>
      <c r="B66" s="198" t="s">
        <v>513</v>
      </c>
      <c r="C66" s="196">
        <f>'4'!E24</f>
        <v>0</v>
      </c>
      <c r="D66" s="197" t="e">
        <f>'4'!E24*100/'4'!D24</f>
        <v>#DIV/0!</v>
      </c>
    </row>
    <row r="67" spans="1:4">
      <c r="A67" s="194" t="s">
        <v>514</v>
      </c>
      <c r="B67" s="198" t="s">
        <v>515</v>
      </c>
      <c r="C67" s="196">
        <f>'4'!E25</f>
        <v>0</v>
      </c>
      <c r="D67" s="197" t="e">
        <f>'4'!E25*100/'4'!D25</f>
        <v>#DIV/0!</v>
      </c>
    </row>
    <row r="68" spans="1:4">
      <c r="A68" s="194" t="s">
        <v>516</v>
      </c>
      <c r="B68" s="198" t="s">
        <v>517</v>
      </c>
      <c r="C68" s="196" t="str">
        <f>'4'!E26</f>
        <v>X</v>
      </c>
      <c r="D68" s="197" t="str">
        <f>'4'!E26</f>
        <v>X</v>
      </c>
    </row>
    <row r="69" spans="1:4">
      <c r="A69" s="194" t="s">
        <v>518</v>
      </c>
      <c r="B69" s="198" t="s">
        <v>519</v>
      </c>
      <c r="C69" s="196">
        <f>'4'!E27</f>
        <v>0</v>
      </c>
      <c r="D69" s="197" t="e">
        <f>'4'!E27*100/'4'!D27</f>
        <v>#DIV/0!</v>
      </c>
    </row>
    <row r="70" spans="1:4">
      <c r="A70" s="194" t="s">
        <v>520</v>
      </c>
      <c r="B70" s="198" t="s">
        <v>521</v>
      </c>
      <c r="C70" s="196">
        <f>'4'!E28</f>
        <v>0</v>
      </c>
      <c r="D70" s="197" t="e">
        <f>'4'!E28*100/'4'!D28</f>
        <v>#DIV/0!</v>
      </c>
    </row>
    <row r="71" ht="25.5" spans="1:4">
      <c r="A71" s="194" t="s">
        <v>522</v>
      </c>
      <c r="B71" s="198" t="s">
        <v>523</v>
      </c>
      <c r="C71" s="196">
        <f>'4'!E29</f>
        <v>0</v>
      </c>
      <c r="D71" s="197" t="e">
        <f>'4'!E29*100/'4'!D29</f>
        <v>#DIV/0!</v>
      </c>
    </row>
    <row r="72" spans="1:4">
      <c r="A72" s="194" t="s">
        <v>524</v>
      </c>
      <c r="B72" s="198" t="s">
        <v>525</v>
      </c>
      <c r="C72" s="196">
        <f>'4'!E30</f>
        <v>0</v>
      </c>
      <c r="D72" s="197" t="e">
        <f>'4'!E30*100/'4'!D30</f>
        <v>#DIV/0!</v>
      </c>
    </row>
    <row r="73" spans="1:4">
      <c r="A73" s="194" t="s">
        <v>526</v>
      </c>
      <c r="B73" s="198" t="s">
        <v>527</v>
      </c>
      <c r="C73" s="196" t="str">
        <f>'4'!E31</f>
        <v>X</v>
      </c>
      <c r="D73" s="197" t="str">
        <f>'4'!E31</f>
        <v>X</v>
      </c>
    </row>
    <row r="74" spans="1:4">
      <c r="A74" s="194" t="s">
        <v>528</v>
      </c>
      <c r="B74" s="198" t="s">
        <v>529</v>
      </c>
      <c r="C74" s="196" t="str">
        <f>'4'!E32</f>
        <v>X</v>
      </c>
      <c r="D74" s="197" t="str">
        <f>'4'!E32</f>
        <v>X</v>
      </c>
    </row>
    <row r="75" spans="1:4">
      <c r="A75" s="194" t="s">
        <v>530</v>
      </c>
      <c r="B75" s="198" t="s">
        <v>531</v>
      </c>
      <c r="C75" s="196" t="str">
        <f>'4'!E33</f>
        <v>X</v>
      </c>
      <c r="D75" s="197" t="str">
        <f>'4'!E33</f>
        <v>X</v>
      </c>
    </row>
    <row r="76" spans="1:4">
      <c r="A76" s="194" t="s">
        <v>532</v>
      </c>
      <c r="B76" s="198" t="s">
        <v>533</v>
      </c>
      <c r="C76" s="196" t="str">
        <f>'5'!E6</f>
        <v>X</v>
      </c>
      <c r="D76" s="197" t="str">
        <f>'5'!E6</f>
        <v>X</v>
      </c>
    </row>
    <row r="77" spans="1:4">
      <c r="A77" s="194" t="s">
        <v>534</v>
      </c>
      <c r="B77" s="198" t="s">
        <v>535</v>
      </c>
      <c r="C77" s="196" t="str">
        <f>'5'!E7</f>
        <v>X</v>
      </c>
      <c r="D77" s="197" t="str">
        <f>'5'!E7</f>
        <v>X</v>
      </c>
    </row>
    <row r="78" spans="1:4">
      <c r="A78" s="194" t="s">
        <v>536</v>
      </c>
      <c r="B78" s="198" t="s">
        <v>537</v>
      </c>
      <c r="C78" s="196">
        <f>'5'!E8</f>
        <v>0</v>
      </c>
      <c r="D78" s="197" t="e">
        <f>'5'!E8*100/'5'!D8</f>
        <v>#DIV/0!</v>
      </c>
    </row>
    <row r="79" spans="1:4">
      <c r="A79" s="194" t="s">
        <v>538</v>
      </c>
      <c r="B79" s="198" t="s">
        <v>539</v>
      </c>
      <c r="C79" s="196">
        <f>'5'!E9</f>
        <v>0</v>
      </c>
      <c r="D79" s="197" t="e">
        <f>'5'!E9*100/'5'!D9</f>
        <v>#DIV/0!</v>
      </c>
    </row>
    <row r="80" spans="1:4">
      <c r="A80" s="194" t="s">
        <v>540</v>
      </c>
      <c r="B80" s="198" t="s">
        <v>541</v>
      </c>
      <c r="C80" s="196">
        <f>'5'!E10</f>
        <v>0</v>
      </c>
      <c r="D80" s="197" t="e">
        <f>'5'!E10*100/'5'!D10</f>
        <v>#DIV/0!</v>
      </c>
    </row>
    <row r="81" spans="1:4">
      <c r="A81" s="194" t="s">
        <v>542</v>
      </c>
      <c r="B81" s="198" t="s">
        <v>543</v>
      </c>
      <c r="C81" s="196">
        <f>'5'!E11</f>
        <v>0</v>
      </c>
      <c r="D81" s="197" t="e">
        <f>'5'!E11*100/'5'!D11</f>
        <v>#DIV/0!</v>
      </c>
    </row>
    <row r="82" spans="1:4">
      <c r="A82" s="194" t="s">
        <v>544</v>
      </c>
      <c r="B82" s="198" t="s">
        <v>545</v>
      </c>
      <c r="C82" s="196">
        <f>'5'!E12</f>
        <v>0</v>
      </c>
      <c r="D82" s="197" t="e">
        <f>'5'!E12*100/'5'!D12</f>
        <v>#DIV/0!</v>
      </c>
    </row>
    <row r="83" spans="1:4">
      <c r="A83" s="194" t="s">
        <v>546</v>
      </c>
      <c r="B83" s="198" t="s">
        <v>547</v>
      </c>
      <c r="C83" s="196">
        <f>'5'!E13</f>
        <v>0</v>
      </c>
      <c r="D83" s="197" t="e">
        <f>'5'!E13*100/'5'!D13</f>
        <v>#DIV/0!</v>
      </c>
    </row>
    <row r="84" spans="1:4">
      <c r="A84" s="194" t="s">
        <v>548</v>
      </c>
      <c r="B84" s="198" t="s">
        <v>549</v>
      </c>
      <c r="C84" s="196">
        <f>'5'!E14</f>
        <v>0</v>
      </c>
      <c r="D84" s="197" t="e">
        <f>'5'!E14*100/'5'!D14</f>
        <v>#DIV/0!</v>
      </c>
    </row>
    <row r="85" spans="1:4">
      <c r="A85" s="194" t="s">
        <v>550</v>
      </c>
      <c r="B85" s="198" t="s">
        <v>551</v>
      </c>
      <c r="C85" s="196">
        <f>'5'!E15</f>
        <v>0</v>
      </c>
      <c r="D85" s="197" t="e">
        <f>'5'!E15*100/'5'!D15</f>
        <v>#DIV/0!</v>
      </c>
    </row>
    <row r="86" spans="1:4">
      <c r="A86" s="194" t="s">
        <v>552</v>
      </c>
      <c r="B86" s="198" t="s">
        <v>553</v>
      </c>
      <c r="C86" s="196">
        <f>'5'!E16</f>
        <v>0</v>
      </c>
      <c r="D86" s="197" t="e">
        <f>'5'!E16*100/'5'!D16</f>
        <v>#DIV/0!</v>
      </c>
    </row>
    <row r="87" spans="1:4">
      <c r="A87" s="194" t="s">
        <v>554</v>
      </c>
      <c r="B87" s="198" t="s">
        <v>555</v>
      </c>
      <c r="C87" s="196">
        <f>'5'!E17</f>
        <v>0</v>
      </c>
      <c r="D87" s="197" t="e">
        <f>'5'!E17*100/'5'!D17</f>
        <v>#DIV/0!</v>
      </c>
    </row>
    <row r="88" spans="1:4">
      <c r="A88" s="194" t="s">
        <v>556</v>
      </c>
      <c r="B88" s="198" t="s">
        <v>557</v>
      </c>
      <c r="C88" s="196">
        <f>'5'!E18</f>
        <v>0</v>
      </c>
      <c r="D88" s="197" t="e">
        <f>'5'!E18*100/'5'!D18</f>
        <v>#DIV/0!</v>
      </c>
    </row>
    <row r="89" spans="1:4">
      <c r="A89" s="194" t="s">
        <v>558</v>
      </c>
      <c r="B89" s="198" t="s">
        <v>559</v>
      </c>
      <c r="C89" s="196">
        <f>'5'!E19</f>
        <v>0</v>
      </c>
      <c r="D89" s="197" t="e">
        <f>'5'!E19*100/'5'!D19</f>
        <v>#DIV/0!</v>
      </c>
    </row>
    <row r="90" spans="1:4">
      <c r="A90" s="194" t="s">
        <v>560</v>
      </c>
      <c r="B90" s="198" t="s">
        <v>561</v>
      </c>
      <c r="C90" s="196">
        <f>'5'!E20</f>
        <v>0</v>
      </c>
      <c r="D90" s="197" t="e">
        <f>'5'!E20*100/'5'!D20</f>
        <v>#DIV/0!</v>
      </c>
    </row>
    <row r="91" spans="1:4">
      <c r="A91" s="194" t="s">
        <v>562</v>
      </c>
      <c r="B91" s="198" t="s">
        <v>563</v>
      </c>
      <c r="C91" s="196">
        <f>'5'!E21</f>
        <v>0</v>
      </c>
      <c r="D91" s="197" t="e">
        <f>'5'!E21*100/'5'!D21</f>
        <v>#DIV/0!</v>
      </c>
    </row>
    <row r="92" spans="1:4">
      <c r="A92" s="194" t="s">
        <v>564</v>
      </c>
      <c r="B92" s="198" t="s">
        <v>254</v>
      </c>
      <c r="C92" s="196">
        <f>'5'!E22</f>
        <v>0</v>
      </c>
      <c r="D92" s="197" t="e">
        <f>'5'!E22*100/'5'!D22</f>
        <v>#DIV/0!</v>
      </c>
    </row>
    <row r="93" spans="1:4">
      <c r="A93" s="194" t="s">
        <v>565</v>
      </c>
      <c r="B93" s="198" t="s">
        <v>566</v>
      </c>
      <c r="C93" s="196">
        <f>'5'!E23</f>
        <v>0</v>
      </c>
      <c r="D93" s="197" t="e">
        <f>'5'!E23*100/'5'!D23</f>
        <v>#DIV/0!</v>
      </c>
    </row>
    <row r="94" spans="1:4">
      <c r="A94" s="194" t="s">
        <v>567</v>
      </c>
      <c r="B94" s="198" t="s">
        <v>568</v>
      </c>
      <c r="C94" s="196">
        <f>'5'!E24</f>
        <v>0</v>
      </c>
      <c r="D94" s="197" t="e">
        <f>'5'!E24*100/'5'!D24</f>
        <v>#DIV/0!</v>
      </c>
    </row>
    <row r="95" spans="1:4">
      <c r="A95" s="194" t="s">
        <v>569</v>
      </c>
      <c r="B95" s="198" t="s">
        <v>570</v>
      </c>
      <c r="C95" s="196">
        <f>'5'!E25</f>
        <v>0</v>
      </c>
      <c r="D95" s="197" t="e">
        <f>'5'!E25*100/'5'!D25</f>
        <v>#DIV/0!</v>
      </c>
    </row>
    <row r="96" spans="1:4">
      <c r="A96" s="194" t="s">
        <v>571</v>
      </c>
      <c r="B96" s="198" t="s">
        <v>572</v>
      </c>
      <c r="C96" s="196">
        <f>'5'!E26</f>
        <v>0</v>
      </c>
      <c r="D96" s="197" t="e">
        <f>'5'!E26*100/'5'!D26</f>
        <v>#DIV/0!</v>
      </c>
    </row>
    <row r="97" spans="1:4">
      <c r="A97" s="194" t="s">
        <v>573</v>
      </c>
      <c r="B97" s="198" t="s">
        <v>574</v>
      </c>
      <c r="C97" s="196">
        <f>'5'!E27</f>
        <v>0</v>
      </c>
      <c r="D97" s="197" t="e">
        <f>'5'!E27*100/'5'!D27</f>
        <v>#DIV/0!</v>
      </c>
    </row>
    <row r="98" spans="1:4">
      <c r="A98" s="194" t="s">
        <v>575</v>
      </c>
      <c r="B98" s="198" t="s">
        <v>576</v>
      </c>
      <c r="C98" s="196">
        <f>'5'!E28</f>
        <v>0</v>
      </c>
      <c r="D98" s="197" t="e">
        <f>'5'!E28*100/'5'!D28</f>
        <v>#DIV/0!</v>
      </c>
    </row>
    <row r="99" spans="1:4">
      <c r="A99" s="194" t="s">
        <v>577</v>
      </c>
      <c r="B99" s="198" t="s">
        <v>578</v>
      </c>
      <c r="C99" s="196">
        <f>'5'!E30</f>
        <v>0</v>
      </c>
      <c r="D99" s="197" t="e">
        <f>'5'!E30*100/'5'!D30</f>
        <v>#DIV/0!</v>
      </c>
    </row>
    <row r="100" spans="1:4">
      <c r="A100" s="194" t="s">
        <v>579</v>
      </c>
      <c r="B100" s="198" t="s">
        <v>580</v>
      </c>
      <c r="C100" s="196">
        <f>'6'!E6</f>
        <v>0</v>
      </c>
      <c r="D100" s="197" t="e">
        <f>'6'!E6*100/'6'!D6</f>
        <v>#DIV/0!</v>
      </c>
    </row>
    <row r="101" spans="1:4">
      <c r="A101" s="194" t="s">
        <v>581</v>
      </c>
      <c r="B101" s="198" t="s">
        <v>582</v>
      </c>
      <c r="C101" s="196">
        <f>'6'!E7</f>
        <v>0</v>
      </c>
      <c r="D101" s="197" t="e">
        <f>'6'!E7*100/'6'!D7</f>
        <v>#DIV/0!</v>
      </c>
    </row>
    <row r="102" spans="1:4">
      <c r="A102" s="194" t="s">
        <v>583</v>
      </c>
      <c r="B102" s="198" t="s">
        <v>584</v>
      </c>
      <c r="C102" s="196">
        <f>'6'!E8</f>
        <v>0</v>
      </c>
      <c r="D102" s="197" t="e">
        <f>'6'!E8*100/'6'!D8</f>
        <v>#DIV/0!</v>
      </c>
    </row>
    <row r="103" spans="1:4">
      <c r="A103" s="194" t="s">
        <v>585</v>
      </c>
      <c r="B103" s="198" t="s">
        <v>586</v>
      </c>
      <c r="C103" s="196">
        <f>'6'!E13</f>
        <v>0</v>
      </c>
      <c r="D103" s="197" t="e">
        <f>'6'!E13*100/'6'!D13</f>
        <v>#DIV/0!</v>
      </c>
    </row>
    <row r="104" spans="1:4">
      <c r="A104" s="194" t="s">
        <v>587</v>
      </c>
      <c r="B104" s="198" t="s">
        <v>588</v>
      </c>
      <c r="C104" s="196">
        <f>'6'!E17</f>
        <v>0</v>
      </c>
      <c r="D104" s="197" t="e">
        <f>'6'!E17*100/'6'!D17</f>
        <v>#DIV/0!</v>
      </c>
    </row>
    <row r="105" spans="1:4">
      <c r="A105" s="194" t="s">
        <v>589</v>
      </c>
      <c r="B105" s="198" t="s">
        <v>590</v>
      </c>
      <c r="C105" s="196">
        <f>'6'!E19</f>
        <v>0</v>
      </c>
      <c r="D105" s="197" t="e">
        <f>'6'!E19*100/'6'!D19</f>
        <v>#DIV/0!</v>
      </c>
    </row>
    <row r="106" spans="1:4">
      <c r="A106" s="194" t="s">
        <v>591</v>
      </c>
      <c r="B106" s="199" t="s">
        <v>592</v>
      </c>
      <c r="C106" s="196">
        <f>'6'!E20</f>
        <v>0</v>
      </c>
      <c r="D106" s="197" t="e">
        <f>'6'!E20*100/'6'!D20</f>
        <v>#DIV/0!</v>
      </c>
    </row>
    <row r="107" spans="1:4">
      <c r="A107" s="194" t="s">
        <v>593</v>
      </c>
      <c r="B107" s="198" t="s">
        <v>594</v>
      </c>
      <c r="C107" s="196">
        <f>'6'!E22</f>
        <v>0</v>
      </c>
      <c r="D107" s="197" t="e">
        <f>'6'!E22*100/'6'!D22</f>
        <v>#DIV/0!</v>
      </c>
    </row>
    <row r="108" spans="1:4">
      <c r="A108" s="194" t="s">
        <v>595</v>
      </c>
      <c r="B108" s="198" t="s">
        <v>596</v>
      </c>
      <c r="C108" s="196">
        <f>'6'!E23</f>
        <v>0</v>
      </c>
      <c r="D108" s="197" t="e">
        <f>'6'!E23*100/'6'!D23</f>
        <v>#DIV/0!</v>
      </c>
    </row>
    <row r="109" spans="1:4">
      <c r="A109" s="194" t="s">
        <v>597</v>
      </c>
      <c r="B109" s="198" t="s">
        <v>598</v>
      </c>
      <c r="C109" s="196">
        <f>'6'!E24</f>
        <v>0</v>
      </c>
      <c r="D109" s="197" t="e">
        <f>'6'!E24*100/'6'!D24</f>
        <v>#DIV/0!</v>
      </c>
    </row>
    <row r="110" spans="1:4">
      <c r="A110" s="194" t="s">
        <v>599</v>
      </c>
      <c r="B110" s="198" t="s">
        <v>600</v>
      </c>
      <c r="C110" s="196">
        <f>'6'!E25</f>
        <v>0</v>
      </c>
      <c r="D110" s="197" t="e">
        <f>'6'!E25*100/'6'!D25</f>
        <v>#DIV/0!</v>
      </c>
    </row>
    <row r="111" spans="1:4">
      <c r="A111" s="194" t="s">
        <v>601</v>
      </c>
      <c r="B111" s="198" t="s">
        <v>602</v>
      </c>
      <c r="C111" s="196">
        <f>'6'!E26</f>
        <v>0</v>
      </c>
      <c r="D111" s="197" t="e">
        <f>'6'!E26*100/'6'!D26</f>
        <v>#DIV/0!</v>
      </c>
    </row>
    <row r="112" spans="1:4">
      <c r="A112" s="194" t="s">
        <v>603</v>
      </c>
      <c r="B112" s="198" t="s">
        <v>559</v>
      </c>
      <c r="C112" s="196">
        <f>'6'!E27</f>
        <v>0</v>
      </c>
      <c r="D112" s="197" t="e">
        <f>'6'!E27*100/'6'!D27</f>
        <v>#DIV/0!</v>
      </c>
    </row>
    <row r="113" spans="1:4">
      <c r="A113" s="194" t="s">
        <v>604</v>
      </c>
      <c r="B113" s="198" t="s">
        <v>605</v>
      </c>
      <c r="C113" s="196">
        <f>'7'!E6</f>
        <v>0</v>
      </c>
      <c r="D113" s="197" t="e">
        <f>'7'!E6*100/'7'!D6</f>
        <v>#DIV/0!</v>
      </c>
    </row>
    <row r="114" spans="1:4">
      <c r="A114" s="194" t="s">
        <v>606</v>
      </c>
      <c r="B114" s="198" t="s">
        <v>607</v>
      </c>
      <c r="C114" s="196">
        <f>'7'!E7</f>
        <v>0</v>
      </c>
      <c r="D114" s="197" t="e">
        <f>'7'!E7*100/'7'!D7</f>
        <v>#DIV/0!</v>
      </c>
    </row>
    <row r="115" spans="1:4">
      <c r="A115" s="194" t="s">
        <v>608</v>
      </c>
      <c r="B115" s="198" t="s">
        <v>358</v>
      </c>
      <c r="C115" s="196">
        <f>'7'!E8</f>
        <v>0</v>
      </c>
      <c r="D115" s="197" t="e">
        <f>'7'!E8*100/'7'!D8</f>
        <v>#DIV/0!</v>
      </c>
    </row>
    <row r="116" spans="1:4">
      <c r="A116" s="194" t="s">
        <v>609</v>
      </c>
      <c r="B116" s="198" t="s">
        <v>610</v>
      </c>
      <c r="C116" s="196">
        <f>'7'!E9</f>
        <v>0</v>
      </c>
      <c r="D116" s="197" t="e">
        <f>'7'!E9*100/'7'!D9</f>
        <v>#DIV/0!</v>
      </c>
    </row>
    <row r="117" spans="1:4">
      <c r="A117" s="194" t="s">
        <v>611</v>
      </c>
      <c r="B117" s="198" t="s">
        <v>612</v>
      </c>
      <c r="C117" s="196">
        <f>'7'!E10</f>
        <v>0</v>
      </c>
      <c r="D117" s="197" t="e">
        <f>'7'!E10*100/'7'!D10</f>
        <v>#DIV/0!</v>
      </c>
    </row>
    <row r="118" spans="1:4">
      <c r="A118" s="194" t="s">
        <v>613</v>
      </c>
      <c r="B118" s="198" t="s">
        <v>614</v>
      </c>
      <c r="C118" s="196">
        <f>'7'!E11</f>
        <v>0</v>
      </c>
      <c r="D118" s="197" t="e">
        <f>'7'!E11*100/'7'!D11</f>
        <v>#DIV/0!</v>
      </c>
    </row>
    <row r="119" spans="1:4">
      <c r="A119" s="194" t="s">
        <v>615</v>
      </c>
      <c r="B119" s="198" t="s">
        <v>616</v>
      </c>
      <c r="C119" s="196">
        <f>'7'!E12</f>
        <v>0</v>
      </c>
      <c r="D119" s="197" t="e">
        <f>'7'!E12*100/'7'!D12</f>
        <v>#DIV/0!</v>
      </c>
    </row>
    <row r="120" spans="1:4">
      <c r="A120" s="194" t="s">
        <v>617</v>
      </c>
      <c r="B120" s="198" t="s">
        <v>618</v>
      </c>
      <c r="C120" s="196">
        <f>'7'!E13</f>
        <v>0</v>
      </c>
      <c r="D120" s="197" t="e">
        <f>'7'!E13*100/'7'!D13</f>
        <v>#DIV/0!</v>
      </c>
    </row>
    <row r="121" spans="1:4">
      <c r="A121" s="194" t="s">
        <v>619</v>
      </c>
      <c r="B121" s="198" t="s">
        <v>620</v>
      </c>
      <c r="C121" s="196">
        <f>'7'!E19</f>
        <v>0</v>
      </c>
      <c r="D121" s="197" t="e">
        <f>'7'!E19*100/'7'!D19</f>
        <v>#DIV/0!</v>
      </c>
    </row>
    <row r="122" spans="1:4">
      <c r="A122" s="194" t="s">
        <v>621</v>
      </c>
      <c r="B122" s="199" t="s">
        <v>622</v>
      </c>
      <c r="C122" s="196">
        <f>'7'!E20</f>
        <v>0</v>
      </c>
      <c r="D122" s="197" t="e">
        <f>'7'!E20*100/'7'!D20</f>
        <v>#DIV/0!</v>
      </c>
    </row>
    <row r="123" spans="1:4">
      <c r="A123" s="194" t="s">
        <v>623</v>
      </c>
      <c r="B123" s="199" t="s">
        <v>624</v>
      </c>
      <c r="C123" s="196">
        <f>'7'!E21</f>
        <v>0</v>
      </c>
      <c r="D123" s="197" t="e">
        <f>'7'!E21*100/'7'!D21</f>
        <v>#DIV/0!</v>
      </c>
    </row>
    <row r="124" spans="1:4">
      <c r="A124" s="194" t="s">
        <v>625</v>
      </c>
      <c r="B124" s="198" t="s">
        <v>626</v>
      </c>
      <c r="C124" s="196">
        <f>'7'!E22</f>
        <v>0</v>
      </c>
      <c r="D124" s="197" t="e">
        <f>'7'!E22*100/'7'!D22</f>
        <v>#DIV/0!</v>
      </c>
    </row>
    <row r="125" spans="1:4">
      <c r="A125" s="194" t="s">
        <v>627</v>
      </c>
      <c r="B125" s="198" t="s">
        <v>628</v>
      </c>
      <c r="C125" s="196">
        <f>'7'!E23</f>
        <v>0</v>
      </c>
      <c r="D125" s="197" t="e">
        <f>'7'!E23*100/'7'!D23</f>
        <v>#DIV/0!</v>
      </c>
    </row>
    <row r="126" spans="1:4">
      <c r="A126" s="194" t="s">
        <v>629</v>
      </c>
      <c r="B126" s="198" t="s">
        <v>630</v>
      </c>
      <c r="C126" s="196">
        <f>'7'!E24</f>
        <v>0</v>
      </c>
      <c r="D126" s="197" t="e">
        <f>'7'!E24*100/'7'!D24</f>
        <v>#DIV/0!</v>
      </c>
    </row>
    <row r="127" spans="1:4">
      <c r="A127" s="194" t="s">
        <v>631</v>
      </c>
      <c r="B127" s="198" t="s">
        <v>632</v>
      </c>
      <c r="C127" s="196">
        <f>'7'!E25</f>
        <v>0</v>
      </c>
      <c r="D127" s="197" t="e">
        <f>'7'!E25*100/'7'!D25</f>
        <v>#DIV/0!</v>
      </c>
    </row>
    <row r="128" spans="1:4">
      <c r="A128" s="194" t="s">
        <v>633</v>
      </c>
      <c r="B128" s="201" t="s">
        <v>634</v>
      </c>
      <c r="C128" s="196">
        <f>('2'!E11-'2'!G11-'2'!I11)+('6'!E6-'6'!G6-'6'!I6)</f>
        <v>0</v>
      </c>
      <c r="D128" s="197" t="e">
        <f>(('2'!E11-'2'!G11-'2'!I11)+('6'!E6-'6'!G6-'6'!I6))*100/('2'!D11-'2'!F11-'2'!H11)</f>
        <v>#DIV/0!</v>
      </c>
    </row>
    <row r="129" ht="25.5" spans="1:4">
      <c r="A129" s="194" t="s">
        <v>635</v>
      </c>
      <c r="B129" s="201" t="s">
        <v>636</v>
      </c>
      <c r="C129" s="196">
        <f>'2'!E13-'2'!G13-'2'!I13</f>
        <v>0</v>
      </c>
      <c r="D129" s="197" t="e">
        <f>('2'!E13-'2'!G13-'2'!I13)*100/('2'!D13-'2'!F13-'2'!H13)</f>
        <v>#DIV/0!</v>
      </c>
    </row>
    <row r="130" spans="1:4">
      <c r="A130" s="194" t="s">
        <v>637</v>
      </c>
      <c r="B130" s="198" t="s">
        <v>394</v>
      </c>
      <c r="C130" s="196">
        <f>'2'!E14-'2'!G14-'2'!I14</f>
        <v>0</v>
      </c>
      <c r="D130" s="197" t="e">
        <f>('2'!E14-'2'!G14-'2'!I14)*100/('2'!D14-'2'!F14-'2'!H14)</f>
        <v>#DIV/0!</v>
      </c>
    </row>
    <row r="131" spans="1:4">
      <c r="A131" s="194" t="s">
        <v>638</v>
      </c>
      <c r="B131" s="198" t="s">
        <v>396</v>
      </c>
      <c r="C131" s="196">
        <f>'2'!E15-'2'!G15-'2'!I15</f>
        <v>0</v>
      </c>
      <c r="D131" s="197" t="e">
        <f>('2'!E15-'2'!G15-'2'!I15)*100/('2'!D15-'2'!F15-'2'!H15)</f>
        <v>#DIV/0!</v>
      </c>
    </row>
    <row r="132" spans="1:4">
      <c r="A132" s="194" t="s">
        <v>639</v>
      </c>
      <c r="B132" s="198" t="s">
        <v>398</v>
      </c>
      <c r="C132" s="196">
        <f>'2'!E16-'2'!G16-'2'!I16</f>
        <v>0</v>
      </c>
      <c r="D132" s="197" t="e">
        <f>('2'!E16-'2'!G16-'2'!I16)*100/('2'!D16-'2'!F16-'2'!H16)</f>
        <v>#DIV/0!</v>
      </c>
    </row>
    <row r="133" spans="1:4">
      <c r="A133" s="194" t="s">
        <v>640</v>
      </c>
      <c r="B133" s="198" t="s">
        <v>84</v>
      </c>
      <c r="C133" s="196">
        <f>'2'!E17-'2'!G17-'2'!I17</f>
        <v>0</v>
      </c>
      <c r="D133" s="197" t="e">
        <f>('2'!E17-'2'!G17-'2'!I17)*100/('2'!D17-'2'!F17-'2'!H17)</f>
        <v>#DIV/0!</v>
      </c>
    </row>
    <row r="134" spans="1:4">
      <c r="A134" s="194" t="s">
        <v>641</v>
      </c>
      <c r="B134" s="198" t="s">
        <v>401</v>
      </c>
      <c r="C134" s="196">
        <f>'2'!E18-'2'!G18-'2'!I18</f>
        <v>0</v>
      </c>
      <c r="D134" s="197" t="e">
        <f>('2'!E18-'2'!G18-'2'!I18)*100/('2'!D18-'2'!F18-'2'!H18)</f>
        <v>#DIV/0!</v>
      </c>
    </row>
    <row r="135" spans="1:4">
      <c r="A135" s="194" t="s">
        <v>642</v>
      </c>
      <c r="B135" s="198" t="s">
        <v>403</v>
      </c>
      <c r="C135" s="196">
        <f>'2'!E19-'2'!G19-'2'!I19</f>
        <v>0</v>
      </c>
      <c r="D135" s="197" t="e">
        <f>('2'!E19-'2'!G19-'2'!I19)*100/('2'!D19-'2'!F19-'2'!H19)</f>
        <v>#DIV/0!</v>
      </c>
    </row>
    <row r="136" spans="1:4">
      <c r="A136" s="194" t="s">
        <v>643</v>
      </c>
      <c r="B136" s="198" t="s">
        <v>405</v>
      </c>
      <c r="C136" s="196">
        <f>'2'!E20-'2'!G20-'2'!I20</f>
        <v>0</v>
      </c>
      <c r="D136" s="197" t="e">
        <f>('2'!E20-'2'!G20-'2'!I20)*100/('2'!D20-'2'!F20-'2'!H20)</f>
        <v>#DIV/0!</v>
      </c>
    </row>
    <row r="137" spans="1:4">
      <c r="A137" s="194" t="s">
        <v>644</v>
      </c>
      <c r="B137" s="198" t="s">
        <v>407</v>
      </c>
      <c r="C137" s="196">
        <f>'2'!E21</f>
        <v>0</v>
      </c>
      <c r="D137" s="197" t="e">
        <f>('2'!E21)*100/('2'!D21)</f>
        <v>#DIV/0!</v>
      </c>
    </row>
    <row r="138" spans="1:4">
      <c r="A138" s="194" t="s">
        <v>645</v>
      </c>
      <c r="B138" s="198" t="s">
        <v>409</v>
      </c>
      <c r="C138" s="196">
        <f>'2'!E22-'2'!G22-'2'!I22</f>
        <v>0</v>
      </c>
      <c r="D138" s="197" t="e">
        <f>('2'!E22-'2'!G22-'2'!I22)*100/('2'!D22-'2'!F22-'2'!H22)</f>
        <v>#DIV/0!</v>
      </c>
    </row>
    <row r="139" spans="1:4">
      <c r="A139" s="194" t="s">
        <v>646</v>
      </c>
      <c r="B139" s="198" t="s">
        <v>411</v>
      </c>
      <c r="C139" s="196">
        <f>'2'!E23-'2'!G23-'2'!I23</f>
        <v>0</v>
      </c>
      <c r="D139" s="197" t="e">
        <f>('2'!E23-'2'!G23-'2'!I23)*100/('2'!D23-'2'!F23-'2'!H23)</f>
        <v>#DIV/0!</v>
      </c>
    </row>
    <row r="140" spans="1:4">
      <c r="A140" s="194" t="s">
        <v>647</v>
      </c>
      <c r="B140" s="198" t="s">
        <v>413</v>
      </c>
      <c r="C140" s="196">
        <f>'2'!E24-'2'!G24-'2'!I24</f>
        <v>0</v>
      </c>
      <c r="D140" s="197" t="e">
        <f>('2'!E24-'2'!G24-'2'!I24)*100/('2'!D24-'2'!F24-'2'!H24)</f>
        <v>#DIV/0!</v>
      </c>
    </row>
    <row r="141" spans="1:4">
      <c r="A141" s="194" t="s">
        <v>648</v>
      </c>
      <c r="B141" s="198" t="s">
        <v>415</v>
      </c>
      <c r="C141" s="196">
        <f>'2'!E25-'2'!G25-'2'!I25</f>
        <v>0</v>
      </c>
      <c r="D141" s="197" t="e">
        <f>('2'!E25-'2'!G25-'2'!I25)*100/('2'!D25-'2'!F25-'2'!H25)</f>
        <v>#DIV/0!</v>
      </c>
    </row>
    <row r="142" spans="1:4">
      <c r="A142" s="194" t="s">
        <v>649</v>
      </c>
      <c r="B142" s="198" t="s">
        <v>417</v>
      </c>
      <c r="C142" s="196">
        <f>'2'!E26-'2'!G26-'2'!I26</f>
        <v>0</v>
      </c>
      <c r="D142" s="197" t="e">
        <f>('2'!E26-'2'!G26-'2'!I26)*100/('2'!D26-'2'!F26-'2'!H26)</f>
        <v>#DIV/0!</v>
      </c>
    </row>
    <row r="143" spans="1:4">
      <c r="A143" s="194" t="s">
        <v>650</v>
      </c>
      <c r="B143" s="198" t="s">
        <v>419</v>
      </c>
      <c r="C143" s="196">
        <f>'2'!E27-'2'!G27-'2'!I27</f>
        <v>0</v>
      </c>
      <c r="D143" s="197" t="e">
        <f>('2'!E27-'2'!G27-'2'!I27)*100/('2'!D27-'2'!F27-'2'!H27)</f>
        <v>#DIV/0!</v>
      </c>
    </row>
    <row r="144" spans="1:4">
      <c r="A144" s="194" t="s">
        <v>651</v>
      </c>
      <c r="B144" s="198" t="s">
        <v>421</v>
      </c>
      <c r="C144" s="196">
        <f>'2'!E28-'2'!G28-'2'!I28</f>
        <v>0</v>
      </c>
      <c r="D144" s="197" t="e">
        <f>('2'!E28-'2'!G28-'2'!I28)*100/('2'!D28-'2'!F28-'2'!H28)</f>
        <v>#DIV/0!</v>
      </c>
    </row>
    <row r="145" spans="1:4">
      <c r="A145" s="194" t="s">
        <v>652</v>
      </c>
      <c r="B145" s="198" t="s">
        <v>423</v>
      </c>
      <c r="C145" s="196">
        <f>'2'!E29-'2'!G29-'2'!I29</f>
        <v>0</v>
      </c>
      <c r="D145" s="197" t="e">
        <f>('2'!E29-'2'!G29-'2'!I29)*100/('2'!D29-'2'!F29-'2'!H29)</f>
        <v>#DIV/0!</v>
      </c>
    </row>
    <row r="146" spans="1:4">
      <c r="A146" s="194" t="s">
        <v>653</v>
      </c>
      <c r="B146" s="198" t="s">
        <v>425</v>
      </c>
      <c r="C146" s="196">
        <f>'3'!E6-'3'!G6-'3'!I6</f>
        <v>0</v>
      </c>
      <c r="D146" s="197" t="e">
        <f>('3'!E6-'3'!G6-'3'!I6)*100/('3'!D6-'3'!F6-'3'!H6)</f>
        <v>#DIV/0!</v>
      </c>
    </row>
    <row r="147" spans="1:4">
      <c r="A147" s="194" t="s">
        <v>654</v>
      </c>
      <c r="B147" s="198" t="s">
        <v>427</v>
      </c>
      <c r="C147" s="196">
        <f>'3'!E7-'3'!G7-'3'!I7</f>
        <v>0</v>
      </c>
      <c r="D147" s="197" t="e">
        <f>('3'!E7-'3'!G7-'3'!I7)*100/('3'!D7-'3'!F7-'3'!H7)</f>
        <v>#DIV/0!</v>
      </c>
    </row>
    <row r="148" spans="1:4">
      <c r="A148" s="194" t="s">
        <v>655</v>
      </c>
      <c r="B148" s="198" t="s">
        <v>429</v>
      </c>
      <c r="C148" s="196">
        <f>'3'!E8-'3'!G8-'3'!I8</f>
        <v>0</v>
      </c>
      <c r="D148" s="197" t="e">
        <f>('3'!E8-'3'!G8-'3'!I8)*100/('3'!D8-'3'!F8-'3'!H8)</f>
        <v>#DIV/0!</v>
      </c>
    </row>
    <row r="149" spans="1:4">
      <c r="A149" s="194" t="s">
        <v>656</v>
      </c>
      <c r="B149" s="198" t="s">
        <v>431</v>
      </c>
      <c r="C149" s="196">
        <f>'3'!E9-'3'!G9-'3'!I9</f>
        <v>0</v>
      </c>
      <c r="D149" s="197" t="e">
        <f>('3'!E9-'3'!G9-'3'!I9)*100/('3'!D9-'3'!F9-'3'!H9)</f>
        <v>#DIV/0!</v>
      </c>
    </row>
    <row r="150" spans="1:4">
      <c r="A150" s="194" t="s">
        <v>657</v>
      </c>
      <c r="B150" s="198" t="s">
        <v>433</v>
      </c>
      <c r="C150" s="196">
        <f>'3'!E10-'3'!G10-'3'!I10</f>
        <v>0</v>
      </c>
      <c r="D150" s="197" t="e">
        <f>('3'!E10-'3'!G10-'3'!I10)*100/('3'!D10-'3'!F10-'3'!H10)</f>
        <v>#DIV/0!</v>
      </c>
    </row>
    <row r="151" spans="1:4">
      <c r="A151" s="194" t="s">
        <v>658</v>
      </c>
      <c r="B151" s="198" t="s">
        <v>435</v>
      </c>
      <c r="C151" s="196">
        <f>'3'!E11-'3'!G11-'3'!I11</f>
        <v>0</v>
      </c>
      <c r="D151" s="197" t="e">
        <f>('3'!E11-'3'!G11-'3'!I11)*100/('3'!D11-'3'!F11-'3'!H11)</f>
        <v>#DIV/0!</v>
      </c>
    </row>
    <row r="152" spans="1:4">
      <c r="A152" s="194" t="s">
        <v>659</v>
      </c>
      <c r="B152" s="198" t="s">
        <v>437</v>
      </c>
      <c r="C152" s="196">
        <f>'3'!E12-'3'!G12-'3'!I12</f>
        <v>0</v>
      </c>
      <c r="D152" s="197" t="e">
        <f>('3'!E12-'3'!G12-'3'!I12)*100/('3'!D12-'3'!F12-'3'!H12)</f>
        <v>#DIV/0!</v>
      </c>
    </row>
    <row r="153" spans="1:4">
      <c r="A153" s="194" t="s">
        <v>660</v>
      </c>
      <c r="B153" s="198" t="s">
        <v>439</v>
      </c>
      <c r="C153" s="196">
        <f>'3'!E13-'3'!G13-'3'!I13</f>
        <v>0</v>
      </c>
      <c r="D153" s="197" t="e">
        <f>('3'!E13-'3'!G13-'3'!I13)*100/('3'!D13-'3'!F13-'3'!H13)</f>
        <v>#DIV/0!</v>
      </c>
    </row>
    <row r="154" spans="1:4">
      <c r="A154" s="194" t="s">
        <v>661</v>
      </c>
      <c r="B154" s="198" t="s">
        <v>441</v>
      </c>
      <c r="C154" s="196">
        <f>'3'!E14-'3'!G14-'3'!I14</f>
        <v>0</v>
      </c>
      <c r="D154" s="197" t="e">
        <f>('3'!E14-'3'!G14-'3'!I14)*100/('3'!D14-'3'!F14-'3'!H14)</f>
        <v>#DIV/0!</v>
      </c>
    </row>
    <row r="155" spans="1:4">
      <c r="A155" s="194" t="s">
        <v>662</v>
      </c>
      <c r="B155" s="198" t="s">
        <v>443</v>
      </c>
      <c r="C155" s="196">
        <f>'3'!E15-'3'!G15-'3'!I15</f>
        <v>0</v>
      </c>
      <c r="D155" s="197" t="e">
        <f>('3'!E15-'3'!G15-'3'!I15)*100/('3'!D15-'3'!F15-'3'!H15)</f>
        <v>#DIV/0!</v>
      </c>
    </row>
    <row r="156" spans="1:4">
      <c r="A156" s="194" t="s">
        <v>663</v>
      </c>
      <c r="B156" s="198" t="s">
        <v>445</v>
      </c>
      <c r="C156" s="196">
        <f>'3'!E16-'3'!G16-'3'!I16</f>
        <v>0</v>
      </c>
      <c r="D156" s="197" t="e">
        <f>('3'!E16-'3'!G16-'3'!I16)*100/('3'!D16-'3'!F16-'3'!H16)</f>
        <v>#DIV/0!</v>
      </c>
    </row>
    <row r="157" spans="1:4">
      <c r="A157" s="194" t="s">
        <v>664</v>
      </c>
      <c r="B157" s="198" t="s">
        <v>447</v>
      </c>
      <c r="C157" s="196">
        <f>'3'!E17-'3'!G17-'3'!I17</f>
        <v>0</v>
      </c>
      <c r="D157" s="197" t="e">
        <f>('3'!E17-'3'!G17-'3'!I17)*100/('3'!D17-'3'!F17-'3'!H17)</f>
        <v>#DIV/0!</v>
      </c>
    </row>
    <row r="158" spans="1:4">
      <c r="A158" s="194" t="s">
        <v>665</v>
      </c>
      <c r="B158" s="198" t="s">
        <v>449</v>
      </c>
      <c r="C158" s="196">
        <f>'3'!E18-'3'!G18-'3'!I18</f>
        <v>0</v>
      </c>
      <c r="D158" s="197" t="e">
        <f>('3'!E18-'3'!G18-'3'!I18)*100/('3'!D18-'3'!F18-'3'!H18)</f>
        <v>#DIV/0!</v>
      </c>
    </row>
    <row r="159" spans="1:4">
      <c r="A159" s="194" t="s">
        <v>666</v>
      </c>
      <c r="B159" s="198" t="s">
        <v>451</v>
      </c>
      <c r="C159" s="196">
        <f>'3'!E19-'3'!G19-'3'!I19</f>
        <v>0</v>
      </c>
      <c r="D159" s="197" t="e">
        <f>('3'!E19-'3'!G19-'3'!I19)*100/('3'!D19-'3'!F19-'3'!H19)</f>
        <v>#DIV/0!</v>
      </c>
    </row>
    <row r="160" spans="1:4">
      <c r="A160" s="194" t="s">
        <v>667</v>
      </c>
      <c r="B160" s="198" t="s">
        <v>453</v>
      </c>
      <c r="C160" s="196">
        <f>'3'!E20-'3'!G20-'3'!I20</f>
        <v>0</v>
      </c>
      <c r="D160" s="197" t="e">
        <f>('3'!E20-'3'!G20-'3'!I20)*100/('3'!D20-'3'!F20-'3'!H20)</f>
        <v>#DIV/0!</v>
      </c>
    </row>
    <row r="161" spans="1:4">
      <c r="A161" s="194" t="s">
        <v>668</v>
      </c>
      <c r="B161" s="198" t="s">
        <v>455</v>
      </c>
      <c r="C161" s="196">
        <f>'3'!E21-'3'!G21-'3'!I21</f>
        <v>0</v>
      </c>
      <c r="D161" s="197" t="e">
        <f>('3'!E21-'3'!G21-'3'!I21)*100/('3'!D21-'3'!F21-'3'!H21)</f>
        <v>#DIV/0!</v>
      </c>
    </row>
    <row r="162" spans="1:4">
      <c r="A162" s="194" t="s">
        <v>669</v>
      </c>
      <c r="B162" s="198" t="s">
        <v>457</v>
      </c>
      <c r="C162" s="196">
        <f>'3'!E22-'3'!G22-'3'!I22</f>
        <v>0</v>
      </c>
      <c r="D162" s="197" t="e">
        <f>('3'!E22-'3'!G22-'3'!I22)*100/('3'!D22-'3'!F22-'3'!H22)</f>
        <v>#DIV/0!</v>
      </c>
    </row>
    <row r="163" spans="1:4">
      <c r="A163" s="194" t="s">
        <v>670</v>
      </c>
      <c r="B163" s="198" t="s">
        <v>459</v>
      </c>
      <c r="C163" s="196">
        <f>'3'!E23-'3'!G23-'3'!I23</f>
        <v>0</v>
      </c>
      <c r="D163" s="197" t="e">
        <f>('3'!E23-'3'!G23-'3'!I23)*100/('3'!D23-'3'!F23-'3'!H23)</f>
        <v>#DIV/0!</v>
      </c>
    </row>
    <row r="164" spans="1:4">
      <c r="A164" s="194" t="s">
        <v>671</v>
      </c>
      <c r="B164" s="198" t="s">
        <v>461</v>
      </c>
      <c r="C164" s="196">
        <f>'3'!E24-'3'!G24-'3'!I24</f>
        <v>0</v>
      </c>
      <c r="D164" s="197" t="e">
        <f>('3'!E24-'3'!G24-'3'!I24)*100/('3'!D24-'3'!F24-'3'!H24)</f>
        <v>#DIV/0!</v>
      </c>
    </row>
    <row r="165" spans="1:4">
      <c r="A165" s="194" t="s">
        <v>672</v>
      </c>
      <c r="B165" s="198" t="s">
        <v>463</v>
      </c>
      <c r="C165" s="196">
        <f>'3'!E25-'3'!G25-'3'!I25</f>
        <v>0</v>
      </c>
      <c r="D165" s="197" t="e">
        <f>('3'!E25-'3'!G25-'3'!I25)*100/('3'!D25-'3'!F25-'3'!H25)</f>
        <v>#DIV/0!</v>
      </c>
    </row>
    <row r="166" spans="1:4">
      <c r="A166" s="194" t="s">
        <v>673</v>
      </c>
      <c r="B166" s="198" t="s">
        <v>465</v>
      </c>
      <c r="C166" s="196">
        <f>'3'!E26-'3'!G26-'3'!I26</f>
        <v>0</v>
      </c>
      <c r="D166" s="197" t="e">
        <f>('3'!E26-'3'!G26-'3'!I26)*100/('3'!D26-'3'!F26-'3'!H26)</f>
        <v>#DIV/0!</v>
      </c>
    </row>
    <row r="167" spans="1:4">
      <c r="A167" s="194" t="s">
        <v>674</v>
      </c>
      <c r="B167" s="198" t="s">
        <v>467</v>
      </c>
      <c r="C167" s="196">
        <f>'3'!E27-'3'!G27-'3'!I27</f>
        <v>0</v>
      </c>
      <c r="D167" s="197" t="e">
        <f>('3'!E27-'3'!G27-'3'!I27)*100/('3'!D27-'3'!F27-'3'!H27)</f>
        <v>#DIV/0!</v>
      </c>
    </row>
    <row r="168" spans="1:4">
      <c r="A168" s="194" t="s">
        <v>675</v>
      </c>
      <c r="B168" s="198" t="s">
        <v>469</v>
      </c>
      <c r="C168" s="196">
        <f>'3'!E28-'3'!G28-'3'!I28</f>
        <v>0</v>
      </c>
      <c r="D168" s="197" t="e">
        <f>('3'!E28-'3'!G28-'3'!I28)*100/('3'!D28-'3'!F28-'3'!H28)</f>
        <v>#DIV/0!</v>
      </c>
    </row>
    <row r="169" spans="1:4">
      <c r="A169" s="194" t="s">
        <v>676</v>
      </c>
      <c r="B169" s="198" t="s">
        <v>471</v>
      </c>
      <c r="C169" s="196">
        <f>'3'!E29-'3'!G29-'3'!I29</f>
        <v>0</v>
      </c>
      <c r="D169" s="197" t="e">
        <f>('3'!E29-'3'!G29-'3'!I29)*100/('3'!D29-'3'!F29-'3'!H29)</f>
        <v>#DIV/0!</v>
      </c>
    </row>
    <row r="170" ht="25.5" spans="1:4">
      <c r="A170" s="194" t="s">
        <v>677</v>
      </c>
      <c r="B170" s="199" t="s">
        <v>473</v>
      </c>
      <c r="C170" s="196">
        <f>'3'!E30-'3'!G30-'3'!I30</f>
        <v>0</v>
      </c>
      <c r="D170" s="197" t="e">
        <f>('3'!E30-'3'!G30-'3'!I30)*100/('3'!D30-'3'!F30-'3'!H30)</f>
        <v>#DIV/0!</v>
      </c>
    </row>
    <row r="171" spans="1:4">
      <c r="A171" s="194" t="s">
        <v>678</v>
      </c>
      <c r="B171" s="198" t="s">
        <v>475</v>
      </c>
      <c r="C171" s="196">
        <f>'3'!E31-'3'!G31-'3'!I31</f>
        <v>0</v>
      </c>
      <c r="D171" s="197" t="e">
        <f>('3'!E31-'3'!G31-'3'!I31)*100/('3'!D31-'3'!F31-'3'!H31)</f>
        <v>#DIV/0!</v>
      </c>
    </row>
    <row r="172" spans="1:4">
      <c r="A172" s="194" t="s">
        <v>679</v>
      </c>
      <c r="B172" s="198" t="s">
        <v>477</v>
      </c>
      <c r="C172" s="196">
        <f>'4'!E6-'4'!G6-'4'!I6</f>
        <v>0</v>
      </c>
      <c r="D172" s="197" t="e">
        <f>('4'!E6-'4'!G6-'4'!I6)*100/('4'!D6-'4'!F6-'4'!H6)</f>
        <v>#DIV/0!</v>
      </c>
    </row>
    <row r="173" spans="1:4">
      <c r="A173" s="194" t="s">
        <v>680</v>
      </c>
      <c r="B173" s="199" t="s">
        <v>479</v>
      </c>
      <c r="C173" s="196">
        <f>'4'!E7-'4'!G7-'4'!I7</f>
        <v>0</v>
      </c>
      <c r="D173" s="197" t="e">
        <f>('4'!E7-'4'!G7-'4'!I7)*100/('4'!D7-'4'!F7-'4'!H7)</f>
        <v>#DIV/0!</v>
      </c>
    </row>
    <row r="174" spans="1:4">
      <c r="A174" s="194" t="s">
        <v>681</v>
      </c>
      <c r="B174" s="198" t="s">
        <v>481</v>
      </c>
      <c r="C174" s="196">
        <f>'4'!E8-'4'!G8-'4'!I8</f>
        <v>0</v>
      </c>
      <c r="D174" s="197" t="e">
        <f>('4'!E8-'4'!G8-'4'!I8)*100/('4'!D8-'4'!F8-'4'!H8)</f>
        <v>#DIV/0!</v>
      </c>
    </row>
    <row r="175" spans="1:4">
      <c r="A175" s="194" t="s">
        <v>682</v>
      </c>
      <c r="B175" s="198" t="s">
        <v>483</v>
      </c>
      <c r="C175" s="196">
        <f>'4'!E9-'4'!G9-'4'!I9</f>
        <v>0</v>
      </c>
      <c r="D175" s="197" t="e">
        <f>('4'!E9-'4'!G9-'4'!I9)*100/('4'!D9-'4'!F9-'4'!H9)</f>
        <v>#DIV/0!</v>
      </c>
    </row>
    <row r="176" spans="1:4">
      <c r="A176" s="194" t="s">
        <v>683</v>
      </c>
      <c r="B176" s="198" t="s">
        <v>485</v>
      </c>
      <c r="C176" s="196">
        <f>'4'!E10-'4'!G10-'4'!I10</f>
        <v>0</v>
      </c>
      <c r="D176" s="197" t="e">
        <f>('4'!E10-'4'!G10-'4'!I10)*100/('4'!D10-'4'!F10-'4'!H10)</f>
        <v>#DIV/0!</v>
      </c>
    </row>
    <row r="177" spans="1:4">
      <c r="A177" s="194" t="s">
        <v>684</v>
      </c>
      <c r="B177" s="198" t="s">
        <v>487</v>
      </c>
      <c r="C177" s="196">
        <f>'4'!E11-'4'!G11-'4'!I11</f>
        <v>0</v>
      </c>
      <c r="D177" s="197" t="e">
        <f>('4'!E11-'4'!G11-'4'!I11)*100/('4'!D11-'4'!F11-'4'!H11)</f>
        <v>#DIV/0!</v>
      </c>
    </row>
    <row r="178" spans="1:4">
      <c r="A178" s="194" t="s">
        <v>685</v>
      </c>
      <c r="B178" s="198" t="s">
        <v>489</v>
      </c>
      <c r="C178" s="196">
        <f>'4'!E12-'4'!G12-'4'!I12</f>
        <v>0</v>
      </c>
      <c r="D178" s="197" t="e">
        <f>('4'!E12-'4'!G12-'4'!I12)*100/('4'!D12-'4'!F12-'4'!H12)</f>
        <v>#DIV/0!</v>
      </c>
    </row>
    <row r="179" spans="1:4">
      <c r="A179" s="194" t="s">
        <v>686</v>
      </c>
      <c r="B179" s="198" t="s">
        <v>491</v>
      </c>
      <c r="C179" s="196">
        <f>'4'!E13-'4'!G13-'4'!I13</f>
        <v>0</v>
      </c>
      <c r="D179" s="197" t="e">
        <f>('4'!E13-'4'!G13-'4'!I13)*100/('4'!D13-'4'!F13-'4'!H13)</f>
        <v>#DIV/0!</v>
      </c>
    </row>
    <row r="180" spans="1:4">
      <c r="A180" s="194" t="s">
        <v>687</v>
      </c>
      <c r="B180" s="198" t="s">
        <v>493</v>
      </c>
      <c r="C180" s="196">
        <f>'4'!E14-'4'!G14-'4'!I14</f>
        <v>0</v>
      </c>
      <c r="D180" s="197" t="e">
        <f>('4'!E14-'4'!G14-'4'!I14)*100/('4'!D14-'4'!F14-'4'!H14)</f>
        <v>#DIV/0!</v>
      </c>
    </row>
    <row r="181" spans="1:4">
      <c r="A181" s="194" t="s">
        <v>688</v>
      </c>
      <c r="B181" s="198" t="s">
        <v>495</v>
      </c>
      <c r="C181" s="196">
        <f>'4'!E15-'4'!G15-'4'!I15</f>
        <v>0</v>
      </c>
      <c r="D181" s="197" t="e">
        <f>('4'!E15-'4'!G15-'4'!I15)*100/('4'!D15-'4'!F15-'4'!H15)</f>
        <v>#DIV/0!</v>
      </c>
    </row>
    <row r="182" spans="1:4">
      <c r="A182" s="194" t="s">
        <v>689</v>
      </c>
      <c r="B182" s="198" t="s">
        <v>497</v>
      </c>
      <c r="C182" s="196">
        <f>'4'!E16-'4'!G16-'4'!I16</f>
        <v>0</v>
      </c>
      <c r="D182" s="197" t="e">
        <f>('4'!E16-'4'!G16-'4'!I16)*100/('4'!D16-'4'!F16-'4'!H16)</f>
        <v>#DIV/0!</v>
      </c>
    </row>
    <row r="183" spans="1:4">
      <c r="A183" s="194" t="s">
        <v>690</v>
      </c>
      <c r="B183" s="198" t="s">
        <v>499</v>
      </c>
      <c r="C183" s="196">
        <f>'4'!E17-'4'!G17-'4'!I17</f>
        <v>0</v>
      </c>
      <c r="D183" s="197" t="e">
        <f>('4'!E17-'4'!G17-'4'!I17)*100/('4'!D17-'4'!F17-'4'!H17)</f>
        <v>#DIV/0!</v>
      </c>
    </row>
    <row r="184" spans="1:4">
      <c r="A184" s="194" t="s">
        <v>691</v>
      </c>
      <c r="B184" s="198" t="s">
        <v>501</v>
      </c>
      <c r="C184" s="196">
        <f>'4'!E18-'4'!G18-'4'!I18</f>
        <v>0</v>
      </c>
      <c r="D184" s="197" t="e">
        <f>('4'!E18-'4'!G18-'4'!I18)*100/('4'!D18-'4'!F18-'4'!H18)</f>
        <v>#DIV/0!</v>
      </c>
    </row>
    <row r="185" spans="1:4">
      <c r="A185" s="194" t="s">
        <v>692</v>
      </c>
      <c r="B185" s="198" t="s">
        <v>503</v>
      </c>
      <c r="C185" s="196">
        <f>'4'!E19-'4'!G19-'4'!I19</f>
        <v>0</v>
      </c>
      <c r="D185" s="197" t="e">
        <f>('4'!E19-'4'!G19-'4'!I19)*100/('4'!D19-'4'!F19-'4'!H19)</f>
        <v>#DIV/0!</v>
      </c>
    </row>
    <row r="186" spans="1:4">
      <c r="A186" s="194" t="s">
        <v>693</v>
      </c>
      <c r="B186" s="198" t="s">
        <v>505</v>
      </c>
      <c r="C186" s="196">
        <f>'4'!E20-'4'!G20-'4'!I20</f>
        <v>0</v>
      </c>
      <c r="D186" s="197" t="e">
        <f>('4'!E20-'4'!G20-'4'!I20)*100/('4'!D20-'4'!F20-'4'!H20)</f>
        <v>#DIV/0!</v>
      </c>
    </row>
    <row r="187" spans="1:4">
      <c r="A187" s="194" t="s">
        <v>694</v>
      </c>
      <c r="B187" s="198" t="s">
        <v>507</v>
      </c>
      <c r="C187" s="196">
        <f>'4'!E21-'4'!G21-'4'!I21</f>
        <v>0</v>
      </c>
      <c r="D187" s="197" t="e">
        <f>('4'!E21-'4'!G21-'4'!I21)*100/('4'!D21-'4'!F21-'4'!H21)</f>
        <v>#DIV/0!</v>
      </c>
    </row>
    <row r="188" spans="1:4">
      <c r="A188" s="194" t="s">
        <v>695</v>
      </c>
      <c r="B188" s="198" t="s">
        <v>509</v>
      </c>
      <c r="C188" s="196">
        <f>'4'!E22-'4'!G22-'4'!I22</f>
        <v>0</v>
      </c>
      <c r="D188" s="197" t="e">
        <f>('4'!E22-'4'!G22-'4'!I22)*100/('4'!D22-'4'!F22-'4'!H22)</f>
        <v>#DIV/0!</v>
      </c>
    </row>
    <row r="189" spans="1:4">
      <c r="A189" s="194" t="s">
        <v>696</v>
      </c>
      <c r="B189" s="198" t="s">
        <v>511</v>
      </c>
      <c r="C189" s="196">
        <f>'4'!E23-'4'!G23-'4'!I23</f>
        <v>0</v>
      </c>
      <c r="D189" s="197" t="e">
        <f>('4'!E23-'4'!G23-'4'!I23)*100/('4'!D23-'4'!F23-'4'!H23)</f>
        <v>#DIV/0!</v>
      </c>
    </row>
    <row r="190" spans="1:4">
      <c r="A190" s="194" t="s">
        <v>697</v>
      </c>
      <c r="B190" s="198" t="s">
        <v>513</v>
      </c>
      <c r="C190" s="196">
        <f>'4'!E24-'4'!G24-'4'!I24</f>
        <v>0</v>
      </c>
      <c r="D190" s="197" t="e">
        <f>('4'!E24-'4'!G24-'4'!I24)*100/('4'!D24-'4'!F24-'4'!H24)</f>
        <v>#DIV/0!</v>
      </c>
    </row>
    <row r="191" spans="1:4">
      <c r="A191" s="194" t="s">
        <v>698</v>
      </c>
      <c r="B191" s="198" t="s">
        <v>515</v>
      </c>
      <c r="C191" s="196">
        <f>'4'!E25-'4'!G25-'4'!I25</f>
        <v>0</v>
      </c>
      <c r="D191" s="197" t="e">
        <f>('4'!E25-'4'!G25-'4'!I25)*100/('4'!D25-'4'!F25-'4'!H25)</f>
        <v>#DIV/0!</v>
      </c>
    </row>
    <row r="192" spans="1:4">
      <c r="A192" s="194" t="s">
        <v>699</v>
      </c>
      <c r="B192" s="198" t="s">
        <v>517</v>
      </c>
      <c r="C192" s="196" t="str">
        <f>'4'!E26</f>
        <v>X</v>
      </c>
      <c r="D192" s="197" t="str">
        <f>'4'!E26</f>
        <v>X</v>
      </c>
    </row>
    <row r="193" spans="1:4">
      <c r="A193" s="194" t="s">
        <v>700</v>
      </c>
      <c r="B193" s="198" t="s">
        <v>519</v>
      </c>
      <c r="C193" s="196">
        <f>'4'!E27-'4'!G27-'4'!I27</f>
        <v>0</v>
      </c>
      <c r="D193" s="197" t="e">
        <f>('4'!E27-'4'!G27-'4'!I27)*100/('4'!D27-'4'!F27-'4'!H27)</f>
        <v>#DIV/0!</v>
      </c>
    </row>
    <row r="194" spans="1:4">
      <c r="A194" s="194" t="s">
        <v>701</v>
      </c>
      <c r="B194" s="198" t="s">
        <v>521</v>
      </c>
      <c r="C194" s="196">
        <f>'4'!E28-'4'!G28-'4'!I28</f>
        <v>0</v>
      </c>
      <c r="D194" s="197" t="e">
        <f>('4'!E28-'4'!G28-'4'!I28)*100/('4'!D28-'4'!F28-'4'!H28)</f>
        <v>#DIV/0!</v>
      </c>
    </row>
    <row r="195" ht="25.5" spans="1:4">
      <c r="A195" s="194" t="s">
        <v>702</v>
      </c>
      <c r="B195" s="198" t="s">
        <v>523</v>
      </c>
      <c r="C195" s="196">
        <f>'4'!E29-'4'!G29-'4'!I29</f>
        <v>0</v>
      </c>
      <c r="D195" s="197" t="e">
        <f>('4'!E29-'4'!G29-'4'!I29)*100/('4'!D29-'4'!F29-'4'!H29)</f>
        <v>#DIV/0!</v>
      </c>
    </row>
    <row r="196" spans="1:4">
      <c r="A196" s="194" t="s">
        <v>703</v>
      </c>
      <c r="B196" s="198" t="s">
        <v>525</v>
      </c>
      <c r="C196" s="196">
        <f>'4'!E30-'4'!G30-'4'!I30</f>
        <v>0</v>
      </c>
      <c r="D196" s="197" t="e">
        <f>('4'!E30-'4'!G30-'4'!I30)*100/('4'!D30-'4'!F30-'4'!H30)</f>
        <v>#DIV/0!</v>
      </c>
    </row>
    <row r="197" spans="1:4">
      <c r="A197" s="194" t="s">
        <v>704</v>
      </c>
      <c r="B197" s="198" t="s">
        <v>527</v>
      </c>
      <c r="C197" s="196" t="str">
        <f>'4'!E31</f>
        <v>X</v>
      </c>
      <c r="D197" s="197" t="str">
        <f>'4'!E31</f>
        <v>X</v>
      </c>
    </row>
    <row r="198" spans="1:4">
      <c r="A198" s="194" t="s">
        <v>705</v>
      </c>
      <c r="B198" s="198" t="s">
        <v>529</v>
      </c>
      <c r="C198" s="196" t="str">
        <f>'4'!E32</f>
        <v>X</v>
      </c>
      <c r="D198" s="197" t="str">
        <f>'4'!E32</f>
        <v>X</v>
      </c>
    </row>
    <row r="199" spans="1:4">
      <c r="A199" s="194" t="s">
        <v>706</v>
      </c>
      <c r="B199" s="198" t="s">
        <v>531</v>
      </c>
      <c r="C199" s="196" t="str">
        <f>'4'!E33</f>
        <v>X</v>
      </c>
      <c r="D199" s="197" t="str">
        <f>'4'!E33</f>
        <v>X</v>
      </c>
    </row>
    <row r="200" spans="1:4">
      <c r="A200" s="194" t="s">
        <v>707</v>
      </c>
      <c r="B200" s="198" t="s">
        <v>533</v>
      </c>
      <c r="C200" s="196" t="str">
        <f>'5'!E6</f>
        <v>X</v>
      </c>
      <c r="D200" s="197" t="str">
        <f>'5'!E6</f>
        <v>X</v>
      </c>
    </row>
    <row r="201" spans="1:4">
      <c r="A201" s="194" t="s">
        <v>708</v>
      </c>
      <c r="B201" s="198" t="s">
        <v>535</v>
      </c>
      <c r="C201" s="196" t="str">
        <f>'5'!E7</f>
        <v>X</v>
      </c>
      <c r="D201" s="197" t="str">
        <f>'5'!E7</f>
        <v>X</v>
      </c>
    </row>
    <row r="202" spans="1:6">
      <c r="A202" s="194" t="s">
        <v>709</v>
      </c>
      <c r="B202" s="198" t="s">
        <v>537</v>
      </c>
      <c r="C202" s="196">
        <f>'5'!E8-'5'!G8-'5'!I8</f>
        <v>0</v>
      </c>
      <c r="D202" s="197" t="e">
        <f>('5'!E8-'5'!G8-'5'!I8)*100/('5'!D8-'5'!F8-'5'!H8)</f>
        <v>#DIV/0!</v>
      </c>
      <c r="F202" t="s">
        <v>710</v>
      </c>
    </row>
    <row r="203" spans="1:4">
      <c r="A203" s="194" t="s">
        <v>711</v>
      </c>
      <c r="B203" s="198" t="s">
        <v>539</v>
      </c>
      <c r="C203" s="196">
        <f>'5'!E9-'5'!G9-'5'!I9</f>
        <v>0</v>
      </c>
      <c r="D203" s="197" t="e">
        <f>('5'!E9-'5'!G9-'5'!I9)*100/('5'!D9-'5'!F9-'5'!H9)</f>
        <v>#DIV/0!</v>
      </c>
    </row>
    <row r="204" spans="1:4">
      <c r="A204" s="194" t="s">
        <v>712</v>
      </c>
      <c r="B204" s="198" t="s">
        <v>541</v>
      </c>
      <c r="C204" s="196">
        <f>'5'!E10-'5'!G10-'5'!I10</f>
        <v>0</v>
      </c>
      <c r="D204" s="197" t="e">
        <f>('5'!E10-'5'!G10-'5'!I10)*100/('5'!D10-'5'!F10-'5'!H10)</f>
        <v>#DIV/0!</v>
      </c>
    </row>
    <row r="205" spans="1:4">
      <c r="A205" s="194" t="s">
        <v>713</v>
      </c>
      <c r="B205" s="198" t="s">
        <v>543</v>
      </c>
      <c r="C205" s="196">
        <f>'5'!E11-'5'!G11-'5'!I11</f>
        <v>0</v>
      </c>
      <c r="D205" s="197" t="e">
        <f>('5'!E11-'5'!G11-'5'!I11)*100/('5'!D11-'5'!F11-'5'!H11)</f>
        <v>#DIV/0!</v>
      </c>
    </row>
    <row r="206" spans="1:5">
      <c r="A206" s="194" t="s">
        <v>714</v>
      </c>
      <c r="B206" s="198" t="s">
        <v>545</v>
      </c>
      <c r="C206" s="196">
        <f>'5'!E12-'5'!G12-'5'!I12</f>
        <v>0</v>
      </c>
      <c r="D206" s="197" t="e">
        <f>('5'!E12-'5'!G12-'5'!I12)*100/('5'!D12-'5'!F12-'5'!H12)</f>
        <v>#DIV/0!</v>
      </c>
      <c r="E206" s="202"/>
    </row>
    <row r="207" spans="1:4">
      <c r="A207" s="194" t="s">
        <v>715</v>
      </c>
      <c r="B207" s="198" t="s">
        <v>547</v>
      </c>
      <c r="C207" s="196">
        <f>'5'!E13-'5'!G13-'5'!I13</f>
        <v>0</v>
      </c>
      <c r="D207" s="197" t="e">
        <f>('5'!E13-'5'!G13-'5'!I13)*100/('5'!D13-'5'!F13-'5'!H13)</f>
        <v>#DIV/0!</v>
      </c>
    </row>
    <row r="208" spans="1:4">
      <c r="A208" s="194" t="s">
        <v>716</v>
      </c>
      <c r="B208" s="198" t="s">
        <v>549</v>
      </c>
      <c r="C208" s="196">
        <f>'5'!E14-'5'!G14-'5'!I14</f>
        <v>0</v>
      </c>
      <c r="D208" s="197" t="e">
        <f>('5'!E14-'5'!G14-'5'!I14)*100/('5'!D14-'5'!F14-'5'!H14)</f>
        <v>#DIV/0!</v>
      </c>
    </row>
    <row r="209" spans="1:4">
      <c r="A209" s="194" t="s">
        <v>717</v>
      </c>
      <c r="B209" s="198" t="s">
        <v>551</v>
      </c>
      <c r="C209" s="196">
        <f>'5'!E15-'5'!G15-'5'!I15</f>
        <v>0</v>
      </c>
      <c r="D209" s="197" t="e">
        <f>('5'!E15-'5'!G15-'5'!I15)*100/('5'!D15-'5'!F15-'5'!H15)</f>
        <v>#DIV/0!</v>
      </c>
    </row>
    <row r="210" spans="1:4">
      <c r="A210" s="194" t="s">
        <v>718</v>
      </c>
      <c r="B210" s="198" t="s">
        <v>553</v>
      </c>
      <c r="C210" s="196">
        <f>'5'!E16-'5'!G16-'5'!I16</f>
        <v>0</v>
      </c>
      <c r="D210" s="197" t="e">
        <f>('5'!E16-'5'!G16-'5'!I16)*100/('5'!D16-'5'!F16-'5'!H16)</f>
        <v>#DIV/0!</v>
      </c>
    </row>
    <row r="211" spans="1:4">
      <c r="A211" s="194" t="s">
        <v>719</v>
      </c>
      <c r="B211" s="198" t="s">
        <v>555</v>
      </c>
      <c r="C211" s="196">
        <f>'5'!E17-'5'!G17-'5'!I17</f>
        <v>0</v>
      </c>
      <c r="D211" s="197" t="e">
        <f>('5'!E17-'5'!G17-'5'!I17)*100/('5'!D17-'5'!F17-'5'!H17)</f>
        <v>#DIV/0!</v>
      </c>
    </row>
    <row r="212" spans="1:4">
      <c r="A212" s="194" t="s">
        <v>720</v>
      </c>
      <c r="B212" s="198" t="s">
        <v>557</v>
      </c>
      <c r="C212" s="196">
        <f>'5'!E18-'5'!I18</f>
        <v>0</v>
      </c>
      <c r="D212" s="197" t="e">
        <f>('5'!E18-'5'!I18)*100/('5'!D18-'5'!H18)</f>
        <v>#DIV/0!</v>
      </c>
    </row>
    <row r="213" spans="1:4">
      <c r="A213" s="194" t="s">
        <v>721</v>
      </c>
      <c r="B213" s="198" t="s">
        <v>559</v>
      </c>
      <c r="C213" s="196">
        <f>'5'!E19-'5'!G19-'5'!I19</f>
        <v>0</v>
      </c>
      <c r="D213" s="197" t="e">
        <f>('5'!E19-'5'!G19-'5'!I19)*100/('5'!D19-'5'!F19-'5'!H19)</f>
        <v>#DIV/0!</v>
      </c>
    </row>
    <row r="214" spans="1:4">
      <c r="A214" s="194" t="s">
        <v>722</v>
      </c>
      <c r="B214" s="198" t="s">
        <v>561</v>
      </c>
      <c r="C214" s="196">
        <f>'5'!E20-'5'!G20-'5'!I20</f>
        <v>0</v>
      </c>
      <c r="D214" s="197" t="e">
        <f>('5'!E20-'5'!G20-'5'!I20)*100/('5'!D20-'5'!F20-'5'!H20)</f>
        <v>#DIV/0!</v>
      </c>
    </row>
    <row r="215" spans="1:4">
      <c r="A215" s="194" t="s">
        <v>723</v>
      </c>
      <c r="B215" s="198" t="s">
        <v>563</v>
      </c>
      <c r="C215" s="196">
        <f>'5'!E21-'5'!G21-'5'!I21</f>
        <v>0</v>
      </c>
      <c r="D215" s="197" t="e">
        <f>('5'!E21-'5'!G21-'5'!I21)*100/('5'!D21-'5'!F21-'5'!H21)</f>
        <v>#DIV/0!</v>
      </c>
    </row>
    <row r="216" spans="1:4">
      <c r="A216" s="194" t="s">
        <v>724</v>
      </c>
      <c r="B216" s="198" t="s">
        <v>254</v>
      </c>
      <c r="C216" s="196">
        <f>'5'!E22-'5'!G22-'5'!I22</f>
        <v>0</v>
      </c>
      <c r="D216" s="197" t="e">
        <f>('5'!E22-'5'!G22-'5'!I22)*100/('5'!D22-'5'!F22-'5'!H22)</f>
        <v>#DIV/0!</v>
      </c>
    </row>
    <row r="217" spans="1:4">
      <c r="A217" s="194" t="s">
        <v>725</v>
      </c>
      <c r="B217" s="198" t="s">
        <v>566</v>
      </c>
      <c r="C217" s="196">
        <f>'5'!E23-'5'!G23-'5'!I23</f>
        <v>0</v>
      </c>
      <c r="D217" s="197" t="e">
        <f>('5'!E23-'5'!G23-'5'!I23)*100/('5'!D23-'5'!F23-'5'!H23)</f>
        <v>#DIV/0!</v>
      </c>
    </row>
    <row r="218" spans="1:4">
      <c r="A218" s="194" t="s">
        <v>726</v>
      </c>
      <c r="B218" s="198" t="s">
        <v>568</v>
      </c>
      <c r="C218" s="196">
        <f>'5'!E24-'5'!G24-'5'!I24</f>
        <v>0</v>
      </c>
      <c r="D218" s="197" t="e">
        <f>('5'!E24-'5'!G24-'5'!I24)*100/('5'!D24-'5'!F24-'5'!H24)</f>
        <v>#DIV/0!</v>
      </c>
    </row>
    <row r="219" spans="1:4">
      <c r="A219" s="194" t="s">
        <v>727</v>
      </c>
      <c r="B219" s="198" t="s">
        <v>570</v>
      </c>
      <c r="C219" s="196">
        <f>'5'!E25-'5'!G25-'5'!I25</f>
        <v>0</v>
      </c>
      <c r="D219" s="197" t="e">
        <f>('5'!E25-'5'!G25-'5'!I25)*100/('5'!D25-'5'!F25-'5'!H25)</f>
        <v>#DIV/0!</v>
      </c>
    </row>
    <row r="220" spans="1:4">
      <c r="A220" s="194" t="s">
        <v>728</v>
      </c>
      <c r="B220" s="198" t="s">
        <v>572</v>
      </c>
      <c r="C220" s="196">
        <f>'5'!E26-'5'!G26-'5'!I26</f>
        <v>0</v>
      </c>
      <c r="D220" s="197" t="e">
        <f>('5'!E26-'5'!G26-'5'!I26)*100/('5'!D26-'5'!F26-'5'!H26)</f>
        <v>#DIV/0!</v>
      </c>
    </row>
    <row r="221" spans="1:4">
      <c r="A221" s="194" t="s">
        <v>729</v>
      </c>
      <c r="B221" s="198" t="s">
        <v>574</v>
      </c>
      <c r="C221" s="196">
        <f>'5'!E27-'5'!G27-'5'!I27</f>
        <v>0</v>
      </c>
      <c r="D221" s="197" t="e">
        <f>('5'!E27-'5'!G27-'5'!I27)*100/('5'!D27-'5'!F27-'5'!H27)</f>
        <v>#DIV/0!</v>
      </c>
    </row>
    <row r="222" spans="1:4">
      <c r="A222" s="194" t="s">
        <v>730</v>
      </c>
      <c r="B222" s="198" t="s">
        <v>576</v>
      </c>
      <c r="C222" s="196">
        <f>'5'!E28-'5'!G28-'5'!I28</f>
        <v>0</v>
      </c>
      <c r="D222" s="197" t="e">
        <f>('5'!E28-'5'!G28-'5'!I28)*100/('5'!D28-'5'!F28-'5'!H28)</f>
        <v>#DIV/0!</v>
      </c>
    </row>
    <row r="223" spans="1:4">
      <c r="A223" s="194" t="s">
        <v>731</v>
      </c>
      <c r="B223" s="198" t="s">
        <v>578</v>
      </c>
      <c r="C223" s="196">
        <f>'5'!E30-'5'!G30-'5'!I30</f>
        <v>0</v>
      </c>
      <c r="D223" s="197" t="e">
        <f>('5'!E30-'5'!G30-'5'!I30)*100/('5'!D30-'5'!F30-'5'!H30)</f>
        <v>#DIV/0!</v>
      </c>
    </row>
    <row r="224" spans="1:4">
      <c r="A224" s="194" t="s">
        <v>732</v>
      </c>
      <c r="B224" s="198" t="s">
        <v>733</v>
      </c>
      <c r="C224" s="196">
        <f>'6'!E6-'6'!G6-'6'!I6</f>
        <v>0</v>
      </c>
      <c r="D224" s="197" t="e">
        <f>('6'!E6-'6'!G6-'6'!I6)*100/('6'!D6-'6'!F6-'6'!H6)</f>
        <v>#DIV/0!</v>
      </c>
    </row>
    <row r="225" spans="1:4">
      <c r="A225" s="194" t="s">
        <v>734</v>
      </c>
      <c r="B225" s="198" t="s">
        <v>582</v>
      </c>
      <c r="C225" s="196">
        <f>'6'!E7-'6'!G7-'6'!I7</f>
        <v>0</v>
      </c>
      <c r="D225" s="197" t="e">
        <f>('6'!E7-'6'!G7-'6'!I7)*100/('6'!D7-'6'!F7-'6'!H7)</f>
        <v>#DIV/0!</v>
      </c>
    </row>
    <row r="226" spans="1:4">
      <c r="A226" s="194" t="s">
        <v>735</v>
      </c>
      <c r="B226" s="198" t="s">
        <v>584</v>
      </c>
      <c r="C226" s="196">
        <f>'6'!E8-'6'!G8-'6'!I8</f>
        <v>0</v>
      </c>
      <c r="D226" s="197" t="e">
        <f>('6'!E8-'6'!G8-'6'!I8)*100/('6'!D8-'6'!F8-'6'!H8)</f>
        <v>#DIV/0!</v>
      </c>
    </row>
    <row r="227" spans="1:4">
      <c r="A227" s="194" t="s">
        <v>736</v>
      </c>
      <c r="B227" s="198" t="s">
        <v>586</v>
      </c>
      <c r="C227" s="196">
        <f>'6'!E13-'6'!G13-'6'!I13</f>
        <v>0</v>
      </c>
      <c r="D227" s="197" t="e">
        <f>('6'!E13-'6'!G13-'6'!I13)*100/('6'!D13-'6'!F13-'6'!H13)</f>
        <v>#DIV/0!</v>
      </c>
    </row>
    <row r="228" spans="1:4">
      <c r="A228" s="194" t="s">
        <v>737</v>
      </c>
      <c r="B228" s="198" t="s">
        <v>588</v>
      </c>
      <c r="C228" s="196">
        <f>'6'!E17-'6'!G17-'6'!I17</f>
        <v>0</v>
      </c>
      <c r="D228" s="197" t="e">
        <f>('6'!E17-'6'!G17-'6'!I17)*100/('6'!D17-'6'!F17-'6'!H17)</f>
        <v>#DIV/0!</v>
      </c>
    </row>
    <row r="229" spans="1:4">
      <c r="A229" s="194" t="s">
        <v>738</v>
      </c>
      <c r="B229" s="198" t="s">
        <v>590</v>
      </c>
      <c r="C229" s="196">
        <f>'6'!E19-'6'!G19-'6'!I19</f>
        <v>0</v>
      </c>
      <c r="D229" s="197" t="e">
        <f>('6'!E19-'6'!G19-'6'!I19)*100/('6'!D19-'6'!F19-'6'!H19)</f>
        <v>#DIV/0!</v>
      </c>
    </row>
    <row r="230" spans="1:4">
      <c r="A230" s="194" t="s">
        <v>739</v>
      </c>
      <c r="B230" s="199" t="s">
        <v>592</v>
      </c>
      <c r="C230" s="196">
        <f>'6'!E20-'6'!G20-'6'!I20</f>
        <v>0</v>
      </c>
      <c r="D230" s="197" t="e">
        <f>('6'!E20-'6'!G20-'6'!I20)*100/('6'!D20-'6'!F20-'6'!H20)</f>
        <v>#DIV/0!</v>
      </c>
    </row>
    <row r="231" spans="1:4">
      <c r="A231" s="194" t="s">
        <v>740</v>
      </c>
      <c r="B231" s="198" t="s">
        <v>594</v>
      </c>
      <c r="C231" s="196">
        <f>'6'!E22-'6'!G22-'6'!I22</f>
        <v>0</v>
      </c>
      <c r="D231" s="197" t="e">
        <f>('6'!E22-'6'!G22-'6'!I22)*100/('6'!D22-'6'!F22-'6'!H22)</f>
        <v>#DIV/0!</v>
      </c>
    </row>
    <row r="232" spans="1:4">
      <c r="A232" s="194" t="s">
        <v>741</v>
      </c>
      <c r="B232" s="198" t="s">
        <v>596</v>
      </c>
      <c r="C232" s="196">
        <f>'6'!E23-'6'!G23-'6'!I23</f>
        <v>0</v>
      </c>
      <c r="D232" s="197" t="e">
        <f>('6'!E23-'6'!G23-'6'!I23)*100/('6'!D23-'6'!F23-'6'!H23)</f>
        <v>#DIV/0!</v>
      </c>
    </row>
    <row r="233" spans="1:4">
      <c r="A233" s="194" t="s">
        <v>742</v>
      </c>
      <c r="B233" s="198" t="s">
        <v>598</v>
      </c>
      <c r="C233" s="196">
        <f>'6'!E24-'6'!G24-'6'!I24</f>
        <v>0</v>
      </c>
      <c r="D233" s="197" t="e">
        <f>('6'!E24-'6'!G24-'6'!I24)*100/('6'!D24-'6'!F24-'6'!H24)</f>
        <v>#DIV/0!</v>
      </c>
    </row>
    <row r="234" spans="1:4">
      <c r="A234" s="194" t="s">
        <v>743</v>
      </c>
      <c r="B234" s="198" t="s">
        <v>600</v>
      </c>
      <c r="C234" s="196">
        <f>'6'!E25-'6'!G25-'6'!I25</f>
        <v>0</v>
      </c>
      <c r="D234" s="197" t="e">
        <f>('6'!E25-'6'!G25-'6'!I25)*100/('6'!D25-'6'!F25-'6'!H25)</f>
        <v>#DIV/0!</v>
      </c>
    </row>
    <row r="235" spans="1:4">
      <c r="A235" s="194" t="s">
        <v>744</v>
      </c>
      <c r="B235" s="198" t="s">
        <v>602</v>
      </c>
      <c r="C235" s="196">
        <f>'6'!E26-'6'!G26-'6'!I26</f>
        <v>0</v>
      </c>
      <c r="D235" s="197" t="e">
        <f>('6'!E26-'6'!G26-'6'!I26)*100/('6'!D26-'6'!F26-'6'!H26)</f>
        <v>#DIV/0!</v>
      </c>
    </row>
    <row r="236" spans="1:4">
      <c r="A236" s="194" t="s">
        <v>745</v>
      </c>
      <c r="B236" s="198" t="s">
        <v>559</v>
      </c>
      <c r="C236" s="196">
        <f>'6'!E27-'6'!G27-'6'!I27</f>
        <v>0</v>
      </c>
      <c r="D236" s="197" t="e">
        <f>('6'!E27-'6'!G27-'6'!I27)*100/('6'!D27-'6'!F27-'6'!H27)</f>
        <v>#DIV/0!</v>
      </c>
    </row>
    <row r="237" spans="1:4">
      <c r="A237" s="194" t="s">
        <v>746</v>
      </c>
      <c r="B237" s="198" t="s">
        <v>605</v>
      </c>
      <c r="C237" s="196">
        <f>'7'!E6-'7'!G6-'7'!I6</f>
        <v>0</v>
      </c>
      <c r="D237" s="197" t="e">
        <f>('7'!E6-'7'!G6-'7'!I6)*100/('7'!D6-'7'!F6-'7'!H6)</f>
        <v>#DIV/0!</v>
      </c>
    </row>
    <row r="238" spans="1:4">
      <c r="A238" s="194" t="s">
        <v>747</v>
      </c>
      <c r="B238" s="198" t="s">
        <v>607</v>
      </c>
      <c r="C238" s="196">
        <f>'7'!E7-'7'!G7-'7'!I7</f>
        <v>0</v>
      </c>
      <c r="D238" s="197" t="e">
        <f>('7'!E7-'7'!G7-'7'!I7)*100/('7'!D7-'7'!F7-'7'!H7)</f>
        <v>#DIV/0!</v>
      </c>
    </row>
    <row r="239" spans="1:4">
      <c r="A239" s="194" t="s">
        <v>748</v>
      </c>
      <c r="B239" s="198" t="s">
        <v>358</v>
      </c>
      <c r="C239" s="196">
        <f>'7'!E8-'7'!G8-'7'!I8</f>
        <v>0</v>
      </c>
      <c r="D239" s="197" t="e">
        <f>('7'!E8-'7'!G8-'7'!I8)*100/('7'!D8-'7'!F8-'7'!H8)</f>
        <v>#DIV/0!</v>
      </c>
    </row>
    <row r="240" spans="1:4">
      <c r="A240" s="194" t="s">
        <v>749</v>
      </c>
      <c r="B240" s="198" t="s">
        <v>610</v>
      </c>
      <c r="C240" s="196">
        <f>'7'!E9-'7'!G9-'7'!I9</f>
        <v>0</v>
      </c>
      <c r="D240" s="197" t="e">
        <f>('7'!E9-'7'!G9-'7'!I9)*100/('7'!D9-'7'!F9-'7'!H9)</f>
        <v>#DIV/0!</v>
      </c>
    </row>
    <row r="241" spans="1:4">
      <c r="A241" s="194" t="s">
        <v>750</v>
      </c>
      <c r="B241" s="198" t="s">
        <v>612</v>
      </c>
      <c r="C241" s="196">
        <f>'7'!E10-'7'!G10-'7'!I10</f>
        <v>0</v>
      </c>
      <c r="D241" s="197" t="e">
        <f>('7'!E10-'7'!G10-'7'!I10)*100/('7'!D10-'7'!F10-'7'!H10)</f>
        <v>#DIV/0!</v>
      </c>
    </row>
    <row r="242" spans="1:4">
      <c r="A242" s="194" t="s">
        <v>751</v>
      </c>
      <c r="B242" s="198" t="s">
        <v>614</v>
      </c>
      <c r="C242" s="196">
        <f>'7'!E11-'7'!G11-'7'!I11</f>
        <v>0</v>
      </c>
      <c r="D242" s="197" t="e">
        <f>('7'!E11-'7'!G11-'7'!I11)*100/('7'!D11-'7'!F11-'7'!H11)</f>
        <v>#DIV/0!</v>
      </c>
    </row>
    <row r="243" spans="1:4">
      <c r="A243" s="194" t="s">
        <v>752</v>
      </c>
      <c r="B243" s="198" t="s">
        <v>616</v>
      </c>
      <c r="C243" s="196">
        <f>'7'!E12-'7'!G12-'7'!I12</f>
        <v>0</v>
      </c>
      <c r="D243" s="197" t="e">
        <f>('7'!E12-'7'!G12-'7'!I12)*100/('7'!D12-'7'!F12-'7'!H12)</f>
        <v>#DIV/0!</v>
      </c>
    </row>
    <row r="244" spans="1:4">
      <c r="A244" s="194" t="s">
        <v>753</v>
      </c>
      <c r="B244" s="198" t="s">
        <v>618</v>
      </c>
      <c r="C244" s="196">
        <f>'7'!E13-'7'!G13-'7'!I13</f>
        <v>0</v>
      </c>
      <c r="D244" s="197" t="e">
        <f>('7'!E13-'7'!G13-'7'!I13)*100/('7'!D13-'7'!F13-'7'!H13)</f>
        <v>#DIV/0!</v>
      </c>
    </row>
    <row r="245" spans="1:4">
      <c r="A245" s="194" t="s">
        <v>754</v>
      </c>
      <c r="B245" s="198" t="s">
        <v>620</v>
      </c>
      <c r="C245" s="196">
        <f>'7'!E19-'7'!G19-'7'!I19</f>
        <v>0</v>
      </c>
      <c r="D245" s="197" t="e">
        <f>('7'!E19-'7'!G19-'7'!I19)*100/('7'!D19-'7'!F19-'7'!H19)</f>
        <v>#DIV/0!</v>
      </c>
    </row>
    <row r="246" spans="1:4">
      <c r="A246" s="194" t="s">
        <v>755</v>
      </c>
      <c r="B246" s="199" t="s">
        <v>622</v>
      </c>
      <c r="C246" s="196">
        <f>'7'!E20-'7'!G20-'7'!I20</f>
        <v>0</v>
      </c>
      <c r="D246" s="197" t="e">
        <f>('7'!E20-'7'!G20-'7'!I20)*100/('7'!D20-'7'!F20-'7'!H20)</f>
        <v>#DIV/0!</v>
      </c>
    </row>
    <row r="247" spans="1:4">
      <c r="A247" s="194" t="s">
        <v>756</v>
      </c>
      <c r="B247" s="199" t="s">
        <v>624</v>
      </c>
      <c r="C247" s="196">
        <f>'7'!E21-'7'!G21-'7'!I21</f>
        <v>0</v>
      </c>
      <c r="D247" s="197" t="e">
        <f>('7'!E21-'7'!G21-'7'!I21)*100/('7'!D21-'7'!F21-'7'!H21)</f>
        <v>#DIV/0!</v>
      </c>
    </row>
    <row r="248" spans="1:4">
      <c r="A248" s="194" t="s">
        <v>757</v>
      </c>
      <c r="B248" s="198" t="s">
        <v>626</v>
      </c>
      <c r="C248" s="196">
        <f>'7'!E22-'7'!G22-'7'!I22</f>
        <v>0</v>
      </c>
      <c r="D248" s="197" t="e">
        <f>('7'!E22-'7'!G22-'7'!I22)*100/('7'!D22-'7'!F22-'7'!H22)</f>
        <v>#DIV/0!</v>
      </c>
    </row>
    <row r="249" spans="1:4">
      <c r="A249" s="194" t="s">
        <v>758</v>
      </c>
      <c r="B249" s="198" t="s">
        <v>628</v>
      </c>
      <c r="C249" s="196">
        <f>'7'!E23-'7'!G23-'7'!I23</f>
        <v>0</v>
      </c>
      <c r="D249" s="197" t="e">
        <f>('7'!E23-'7'!G23-'7'!I23)*100/('7'!D23-'7'!F23-'7'!H23)</f>
        <v>#DIV/0!</v>
      </c>
    </row>
    <row r="250" spans="1:4">
      <c r="A250" s="194" t="s">
        <v>759</v>
      </c>
      <c r="B250" s="198" t="s">
        <v>630</v>
      </c>
      <c r="C250" s="196">
        <f>'7'!E24-'7'!G24-'7'!I24</f>
        <v>0</v>
      </c>
      <c r="D250" s="197" t="e">
        <f>('7'!E24-'7'!G24-'7'!I24)*100/('7'!D24-'7'!F24-'7'!H24)</f>
        <v>#DIV/0!</v>
      </c>
    </row>
    <row r="251" spans="1:4">
      <c r="A251" s="194" t="s">
        <v>760</v>
      </c>
      <c r="B251" s="198" t="s">
        <v>632</v>
      </c>
      <c r="C251" s="196">
        <f>'7'!E25-'7'!G25-'7'!I25</f>
        <v>0</v>
      </c>
      <c r="D251" s="197" t="e">
        <f>('7'!E25-'7'!G25-'7'!I25)*100/('7'!D25-'7'!F25-'7'!H25)</f>
        <v>#DIV/0!</v>
      </c>
    </row>
    <row r="252" ht="25.5" spans="1:4">
      <c r="A252" s="194" t="s">
        <v>761</v>
      </c>
      <c r="B252" s="201" t="s">
        <v>762</v>
      </c>
      <c r="C252" s="196">
        <f>'2'!G11+'6'!G6</f>
        <v>0</v>
      </c>
      <c r="D252" s="197" t="e">
        <f>('2'!G11+'6'!G6)*100/'2'!F11</f>
        <v>#DIV/0!</v>
      </c>
    </row>
    <row r="253" ht="38.25" spans="1:4">
      <c r="A253" s="194" t="s">
        <v>763</v>
      </c>
      <c r="B253" s="201" t="s">
        <v>764</v>
      </c>
      <c r="C253" s="196">
        <f>'2'!G13</f>
        <v>0</v>
      </c>
      <c r="D253" s="197" t="e">
        <f>'2'!G13*100/'2'!F13</f>
        <v>#DIV/0!</v>
      </c>
    </row>
    <row r="254" spans="1:4">
      <c r="A254" s="194" t="s">
        <v>765</v>
      </c>
      <c r="B254" s="198" t="s">
        <v>394</v>
      </c>
      <c r="C254" s="196">
        <f>'2'!G14</f>
        <v>0</v>
      </c>
      <c r="D254" s="197" t="e">
        <f>'2'!G14*100/'2'!F14</f>
        <v>#DIV/0!</v>
      </c>
    </row>
    <row r="255" spans="1:4">
      <c r="A255" s="194" t="s">
        <v>766</v>
      </c>
      <c r="B255" s="198" t="s">
        <v>396</v>
      </c>
      <c r="C255" s="196">
        <f>'2'!G15</f>
        <v>0</v>
      </c>
      <c r="D255" s="197" t="e">
        <f>'2'!G15*100/'2'!F15</f>
        <v>#DIV/0!</v>
      </c>
    </row>
    <row r="256" spans="1:4">
      <c r="A256" s="194" t="s">
        <v>767</v>
      </c>
      <c r="B256" s="198" t="s">
        <v>398</v>
      </c>
      <c r="C256" s="196">
        <f>'2'!G16</f>
        <v>0</v>
      </c>
      <c r="D256" s="197" t="e">
        <f>'2'!G16*100/'2'!F16</f>
        <v>#DIV/0!</v>
      </c>
    </row>
    <row r="257" spans="1:4">
      <c r="A257" s="194" t="s">
        <v>768</v>
      </c>
      <c r="B257" s="198" t="s">
        <v>84</v>
      </c>
      <c r="C257" s="196">
        <f>'2'!G17</f>
        <v>0</v>
      </c>
      <c r="D257" s="197" t="e">
        <f>'2'!G17*100/'2'!F17</f>
        <v>#DIV/0!</v>
      </c>
    </row>
    <row r="258" ht="17.25" customHeight="1" spans="1:4">
      <c r="A258" s="194" t="s">
        <v>769</v>
      </c>
      <c r="B258" s="198" t="s">
        <v>401</v>
      </c>
      <c r="C258" s="196">
        <f>'2'!G18</f>
        <v>0</v>
      </c>
      <c r="D258" s="197" t="e">
        <f>'2'!G18*100/'2'!F18</f>
        <v>#DIV/0!</v>
      </c>
    </row>
    <row r="259" spans="1:4">
      <c r="A259" s="194" t="s">
        <v>770</v>
      </c>
      <c r="B259" s="198" t="s">
        <v>403</v>
      </c>
      <c r="C259" s="196">
        <f>'2'!G19</f>
        <v>0</v>
      </c>
      <c r="D259" s="197" t="e">
        <f>'2'!G19*100/'2'!F19</f>
        <v>#DIV/0!</v>
      </c>
    </row>
    <row r="260" spans="1:4">
      <c r="A260" s="194" t="s">
        <v>771</v>
      </c>
      <c r="B260" s="198" t="s">
        <v>405</v>
      </c>
      <c r="C260" s="196">
        <f>'2'!G20</f>
        <v>0</v>
      </c>
      <c r="D260" s="197" t="e">
        <f>'2'!G20*100/'2'!F20</f>
        <v>#DIV/0!</v>
      </c>
    </row>
    <row r="261" spans="1:4">
      <c r="A261" s="194" t="s">
        <v>772</v>
      </c>
      <c r="B261" s="198" t="s">
        <v>409</v>
      </c>
      <c r="C261" s="196">
        <f>'2'!G22</f>
        <v>0</v>
      </c>
      <c r="D261" s="197" t="e">
        <f>'2'!G22*100/'2'!F22</f>
        <v>#DIV/0!</v>
      </c>
    </row>
    <row r="262" spans="1:4">
      <c r="A262" s="194" t="s">
        <v>773</v>
      </c>
      <c r="B262" s="198" t="s">
        <v>411</v>
      </c>
      <c r="C262" s="196">
        <f>'2'!G23</f>
        <v>0</v>
      </c>
      <c r="D262" s="197" t="e">
        <f>'2'!G23*100/'2'!F23</f>
        <v>#DIV/0!</v>
      </c>
    </row>
    <row r="263" spans="1:4">
      <c r="A263" s="194" t="s">
        <v>774</v>
      </c>
      <c r="B263" s="198" t="s">
        <v>413</v>
      </c>
      <c r="C263" s="196">
        <f>'2'!G24</f>
        <v>0</v>
      </c>
      <c r="D263" s="197" t="e">
        <f>'2'!G24*100/'2'!F24</f>
        <v>#DIV/0!</v>
      </c>
    </row>
    <row r="264" spans="1:4">
      <c r="A264" s="194" t="s">
        <v>775</v>
      </c>
      <c r="B264" s="198" t="s">
        <v>415</v>
      </c>
      <c r="C264" s="196">
        <f>'2'!G25</f>
        <v>0</v>
      </c>
      <c r="D264" s="197" t="e">
        <f>'2'!G25*100/'2'!F25</f>
        <v>#DIV/0!</v>
      </c>
    </row>
    <row r="265" spans="1:4">
      <c r="A265" s="194" t="s">
        <v>776</v>
      </c>
      <c r="B265" s="198" t="s">
        <v>417</v>
      </c>
      <c r="C265" s="196">
        <f>'2'!G26</f>
        <v>0</v>
      </c>
      <c r="D265" s="197" t="e">
        <f>'2'!G26*100/'2'!F26</f>
        <v>#DIV/0!</v>
      </c>
    </row>
    <row r="266" spans="1:4">
      <c r="A266" s="194" t="s">
        <v>777</v>
      </c>
      <c r="B266" s="198" t="s">
        <v>419</v>
      </c>
      <c r="C266" s="196">
        <f>'2'!G27</f>
        <v>0</v>
      </c>
      <c r="D266" s="197" t="e">
        <f>'2'!G27*100/'2'!F27</f>
        <v>#DIV/0!</v>
      </c>
    </row>
    <row r="267" spans="1:4">
      <c r="A267" s="194" t="s">
        <v>778</v>
      </c>
      <c r="B267" s="198" t="s">
        <v>421</v>
      </c>
      <c r="C267" s="196">
        <f>'2'!G28</f>
        <v>0</v>
      </c>
      <c r="D267" s="197" t="e">
        <f>'2'!G28*100/'2'!F28</f>
        <v>#DIV/0!</v>
      </c>
    </row>
    <row r="268" spans="1:4">
      <c r="A268" s="194" t="s">
        <v>779</v>
      </c>
      <c r="B268" s="198" t="s">
        <v>423</v>
      </c>
      <c r="C268" s="196">
        <f>'2'!G29</f>
        <v>0</v>
      </c>
      <c r="D268" s="197" t="e">
        <f>'2'!G29*100/'2'!F29</f>
        <v>#DIV/0!</v>
      </c>
    </row>
    <row r="269" spans="1:4">
      <c r="A269" s="194" t="s">
        <v>780</v>
      </c>
      <c r="B269" s="198" t="s">
        <v>425</v>
      </c>
      <c r="C269" s="196">
        <f>'3'!G6</f>
        <v>0</v>
      </c>
      <c r="D269" s="197" t="e">
        <f>'3'!G6*100/'3'!F6</f>
        <v>#DIV/0!</v>
      </c>
    </row>
    <row r="270" spans="1:4">
      <c r="A270" s="194" t="s">
        <v>781</v>
      </c>
      <c r="B270" s="198" t="s">
        <v>427</v>
      </c>
      <c r="C270" s="196">
        <f>'3'!G7</f>
        <v>0</v>
      </c>
      <c r="D270" s="197" t="e">
        <f>'3'!G7*100/'3'!F7</f>
        <v>#DIV/0!</v>
      </c>
    </row>
    <row r="271" spans="1:4">
      <c r="A271" s="194" t="s">
        <v>782</v>
      </c>
      <c r="B271" s="198" t="s">
        <v>429</v>
      </c>
      <c r="C271" s="196">
        <f>'3'!G8</f>
        <v>0</v>
      </c>
      <c r="D271" s="197" t="e">
        <f>'3'!G8*100/'3'!F8</f>
        <v>#DIV/0!</v>
      </c>
    </row>
    <row r="272" spans="1:4">
      <c r="A272" s="194" t="s">
        <v>783</v>
      </c>
      <c r="B272" s="198" t="s">
        <v>431</v>
      </c>
      <c r="C272" s="196">
        <f>'3'!G9</f>
        <v>0</v>
      </c>
      <c r="D272" s="197" t="e">
        <f>'3'!G9*100/'3'!F9</f>
        <v>#DIV/0!</v>
      </c>
    </row>
    <row r="273" spans="1:4">
      <c r="A273" s="194" t="s">
        <v>784</v>
      </c>
      <c r="B273" s="198" t="s">
        <v>433</v>
      </c>
      <c r="C273" s="196">
        <f>'3'!G10</f>
        <v>0</v>
      </c>
      <c r="D273" s="197" t="e">
        <f>'3'!G10*100/'3'!F10</f>
        <v>#DIV/0!</v>
      </c>
    </row>
    <row r="274" spans="1:4">
      <c r="A274" s="194" t="s">
        <v>785</v>
      </c>
      <c r="B274" s="198" t="s">
        <v>435</v>
      </c>
      <c r="C274" s="196">
        <f>'3'!G11</f>
        <v>0</v>
      </c>
      <c r="D274" s="197" t="e">
        <f>'3'!G11*100/'3'!F11</f>
        <v>#DIV/0!</v>
      </c>
    </row>
    <row r="275" spans="1:4">
      <c r="A275" s="194" t="s">
        <v>786</v>
      </c>
      <c r="B275" s="198" t="s">
        <v>437</v>
      </c>
      <c r="C275" s="196">
        <f>'3'!G12</f>
        <v>0</v>
      </c>
      <c r="D275" s="197" t="e">
        <f>'3'!G12*100/'3'!F12</f>
        <v>#DIV/0!</v>
      </c>
    </row>
    <row r="276" spans="1:4">
      <c r="A276" s="194" t="s">
        <v>787</v>
      </c>
      <c r="B276" s="198" t="s">
        <v>439</v>
      </c>
      <c r="C276" s="196">
        <f>'3'!G13</f>
        <v>0</v>
      </c>
      <c r="D276" s="197" t="e">
        <f>'3'!G13*100/'3'!F13</f>
        <v>#DIV/0!</v>
      </c>
    </row>
    <row r="277" spans="1:4">
      <c r="A277" s="194" t="s">
        <v>788</v>
      </c>
      <c r="B277" s="198" t="s">
        <v>441</v>
      </c>
      <c r="C277" s="196">
        <f>'3'!G14</f>
        <v>0</v>
      </c>
      <c r="D277" s="197" t="e">
        <f>'3'!G14*100/'3'!F14</f>
        <v>#DIV/0!</v>
      </c>
    </row>
    <row r="278" spans="1:4">
      <c r="A278" s="194" t="s">
        <v>789</v>
      </c>
      <c r="B278" s="198" t="s">
        <v>443</v>
      </c>
      <c r="C278" s="196">
        <f>'3'!G15</f>
        <v>0</v>
      </c>
      <c r="D278" s="197" t="e">
        <f>'3'!G15*100/'3'!F15</f>
        <v>#DIV/0!</v>
      </c>
    </row>
    <row r="279" spans="1:4">
      <c r="A279" s="194" t="s">
        <v>790</v>
      </c>
      <c r="B279" s="198" t="s">
        <v>445</v>
      </c>
      <c r="C279" s="196">
        <f>'3'!G16</f>
        <v>0</v>
      </c>
      <c r="D279" s="197" t="e">
        <f>'3'!G16*100/'3'!F16</f>
        <v>#DIV/0!</v>
      </c>
    </row>
    <row r="280" spans="1:4">
      <c r="A280" s="194" t="s">
        <v>791</v>
      </c>
      <c r="B280" s="198" t="s">
        <v>447</v>
      </c>
      <c r="C280" s="196">
        <f>'3'!G17</f>
        <v>0</v>
      </c>
      <c r="D280" s="197" t="e">
        <f>'3'!G17*100/'3'!F17</f>
        <v>#DIV/0!</v>
      </c>
    </row>
    <row r="281" spans="1:4">
      <c r="A281" s="194" t="s">
        <v>792</v>
      </c>
      <c r="B281" s="198" t="s">
        <v>449</v>
      </c>
      <c r="C281" s="196">
        <f>'3'!G18</f>
        <v>0</v>
      </c>
      <c r="D281" s="197" t="e">
        <f>'3'!G18*100/'3'!F18</f>
        <v>#DIV/0!</v>
      </c>
    </row>
    <row r="282" spans="1:4">
      <c r="A282" s="194" t="s">
        <v>793</v>
      </c>
      <c r="B282" s="198" t="s">
        <v>451</v>
      </c>
      <c r="C282" s="196">
        <f>'3'!G19</f>
        <v>0</v>
      </c>
      <c r="D282" s="197" t="e">
        <f>'3'!G19*100/'3'!F19</f>
        <v>#DIV/0!</v>
      </c>
    </row>
    <row r="283" spans="1:4">
      <c r="A283" s="194" t="s">
        <v>794</v>
      </c>
      <c r="B283" s="198" t="s">
        <v>453</v>
      </c>
      <c r="C283" s="196">
        <f>'3'!G20</f>
        <v>0</v>
      </c>
      <c r="D283" s="197" t="e">
        <f>'3'!G20*100/'3'!F20</f>
        <v>#DIV/0!</v>
      </c>
    </row>
    <row r="284" spans="1:4">
      <c r="A284" s="194" t="s">
        <v>795</v>
      </c>
      <c r="B284" s="198" t="s">
        <v>455</v>
      </c>
      <c r="C284" s="196">
        <f>'3'!G21</f>
        <v>0</v>
      </c>
      <c r="D284" s="197" t="e">
        <f>'3'!G21*100/'3'!F21</f>
        <v>#DIV/0!</v>
      </c>
    </row>
    <row r="285" spans="1:4">
      <c r="A285" s="194" t="s">
        <v>796</v>
      </c>
      <c r="B285" s="198" t="s">
        <v>457</v>
      </c>
      <c r="C285" s="196">
        <f>'3'!G22</f>
        <v>0</v>
      </c>
      <c r="D285" s="197" t="e">
        <f>'3'!G22*100/'3'!F22</f>
        <v>#DIV/0!</v>
      </c>
    </row>
    <row r="286" spans="1:4">
      <c r="A286" s="194" t="s">
        <v>797</v>
      </c>
      <c r="B286" s="198" t="s">
        <v>459</v>
      </c>
      <c r="C286" s="196">
        <f>'3'!G23</f>
        <v>0</v>
      </c>
      <c r="D286" s="197" t="e">
        <f>'3'!G23*100/'3'!F23</f>
        <v>#DIV/0!</v>
      </c>
    </row>
    <row r="287" spans="1:4">
      <c r="A287" s="194" t="s">
        <v>798</v>
      </c>
      <c r="B287" s="198" t="s">
        <v>461</v>
      </c>
      <c r="C287" s="196">
        <f>'3'!G24</f>
        <v>0</v>
      </c>
      <c r="D287" s="197" t="e">
        <f>'3'!G24*100/'3'!F24</f>
        <v>#DIV/0!</v>
      </c>
    </row>
    <row r="288" spans="1:4">
      <c r="A288" s="194" t="s">
        <v>799</v>
      </c>
      <c r="B288" s="198" t="s">
        <v>463</v>
      </c>
      <c r="C288" s="196">
        <f>'3'!G25</f>
        <v>0</v>
      </c>
      <c r="D288" s="197" t="e">
        <f>'3'!G25*100/'3'!F25</f>
        <v>#DIV/0!</v>
      </c>
    </row>
    <row r="289" spans="1:4">
      <c r="A289" s="194" t="s">
        <v>800</v>
      </c>
      <c r="B289" s="198" t="s">
        <v>465</v>
      </c>
      <c r="C289" s="196">
        <f>'3'!G26</f>
        <v>0</v>
      </c>
      <c r="D289" s="197" t="e">
        <f>'3'!G26*100/'3'!F26</f>
        <v>#DIV/0!</v>
      </c>
    </row>
    <row r="290" spans="1:4">
      <c r="A290" s="194" t="s">
        <v>801</v>
      </c>
      <c r="B290" s="198" t="s">
        <v>467</v>
      </c>
      <c r="C290" s="196">
        <f>'3'!G27</f>
        <v>0</v>
      </c>
      <c r="D290" s="197" t="e">
        <f>'3'!G27*100/'3'!F27</f>
        <v>#DIV/0!</v>
      </c>
    </row>
    <row r="291" spans="1:4">
      <c r="A291" s="194" t="s">
        <v>802</v>
      </c>
      <c r="B291" s="198" t="s">
        <v>469</v>
      </c>
      <c r="C291" s="196">
        <f>'3'!G28</f>
        <v>0</v>
      </c>
      <c r="D291" s="197" t="e">
        <f>'3'!G28*100/'3'!F28</f>
        <v>#DIV/0!</v>
      </c>
    </row>
    <row r="292" spans="1:4">
      <c r="A292" s="194" t="s">
        <v>803</v>
      </c>
      <c r="B292" s="198" t="s">
        <v>471</v>
      </c>
      <c r="C292" s="196">
        <f>'3'!G29</f>
        <v>0</v>
      </c>
      <c r="D292" s="197" t="e">
        <f>'3'!G29*100/'3'!F29</f>
        <v>#DIV/0!</v>
      </c>
    </row>
    <row r="293" ht="25.5" spans="1:4">
      <c r="A293" s="194" t="s">
        <v>804</v>
      </c>
      <c r="B293" s="199" t="s">
        <v>473</v>
      </c>
      <c r="C293" s="196">
        <f>'3'!G30</f>
        <v>0</v>
      </c>
      <c r="D293" s="197" t="e">
        <f>'3'!G30*100/'3'!F30</f>
        <v>#DIV/0!</v>
      </c>
    </row>
    <row r="294" spans="1:4">
      <c r="A294" s="194" t="s">
        <v>805</v>
      </c>
      <c r="B294" s="198" t="s">
        <v>475</v>
      </c>
      <c r="C294" s="196">
        <f>'3'!G31</f>
        <v>0</v>
      </c>
      <c r="D294" s="197" t="e">
        <f>'3'!G31*100/'3'!F31</f>
        <v>#DIV/0!</v>
      </c>
    </row>
    <row r="295" spans="1:4">
      <c r="A295" s="194" t="s">
        <v>806</v>
      </c>
      <c r="B295" s="198" t="s">
        <v>477</v>
      </c>
      <c r="C295" s="196">
        <f>'4'!G6</f>
        <v>0</v>
      </c>
      <c r="D295" s="197" t="e">
        <f>'4'!G6*100/'4'!F6</f>
        <v>#DIV/0!</v>
      </c>
    </row>
    <row r="296" spans="1:4">
      <c r="A296" s="194" t="s">
        <v>807</v>
      </c>
      <c r="B296" s="199" t="s">
        <v>479</v>
      </c>
      <c r="C296" s="196">
        <f>'4'!G7</f>
        <v>0</v>
      </c>
      <c r="D296" s="197" t="e">
        <f>'4'!G7*100/'4'!F7</f>
        <v>#DIV/0!</v>
      </c>
    </row>
    <row r="297" spans="1:4">
      <c r="A297" s="194" t="s">
        <v>808</v>
      </c>
      <c r="B297" s="198" t="s">
        <v>481</v>
      </c>
      <c r="C297" s="196">
        <f>'4'!G8</f>
        <v>0</v>
      </c>
      <c r="D297" s="197" t="e">
        <f>'4'!G8*100/'4'!F8</f>
        <v>#DIV/0!</v>
      </c>
    </row>
    <row r="298" spans="1:4">
      <c r="A298" s="194" t="s">
        <v>809</v>
      </c>
      <c r="B298" s="198" t="s">
        <v>483</v>
      </c>
      <c r="C298" s="196">
        <f>'4'!G9</f>
        <v>0</v>
      </c>
      <c r="D298" s="197" t="e">
        <f>'4'!G9*100/'4'!F9</f>
        <v>#DIV/0!</v>
      </c>
    </row>
    <row r="299" spans="1:4">
      <c r="A299" s="194" t="s">
        <v>810</v>
      </c>
      <c r="B299" s="198" t="s">
        <v>485</v>
      </c>
      <c r="C299" s="196">
        <f>'4'!G10</f>
        <v>0</v>
      </c>
      <c r="D299" s="197" t="e">
        <f>'4'!G10*100/'4'!F10</f>
        <v>#DIV/0!</v>
      </c>
    </row>
    <row r="300" spans="1:4">
      <c r="A300" s="194" t="s">
        <v>811</v>
      </c>
      <c r="B300" s="198" t="s">
        <v>487</v>
      </c>
      <c r="C300" s="196">
        <f>'4'!G11</f>
        <v>0</v>
      </c>
      <c r="D300" s="197" t="e">
        <f>'4'!G11*100/'4'!F11</f>
        <v>#DIV/0!</v>
      </c>
    </row>
    <row r="301" spans="1:4">
      <c r="A301" s="194" t="s">
        <v>812</v>
      </c>
      <c r="B301" s="198" t="s">
        <v>489</v>
      </c>
      <c r="C301" s="196">
        <f>'4'!G12</f>
        <v>0</v>
      </c>
      <c r="D301" s="197" t="e">
        <f>'4'!G12*100/'4'!F12</f>
        <v>#DIV/0!</v>
      </c>
    </row>
    <row r="302" spans="1:4">
      <c r="A302" s="194" t="s">
        <v>813</v>
      </c>
      <c r="B302" s="198" t="s">
        <v>491</v>
      </c>
      <c r="C302" s="196">
        <f>'4'!G13</f>
        <v>0</v>
      </c>
      <c r="D302" s="197" t="e">
        <f>'4'!G13*100/'4'!F13</f>
        <v>#DIV/0!</v>
      </c>
    </row>
    <row r="303" spans="1:4">
      <c r="A303" s="194" t="s">
        <v>814</v>
      </c>
      <c r="B303" s="198" t="s">
        <v>493</v>
      </c>
      <c r="C303" s="196">
        <f>'4'!G14</f>
        <v>0</v>
      </c>
      <c r="D303" s="197" t="e">
        <f>'4'!G14*100/'4'!F14</f>
        <v>#DIV/0!</v>
      </c>
    </row>
    <row r="304" spans="1:4">
      <c r="A304" s="194" t="s">
        <v>815</v>
      </c>
      <c r="B304" s="198" t="s">
        <v>495</v>
      </c>
      <c r="C304" s="196">
        <f>'4'!G15</f>
        <v>0</v>
      </c>
      <c r="D304" s="197" t="e">
        <f>'4'!G15*100/'4'!F15</f>
        <v>#DIV/0!</v>
      </c>
    </row>
    <row r="305" spans="1:4">
      <c r="A305" s="194" t="s">
        <v>816</v>
      </c>
      <c r="B305" s="198" t="s">
        <v>497</v>
      </c>
      <c r="C305" s="196">
        <f>'4'!G16</f>
        <v>0</v>
      </c>
      <c r="D305" s="197" t="e">
        <f>'4'!G16*100/'4'!F16</f>
        <v>#DIV/0!</v>
      </c>
    </row>
    <row r="306" spans="1:4">
      <c r="A306" s="194" t="s">
        <v>817</v>
      </c>
      <c r="B306" s="198" t="s">
        <v>499</v>
      </c>
      <c r="C306" s="196">
        <f>'4'!G17</f>
        <v>0</v>
      </c>
      <c r="D306" s="197" t="e">
        <f>'4'!G17*100/'4'!F17</f>
        <v>#DIV/0!</v>
      </c>
    </row>
    <row r="307" spans="1:4">
      <c r="A307" s="194" t="s">
        <v>818</v>
      </c>
      <c r="B307" s="198" t="s">
        <v>501</v>
      </c>
      <c r="C307" s="196">
        <f>'4'!G18</f>
        <v>0</v>
      </c>
      <c r="D307" s="197" t="e">
        <f>'4'!G18*100/'4'!F18</f>
        <v>#DIV/0!</v>
      </c>
    </row>
    <row r="308" spans="1:4">
      <c r="A308" s="194" t="s">
        <v>819</v>
      </c>
      <c r="B308" s="198" t="s">
        <v>503</v>
      </c>
      <c r="C308" s="196">
        <f>'4'!G19</f>
        <v>0</v>
      </c>
      <c r="D308" s="197" t="e">
        <f>'4'!G19*100/'4'!F19</f>
        <v>#DIV/0!</v>
      </c>
    </row>
    <row r="309" spans="1:4">
      <c r="A309" s="194" t="s">
        <v>820</v>
      </c>
      <c r="B309" s="198" t="s">
        <v>505</v>
      </c>
      <c r="C309" s="196">
        <f>'4'!G20</f>
        <v>0</v>
      </c>
      <c r="D309" s="197" t="e">
        <f>'4'!G20*100/'4'!F20</f>
        <v>#DIV/0!</v>
      </c>
    </row>
    <row r="310" spans="1:4">
      <c r="A310" s="194" t="s">
        <v>821</v>
      </c>
      <c r="B310" s="198" t="s">
        <v>507</v>
      </c>
      <c r="C310" s="196">
        <f>'4'!G21</f>
        <v>0</v>
      </c>
      <c r="D310" s="197" t="e">
        <f>'4'!G21*100/'4'!F21</f>
        <v>#DIV/0!</v>
      </c>
    </row>
    <row r="311" spans="1:4">
      <c r="A311" s="194" t="s">
        <v>822</v>
      </c>
      <c r="B311" s="198" t="s">
        <v>509</v>
      </c>
      <c r="C311" s="196">
        <f>'4'!G22</f>
        <v>0</v>
      </c>
      <c r="D311" s="197" t="e">
        <f>'4'!G22*100/'4'!F22</f>
        <v>#DIV/0!</v>
      </c>
    </row>
    <row r="312" spans="1:4">
      <c r="A312" s="194" t="s">
        <v>823</v>
      </c>
      <c r="B312" s="198" t="s">
        <v>511</v>
      </c>
      <c r="C312" s="196">
        <f>'4'!G23</f>
        <v>0</v>
      </c>
      <c r="D312" s="197" t="e">
        <f>'4'!G23*100/'4'!F23</f>
        <v>#DIV/0!</v>
      </c>
    </row>
    <row r="313" spans="1:4">
      <c r="A313" s="194" t="s">
        <v>824</v>
      </c>
      <c r="B313" s="198" t="s">
        <v>513</v>
      </c>
      <c r="C313" s="196">
        <f>'4'!G24</f>
        <v>0</v>
      </c>
      <c r="D313" s="197" t="e">
        <f>'4'!G24*100/'4'!F24</f>
        <v>#DIV/0!</v>
      </c>
    </row>
    <row r="314" spans="1:4">
      <c r="A314" s="194" t="s">
        <v>825</v>
      </c>
      <c r="B314" s="198" t="s">
        <v>515</v>
      </c>
      <c r="C314" s="196">
        <f>'4'!G25</f>
        <v>0</v>
      </c>
      <c r="D314" s="197" t="e">
        <f>'4'!G25*100/'4'!F25</f>
        <v>#DIV/0!</v>
      </c>
    </row>
    <row r="315" spans="1:4">
      <c r="A315" s="194" t="s">
        <v>826</v>
      </c>
      <c r="B315" s="198" t="s">
        <v>517</v>
      </c>
      <c r="C315" s="196">
        <f>'4'!G26</f>
        <v>0</v>
      </c>
      <c r="D315" s="197" t="e">
        <f>'4'!G26*100/'4'!F26</f>
        <v>#DIV/0!</v>
      </c>
    </row>
    <row r="316" spans="1:4">
      <c r="A316" s="194" t="s">
        <v>827</v>
      </c>
      <c r="B316" s="198" t="s">
        <v>519</v>
      </c>
      <c r="C316" s="196">
        <f>'4'!G27</f>
        <v>0</v>
      </c>
      <c r="D316" s="197" t="e">
        <f>'4'!G27*100/'4'!F27</f>
        <v>#DIV/0!</v>
      </c>
    </row>
    <row r="317" s="181" customFormat="1" spans="1:11">
      <c r="A317" s="194" t="s">
        <v>828</v>
      </c>
      <c r="B317" s="198" t="s">
        <v>521</v>
      </c>
      <c r="C317" s="196">
        <f>'4'!G28</f>
        <v>0</v>
      </c>
      <c r="D317" s="197" t="e">
        <f>'4'!G28*100/'4'!F28</f>
        <v>#DIV/0!</v>
      </c>
      <c r="K317" s="203"/>
    </row>
    <row r="318" ht="25.5" spans="1:4">
      <c r="A318" s="194" t="s">
        <v>829</v>
      </c>
      <c r="B318" s="198" t="s">
        <v>523</v>
      </c>
      <c r="C318" s="196">
        <f>'4'!G29</f>
        <v>0</v>
      </c>
      <c r="D318" s="197" t="e">
        <f>'4'!G29*100/'4'!F29</f>
        <v>#DIV/0!</v>
      </c>
    </row>
    <row r="319" spans="1:4">
      <c r="A319" s="194" t="s">
        <v>830</v>
      </c>
      <c r="B319" s="198" t="s">
        <v>831</v>
      </c>
      <c r="C319" s="196">
        <f>'4'!G30</f>
        <v>0</v>
      </c>
      <c r="D319" s="197" t="e">
        <f>'4'!G30*100/'4'!F30</f>
        <v>#DIV/0!</v>
      </c>
    </row>
    <row r="320" spans="1:4">
      <c r="A320" s="194" t="s">
        <v>832</v>
      </c>
      <c r="B320" s="198" t="s">
        <v>527</v>
      </c>
      <c r="C320" s="196">
        <f>'4'!G31</f>
        <v>0</v>
      </c>
      <c r="D320" s="197" t="e">
        <f>'4'!G31*100/'4'!F31</f>
        <v>#DIV/0!</v>
      </c>
    </row>
    <row r="321" spans="1:4">
      <c r="A321" s="194" t="s">
        <v>833</v>
      </c>
      <c r="B321" s="198" t="s">
        <v>529</v>
      </c>
      <c r="C321" s="196">
        <f>'4'!G32</f>
        <v>0</v>
      </c>
      <c r="D321" s="197" t="e">
        <f>'4'!G32*100/'4'!F32</f>
        <v>#DIV/0!</v>
      </c>
    </row>
    <row r="322" spans="1:4">
      <c r="A322" s="194" t="s">
        <v>834</v>
      </c>
      <c r="B322" s="198" t="s">
        <v>531</v>
      </c>
      <c r="C322" s="196">
        <f>'4'!G33</f>
        <v>0</v>
      </c>
      <c r="D322" s="197" t="e">
        <f>'4'!G33*100/'4'!F33</f>
        <v>#DIV/0!</v>
      </c>
    </row>
    <row r="323" spans="1:4">
      <c r="A323" s="194" t="s">
        <v>835</v>
      </c>
      <c r="B323" s="198" t="s">
        <v>533</v>
      </c>
      <c r="C323" s="196">
        <f>'5'!G6</f>
        <v>0</v>
      </c>
      <c r="D323" s="197" t="e">
        <f>'5'!G6*100/'5'!F6</f>
        <v>#DIV/0!</v>
      </c>
    </row>
    <row r="324" spans="1:4">
      <c r="A324" s="194" t="s">
        <v>836</v>
      </c>
      <c r="B324" s="198" t="s">
        <v>535</v>
      </c>
      <c r="C324" s="196">
        <f>'5'!G7</f>
        <v>0</v>
      </c>
      <c r="D324" s="197" t="e">
        <f>'5'!G7*100/'5'!F7</f>
        <v>#DIV/0!</v>
      </c>
    </row>
    <row r="325" spans="1:4">
      <c r="A325" s="194" t="s">
        <v>837</v>
      </c>
      <c r="B325" s="198" t="s">
        <v>537</v>
      </c>
      <c r="C325" s="196">
        <f>'5'!G8</f>
        <v>0</v>
      </c>
      <c r="D325" s="197" t="e">
        <f>'5'!G8*100/'5'!F8</f>
        <v>#DIV/0!</v>
      </c>
    </row>
    <row r="326" spans="1:4">
      <c r="A326" s="194" t="s">
        <v>838</v>
      </c>
      <c r="B326" s="198" t="s">
        <v>539</v>
      </c>
      <c r="C326" s="196">
        <f>'5'!G9</f>
        <v>0</v>
      </c>
      <c r="D326" s="197" t="e">
        <f>'5'!G9*100/'5'!F9</f>
        <v>#DIV/0!</v>
      </c>
    </row>
    <row r="327" spans="1:4">
      <c r="A327" s="194" t="s">
        <v>839</v>
      </c>
      <c r="B327" s="198" t="s">
        <v>541</v>
      </c>
      <c r="C327" s="196">
        <f>'5'!G10</f>
        <v>0</v>
      </c>
      <c r="D327" s="197" t="e">
        <f>'5'!G10*100/'5'!F10</f>
        <v>#DIV/0!</v>
      </c>
    </row>
    <row r="328" spans="1:4">
      <c r="A328" s="194" t="s">
        <v>840</v>
      </c>
      <c r="B328" s="198" t="s">
        <v>543</v>
      </c>
      <c r="C328" s="196">
        <f>'5'!G11</f>
        <v>0</v>
      </c>
      <c r="D328" s="197" t="e">
        <f>'5'!G11*100/'5'!F11</f>
        <v>#DIV/0!</v>
      </c>
    </row>
    <row r="329" spans="1:4">
      <c r="A329" s="194" t="s">
        <v>841</v>
      </c>
      <c r="B329" s="198" t="s">
        <v>545</v>
      </c>
      <c r="C329" s="196">
        <f>'5'!G12</f>
        <v>0</v>
      </c>
      <c r="D329" s="197" t="e">
        <f>'5'!G12*100/'5'!F12</f>
        <v>#DIV/0!</v>
      </c>
    </row>
    <row r="330" spans="1:4">
      <c r="A330" s="194" t="s">
        <v>842</v>
      </c>
      <c r="B330" s="198" t="s">
        <v>547</v>
      </c>
      <c r="C330" s="196">
        <f>'5'!G13</f>
        <v>0</v>
      </c>
      <c r="D330" s="197" t="e">
        <f>'5'!G13*100/'5'!F13</f>
        <v>#DIV/0!</v>
      </c>
    </row>
    <row r="331" spans="1:4">
      <c r="A331" s="194" t="s">
        <v>843</v>
      </c>
      <c r="B331" s="198" t="s">
        <v>549</v>
      </c>
      <c r="C331" s="196">
        <f>'5'!G14</f>
        <v>0</v>
      </c>
      <c r="D331" s="197" t="e">
        <f>'5'!G14*100/'5'!F14</f>
        <v>#DIV/0!</v>
      </c>
    </row>
    <row r="332" spans="1:4">
      <c r="A332" s="194" t="s">
        <v>844</v>
      </c>
      <c r="B332" s="198" t="s">
        <v>551</v>
      </c>
      <c r="C332" s="196">
        <f>'5'!G15</f>
        <v>0</v>
      </c>
      <c r="D332" s="197" t="e">
        <f>'5'!G15*100/'5'!F15</f>
        <v>#DIV/0!</v>
      </c>
    </row>
    <row r="333" spans="1:4">
      <c r="A333" s="194" t="s">
        <v>845</v>
      </c>
      <c r="B333" s="198" t="s">
        <v>553</v>
      </c>
      <c r="C333" s="196">
        <f>'5'!G16</f>
        <v>0</v>
      </c>
      <c r="D333" s="197" t="e">
        <f>'5'!G16*100/'5'!F16</f>
        <v>#DIV/0!</v>
      </c>
    </row>
    <row r="334" spans="1:4">
      <c r="A334" s="194" t="s">
        <v>846</v>
      </c>
      <c r="B334" s="198" t="s">
        <v>555</v>
      </c>
      <c r="C334" s="196">
        <f>'5'!G17</f>
        <v>0</v>
      </c>
      <c r="D334" s="197" t="e">
        <f>'5'!G17*100/'5'!F17</f>
        <v>#DIV/0!</v>
      </c>
    </row>
    <row r="335" spans="1:4">
      <c r="A335" s="194" t="s">
        <v>847</v>
      </c>
      <c r="B335" s="198" t="s">
        <v>559</v>
      </c>
      <c r="C335" s="196">
        <f>'5'!G19</f>
        <v>0</v>
      </c>
      <c r="D335" s="197" t="e">
        <f>'5'!G19*100/'5'!F19</f>
        <v>#DIV/0!</v>
      </c>
    </row>
    <row r="336" spans="1:4">
      <c r="A336" s="194" t="s">
        <v>848</v>
      </c>
      <c r="B336" s="198" t="s">
        <v>561</v>
      </c>
      <c r="C336" s="196">
        <f>'5'!G20</f>
        <v>0</v>
      </c>
      <c r="D336" s="197" t="e">
        <f>'5'!G20*100/'5'!F20</f>
        <v>#DIV/0!</v>
      </c>
    </row>
    <row r="337" spans="1:4">
      <c r="A337" s="194" t="s">
        <v>849</v>
      </c>
      <c r="B337" s="198" t="s">
        <v>563</v>
      </c>
      <c r="C337" s="196">
        <f>'5'!G21</f>
        <v>0</v>
      </c>
      <c r="D337" s="197" t="e">
        <f>'5'!G21*100/'5'!F21</f>
        <v>#DIV/0!</v>
      </c>
    </row>
    <row r="338" spans="1:4">
      <c r="A338" s="194" t="s">
        <v>850</v>
      </c>
      <c r="B338" s="198" t="s">
        <v>254</v>
      </c>
      <c r="C338" s="196">
        <f>'5'!G22</f>
        <v>0</v>
      </c>
      <c r="D338" s="197" t="e">
        <f>'5'!G22*100/'5'!F22</f>
        <v>#DIV/0!</v>
      </c>
    </row>
    <row r="339" spans="1:4">
      <c r="A339" s="194" t="s">
        <v>851</v>
      </c>
      <c r="B339" s="198" t="s">
        <v>566</v>
      </c>
      <c r="C339" s="196">
        <f>'5'!G23</f>
        <v>0</v>
      </c>
      <c r="D339" s="197" t="e">
        <f>'5'!G23*100/'5'!F23</f>
        <v>#DIV/0!</v>
      </c>
    </row>
    <row r="340" spans="1:4">
      <c r="A340" s="194" t="s">
        <v>852</v>
      </c>
      <c r="B340" s="198" t="s">
        <v>568</v>
      </c>
      <c r="C340" s="196">
        <f>'5'!G24</f>
        <v>0</v>
      </c>
      <c r="D340" s="197" t="e">
        <f>'5'!G24*100/'5'!F24</f>
        <v>#DIV/0!</v>
      </c>
    </row>
    <row r="341" spans="1:4">
      <c r="A341" s="194" t="s">
        <v>853</v>
      </c>
      <c r="B341" s="198" t="s">
        <v>570</v>
      </c>
      <c r="C341" s="196">
        <f>'5'!G25</f>
        <v>0</v>
      </c>
      <c r="D341" s="197" t="e">
        <f>'5'!G25*100/'5'!F25</f>
        <v>#DIV/0!</v>
      </c>
    </row>
    <row r="342" spans="1:4">
      <c r="A342" s="194" t="s">
        <v>854</v>
      </c>
      <c r="B342" s="198" t="s">
        <v>572</v>
      </c>
      <c r="C342" s="196">
        <f>'5'!G26</f>
        <v>0</v>
      </c>
      <c r="D342" s="197" t="e">
        <f>'5'!G26*100/'5'!F26</f>
        <v>#DIV/0!</v>
      </c>
    </row>
    <row r="343" spans="1:4">
      <c r="A343" s="194" t="s">
        <v>855</v>
      </c>
      <c r="B343" s="198" t="s">
        <v>574</v>
      </c>
      <c r="C343" s="196">
        <f>'5'!G27</f>
        <v>0</v>
      </c>
      <c r="D343" s="197" t="e">
        <f>'5'!G27*100/'5'!F27</f>
        <v>#DIV/0!</v>
      </c>
    </row>
    <row r="344" spans="1:4">
      <c r="A344" s="194" t="s">
        <v>856</v>
      </c>
      <c r="B344" s="198" t="s">
        <v>576</v>
      </c>
      <c r="C344" s="196">
        <f>'5'!G28</f>
        <v>0</v>
      </c>
      <c r="D344" s="197" t="e">
        <f>'5'!G28*100/'5'!F28</f>
        <v>#DIV/0!</v>
      </c>
    </row>
    <row r="345" spans="1:4">
      <c r="A345" s="194" t="s">
        <v>857</v>
      </c>
      <c r="B345" s="198" t="s">
        <v>578</v>
      </c>
      <c r="C345" s="196">
        <f>'5'!G30</f>
        <v>0</v>
      </c>
      <c r="D345" s="197" t="e">
        <f>'5'!G30*100/'5'!F30</f>
        <v>#DIV/0!</v>
      </c>
    </row>
    <row r="346" spans="1:4">
      <c r="A346" s="194" t="s">
        <v>858</v>
      </c>
      <c r="B346" s="198" t="s">
        <v>733</v>
      </c>
      <c r="C346" s="196">
        <f>'6'!G6</f>
        <v>0</v>
      </c>
      <c r="D346" s="197" t="e">
        <f>'6'!G6*100/'6'!F6</f>
        <v>#DIV/0!</v>
      </c>
    </row>
    <row r="347" spans="1:4">
      <c r="A347" s="194" t="s">
        <v>859</v>
      </c>
      <c r="B347" s="198" t="s">
        <v>582</v>
      </c>
      <c r="C347" s="196">
        <f>'6'!G7</f>
        <v>0</v>
      </c>
      <c r="D347" s="197" t="e">
        <f>'6'!G7*100/'6'!F7</f>
        <v>#DIV/0!</v>
      </c>
    </row>
    <row r="348" spans="1:4">
      <c r="A348" s="194" t="s">
        <v>860</v>
      </c>
      <c r="B348" s="198" t="s">
        <v>584</v>
      </c>
      <c r="C348" s="196">
        <f>'6'!G8</f>
        <v>0</v>
      </c>
      <c r="D348" s="197" t="e">
        <f>'6'!G8*100/'6'!F8</f>
        <v>#DIV/0!</v>
      </c>
    </row>
    <row r="349" spans="1:4">
      <c r="A349" s="194" t="s">
        <v>861</v>
      </c>
      <c r="B349" s="198" t="s">
        <v>586</v>
      </c>
      <c r="C349" s="196">
        <f>'6'!G13</f>
        <v>0</v>
      </c>
      <c r="D349" s="197" t="e">
        <f>'6'!G13*100/'6'!F13</f>
        <v>#DIV/0!</v>
      </c>
    </row>
    <row r="350" spans="1:4">
      <c r="A350" s="194" t="s">
        <v>862</v>
      </c>
      <c r="B350" s="198" t="s">
        <v>588</v>
      </c>
      <c r="C350" s="196">
        <f>'6'!G17</f>
        <v>0</v>
      </c>
      <c r="D350" s="197" t="e">
        <f>'6'!G17*100/'6'!F17</f>
        <v>#DIV/0!</v>
      </c>
    </row>
    <row r="351" spans="1:4">
      <c r="A351" s="194" t="s">
        <v>863</v>
      </c>
      <c r="B351" s="198" t="s">
        <v>590</v>
      </c>
      <c r="C351" s="196">
        <f>'6'!G19</f>
        <v>0</v>
      </c>
      <c r="D351" s="197" t="e">
        <f>'6'!G19*100/'6'!F19</f>
        <v>#DIV/0!</v>
      </c>
    </row>
    <row r="352" s="181" customFormat="1" spans="1:11">
      <c r="A352" s="194" t="s">
        <v>864</v>
      </c>
      <c r="B352" s="199" t="s">
        <v>592</v>
      </c>
      <c r="C352" s="196">
        <f>'6'!G20</f>
        <v>0</v>
      </c>
      <c r="D352" s="197" t="e">
        <f>'6'!G20*100/'6'!F20</f>
        <v>#DIV/0!</v>
      </c>
      <c r="K352" s="203"/>
    </row>
    <row r="353" spans="1:4">
      <c r="A353" s="194" t="s">
        <v>865</v>
      </c>
      <c r="B353" s="198" t="s">
        <v>594</v>
      </c>
      <c r="C353" s="196">
        <f>'6'!G22</f>
        <v>0</v>
      </c>
      <c r="D353" s="197" t="e">
        <f>'6'!G22*100/'6'!F22</f>
        <v>#DIV/0!</v>
      </c>
    </row>
    <row r="354" spans="1:4">
      <c r="A354" s="194" t="s">
        <v>866</v>
      </c>
      <c r="B354" s="198" t="s">
        <v>596</v>
      </c>
      <c r="C354" s="196">
        <f>'6'!G23</f>
        <v>0</v>
      </c>
      <c r="D354" s="197" t="e">
        <f>'6'!G23*100/'6'!F23</f>
        <v>#DIV/0!</v>
      </c>
    </row>
    <row r="355" spans="1:4">
      <c r="A355" s="194" t="s">
        <v>867</v>
      </c>
      <c r="B355" s="198" t="s">
        <v>598</v>
      </c>
      <c r="C355" s="196">
        <f>'6'!G24</f>
        <v>0</v>
      </c>
      <c r="D355" s="197" t="e">
        <f>'6'!G24*100/'6'!F24</f>
        <v>#DIV/0!</v>
      </c>
    </row>
    <row r="356" spans="1:4">
      <c r="A356" s="194" t="s">
        <v>868</v>
      </c>
      <c r="B356" s="198" t="s">
        <v>600</v>
      </c>
      <c r="C356" s="196">
        <f>'6'!G25</f>
        <v>0</v>
      </c>
      <c r="D356" s="197" t="e">
        <f>'6'!G25*100/'6'!F25</f>
        <v>#DIV/0!</v>
      </c>
    </row>
    <row r="357" spans="1:4">
      <c r="A357" s="194" t="s">
        <v>869</v>
      </c>
      <c r="B357" s="198" t="s">
        <v>602</v>
      </c>
      <c r="C357" s="196">
        <f>'6'!G26</f>
        <v>0</v>
      </c>
      <c r="D357" s="197" t="e">
        <f>'6'!G26*100/'6'!F26</f>
        <v>#DIV/0!</v>
      </c>
    </row>
    <row r="358" spans="1:4">
      <c r="A358" s="194" t="s">
        <v>870</v>
      </c>
      <c r="B358" s="198" t="s">
        <v>559</v>
      </c>
      <c r="C358" s="196">
        <f>'6'!G27</f>
        <v>0</v>
      </c>
      <c r="D358" s="197" t="e">
        <f>'6'!G27*100/'6'!F27</f>
        <v>#DIV/0!</v>
      </c>
    </row>
    <row r="359" spans="1:4">
      <c r="A359" s="194" t="s">
        <v>871</v>
      </c>
      <c r="B359" s="198" t="s">
        <v>605</v>
      </c>
      <c r="C359" s="196">
        <f>'7'!G6</f>
        <v>0</v>
      </c>
      <c r="D359" s="197" t="e">
        <f>'7'!G6*100/'7'!F6</f>
        <v>#DIV/0!</v>
      </c>
    </row>
    <row r="360" spans="1:4">
      <c r="A360" s="194" t="s">
        <v>872</v>
      </c>
      <c r="B360" s="198" t="s">
        <v>607</v>
      </c>
      <c r="C360" s="196">
        <f>'7'!G7</f>
        <v>0</v>
      </c>
      <c r="D360" s="197" t="e">
        <f>'7'!G7*100/'7'!F7</f>
        <v>#DIV/0!</v>
      </c>
    </row>
    <row r="361" spans="1:4">
      <c r="A361" s="194" t="s">
        <v>873</v>
      </c>
      <c r="B361" s="198" t="s">
        <v>358</v>
      </c>
      <c r="C361" s="196">
        <f>'7'!G8</f>
        <v>0</v>
      </c>
      <c r="D361" s="197" t="e">
        <f>'7'!G8*100/'7'!F8</f>
        <v>#DIV/0!</v>
      </c>
    </row>
    <row r="362" spans="1:4">
      <c r="A362" s="194" t="s">
        <v>874</v>
      </c>
      <c r="B362" s="198" t="s">
        <v>610</v>
      </c>
      <c r="C362" s="196">
        <f>'7'!G9</f>
        <v>0</v>
      </c>
      <c r="D362" s="197" t="e">
        <f>'7'!G9*100/'7'!F9</f>
        <v>#DIV/0!</v>
      </c>
    </row>
    <row r="363" spans="1:4">
      <c r="A363" s="194" t="s">
        <v>875</v>
      </c>
      <c r="B363" s="198" t="s">
        <v>612</v>
      </c>
      <c r="C363" s="196">
        <f>'7'!G10</f>
        <v>0</v>
      </c>
      <c r="D363" s="197" t="e">
        <f>'7'!G10*100/'7'!F10</f>
        <v>#DIV/0!</v>
      </c>
    </row>
    <row r="364" spans="1:4">
      <c r="A364" s="194" t="s">
        <v>876</v>
      </c>
      <c r="B364" s="198" t="s">
        <v>614</v>
      </c>
      <c r="C364" s="196">
        <f>'7'!G11</f>
        <v>0</v>
      </c>
      <c r="D364" s="197" t="e">
        <f>'7'!G11*100/'7'!F11</f>
        <v>#DIV/0!</v>
      </c>
    </row>
    <row r="365" spans="1:4">
      <c r="A365" s="194" t="s">
        <v>877</v>
      </c>
      <c r="B365" s="198" t="s">
        <v>616</v>
      </c>
      <c r="C365" s="196">
        <f>'7'!G12</f>
        <v>0</v>
      </c>
      <c r="D365" s="197" t="e">
        <f>'7'!G12*100/'7'!F12</f>
        <v>#DIV/0!</v>
      </c>
    </row>
    <row r="366" spans="1:4">
      <c r="A366" s="194" t="s">
        <v>878</v>
      </c>
      <c r="B366" s="198" t="s">
        <v>618</v>
      </c>
      <c r="C366" s="196">
        <f>'7'!G13</f>
        <v>0</v>
      </c>
      <c r="D366" s="197" t="e">
        <f>'7'!G13*100/'7'!F13</f>
        <v>#DIV/0!</v>
      </c>
    </row>
    <row r="367" spans="1:4">
      <c r="A367" s="194" t="s">
        <v>879</v>
      </c>
      <c r="B367" s="198" t="s">
        <v>620</v>
      </c>
      <c r="C367" s="196">
        <f>'7'!G19</f>
        <v>0</v>
      </c>
      <c r="D367" s="197" t="e">
        <f>'7'!G19*100/'7'!F19</f>
        <v>#DIV/0!</v>
      </c>
    </row>
    <row r="368" spans="1:4">
      <c r="A368" s="194" t="s">
        <v>880</v>
      </c>
      <c r="B368" s="199" t="s">
        <v>622</v>
      </c>
      <c r="C368" s="196">
        <f>'7'!G20</f>
        <v>0</v>
      </c>
      <c r="D368" s="197" t="e">
        <f>'7'!G20*100/'7'!F20</f>
        <v>#DIV/0!</v>
      </c>
    </row>
    <row r="369" spans="1:4">
      <c r="A369" s="194" t="s">
        <v>881</v>
      </c>
      <c r="B369" s="199" t="s">
        <v>624</v>
      </c>
      <c r="C369" s="196">
        <f>'7'!G21</f>
        <v>0</v>
      </c>
      <c r="D369" s="197" t="e">
        <f>'7'!G21*100/'7'!F21</f>
        <v>#DIV/0!</v>
      </c>
    </row>
    <row r="370" spans="1:4">
      <c r="A370" s="194" t="s">
        <v>882</v>
      </c>
      <c r="B370" s="198" t="s">
        <v>626</v>
      </c>
      <c r="C370" s="196">
        <f>'7'!G22</f>
        <v>0</v>
      </c>
      <c r="D370" s="197" t="e">
        <f>'7'!G22*100/'7'!F22</f>
        <v>#DIV/0!</v>
      </c>
    </row>
    <row r="371" spans="1:4">
      <c r="A371" s="194" t="s">
        <v>883</v>
      </c>
      <c r="B371" s="198" t="s">
        <v>628</v>
      </c>
      <c r="C371" s="196">
        <f>'7'!G23</f>
        <v>0</v>
      </c>
      <c r="D371" s="197" t="e">
        <f>'7'!G23*100/'7'!F23</f>
        <v>#DIV/0!</v>
      </c>
    </row>
    <row r="372" spans="1:4">
      <c r="A372" s="194" t="s">
        <v>884</v>
      </c>
      <c r="B372" s="198" t="s">
        <v>630</v>
      </c>
      <c r="C372" s="196">
        <f>'7'!G24</f>
        <v>0</v>
      </c>
      <c r="D372" s="197" t="e">
        <f>'7'!G24*100/'7'!F24</f>
        <v>#DIV/0!</v>
      </c>
    </row>
    <row r="373" spans="1:4">
      <c r="A373" s="194" t="s">
        <v>885</v>
      </c>
      <c r="B373" s="198" t="s">
        <v>632</v>
      </c>
      <c r="C373" s="196">
        <f>'7'!G25</f>
        <v>0</v>
      </c>
      <c r="D373" s="197" t="e">
        <f>'7'!G25*100/'7'!F25</f>
        <v>#DIV/0!</v>
      </c>
    </row>
    <row r="374" spans="1:4">
      <c r="A374" s="194" t="s">
        <v>886</v>
      </c>
      <c r="B374" s="204" t="s">
        <v>887</v>
      </c>
      <c r="C374" s="196">
        <f>'2'!I11+'6'!I6</f>
        <v>0</v>
      </c>
      <c r="D374" s="197" t="e">
        <f>('2'!I11+'6'!I6)*100/'2'!H11</f>
        <v>#DIV/0!</v>
      </c>
    </row>
    <row r="375" ht="25.5" spans="1:4">
      <c r="A375" s="194" t="s">
        <v>888</v>
      </c>
      <c r="B375" s="201" t="s">
        <v>889</v>
      </c>
      <c r="C375" s="196">
        <f>'2'!I13</f>
        <v>0</v>
      </c>
      <c r="D375" s="197" t="e">
        <f>'2'!I13*100/'2'!H13</f>
        <v>#DIV/0!</v>
      </c>
    </row>
    <row r="376" spans="1:4">
      <c r="A376" s="194" t="s">
        <v>890</v>
      </c>
      <c r="B376" s="198" t="s">
        <v>394</v>
      </c>
      <c r="C376" s="196">
        <f>'2'!I14</f>
        <v>0</v>
      </c>
      <c r="D376" s="197" t="e">
        <f>'2'!I14*100/'2'!H14</f>
        <v>#DIV/0!</v>
      </c>
    </row>
    <row r="377" spans="1:4">
      <c r="A377" s="194" t="s">
        <v>891</v>
      </c>
      <c r="B377" s="198" t="s">
        <v>396</v>
      </c>
      <c r="C377" s="196">
        <f>'2'!I15</f>
        <v>0</v>
      </c>
      <c r="D377" s="197" t="e">
        <f>'2'!I15*100/'2'!H15</f>
        <v>#DIV/0!</v>
      </c>
    </row>
    <row r="378" spans="1:4">
      <c r="A378" s="194" t="s">
        <v>892</v>
      </c>
      <c r="B378" s="198" t="s">
        <v>398</v>
      </c>
      <c r="C378" s="196">
        <f>'2'!I16</f>
        <v>0</v>
      </c>
      <c r="D378" s="197" t="e">
        <f>'2'!I16*100/'2'!H16</f>
        <v>#DIV/0!</v>
      </c>
    </row>
    <row r="379" spans="1:4">
      <c r="A379" s="194" t="s">
        <v>893</v>
      </c>
      <c r="B379" s="198" t="s">
        <v>84</v>
      </c>
      <c r="C379" s="196">
        <f>'2'!I17</f>
        <v>0</v>
      </c>
      <c r="D379" s="197" t="e">
        <f>'2'!I17*100/'2'!H17</f>
        <v>#DIV/0!</v>
      </c>
    </row>
    <row r="380" spans="1:4">
      <c r="A380" s="194" t="s">
        <v>894</v>
      </c>
      <c r="B380" s="198" t="s">
        <v>401</v>
      </c>
      <c r="C380" s="196">
        <f>'2'!I18</f>
        <v>0</v>
      </c>
      <c r="D380" s="197" t="e">
        <f>'2'!I18*100/'2'!H18</f>
        <v>#DIV/0!</v>
      </c>
    </row>
    <row r="381" spans="1:4">
      <c r="A381" s="194" t="s">
        <v>895</v>
      </c>
      <c r="B381" s="198" t="s">
        <v>403</v>
      </c>
      <c r="C381" s="196">
        <f>'2'!I19</f>
        <v>0</v>
      </c>
      <c r="D381" s="197" t="e">
        <f>'2'!I19*100/'2'!H19</f>
        <v>#DIV/0!</v>
      </c>
    </row>
    <row r="382" spans="1:4">
      <c r="A382" s="194" t="s">
        <v>896</v>
      </c>
      <c r="B382" s="198" t="s">
        <v>405</v>
      </c>
      <c r="C382" s="196">
        <f>'2'!I20</f>
        <v>0</v>
      </c>
      <c r="D382" s="197" t="e">
        <f>'2'!I20*100/'2'!H20</f>
        <v>#DIV/0!</v>
      </c>
    </row>
    <row r="383" spans="1:4">
      <c r="A383" s="194" t="s">
        <v>897</v>
      </c>
      <c r="B383" s="198" t="s">
        <v>409</v>
      </c>
      <c r="C383" s="196">
        <f>'2'!I22</f>
        <v>0</v>
      </c>
      <c r="D383" s="197" t="e">
        <f>'2'!I22*100/'2'!H22</f>
        <v>#DIV/0!</v>
      </c>
    </row>
    <row r="384" spans="1:4">
      <c r="A384" s="194" t="s">
        <v>898</v>
      </c>
      <c r="B384" s="198" t="s">
        <v>411</v>
      </c>
      <c r="C384" s="196">
        <f>'2'!I23</f>
        <v>0</v>
      </c>
      <c r="D384" s="197" t="e">
        <f>'2'!I23*100/'2'!H23</f>
        <v>#DIV/0!</v>
      </c>
    </row>
    <row r="385" spans="1:4">
      <c r="A385" s="194" t="s">
        <v>899</v>
      </c>
      <c r="B385" s="198" t="s">
        <v>413</v>
      </c>
      <c r="C385" s="196">
        <f>'2'!I24</f>
        <v>0</v>
      </c>
      <c r="D385" s="197" t="e">
        <f>'2'!I24*100/'2'!H24</f>
        <v>#DIV/0!</v>
      </c>
    </row>
    <row r="386" spans="1:4">
      <c r="A386" s="194" t="s">
        <v>900</v>
      </c>
      <c r="B386" s="198" t="s">
        <v>415</v>
      </c>
      <c r="C386" s="196">
        <f>'2'!I25</f>
        <v>0</v>
      </c>
      <c r="D386" s="197" t="e">
        <f>'2'!I25*100/'2'!H25</f>
        <v>#DIV/0!</v>
      </c>
    </row>
    <row r="387" spans="1:4">
      <c r="A387" s="194" t="s">
        <v>901</v>
      </c>
      <c r="B387" s="198" t="s">
        <v>417</v>
      </c>
      <c r="C387" s="196">
        <f>'2'!I26</f>
        <v>0</v>
      </c>
      <c r="D387" s="197" t="e">
        <f>'2'!I26*100/'2'!H26</f>
        <v>#DIV/0!</v>
      </c>
    </row>
    <row r="388" spans="1:4">
      <c r="A388" s="194" t="s">
        <v>902</v>
      </c>
      <c r="B388" s="198" t="s">
        <v>419</v>
      </c>
      <c r="C388" s="196">
        <f>'2'!I27</f>
        <v>0</v>
      </c>
      <c r="D388" s="197" t="e">
        <f>'2'!I27*100/'2'!H27</f>
        <v>#DIV/0!</v>
      </c>
    </row>
    <row r="389" spans="1:4">
      <c r="A389" s="194" t="s">
        <v>903</v>
      </c>
      <c r="B389" s="198" t="s">
        <v>421</v>
      </c>
      <c r="C389" s="196">
        <f>'2'!I28</f>
        <v>0</v>
      </c>
      <c r="D389" s="197" t="e">
        <f>'2'!I28*100/'2'!H28</f>
        <v>#DIV/0!</v>
      </c>
    </row>
    <row r="390" spans="1:4">
      <c r="A390" s="194" t="s">
        <v>904</v>
      </c>
      <c r="B390" s="198" t="s">
        <v>423</v>
      </c>
      <c r="C390" s="196">
        <f>'2'!I29</f>
        <v>0</v>
      </c>
      <c r="D390" s="197" t="e">
        <f>'2'!I29*100/'2'!H29</f>
        <v>#DIV/0!</v>
      </c>
    </row>
    <row r="391" spans="1:4">
      <c r="A391" s="194" t="s">
        <v>905</v>
      </c>
      <c r="B391" s="198" t="s">
        <v>425</v>
      </c>
      <c r="C391" s="196">
        <f>'3'!I6</f>
        <v>0</v>
      </c>
      <c r="D391" s="197" t="e">
        <f>'3'!I6*100/'3'!H6</f>
        <v>#DIV/0!</v>
      </c>
    </row>
    <row r="392" spans="1:4">
      <c r="A392" s="194" t="s">
        <v>906</v>
      </c>
      <c r="B392" s="198" t="s">
        <v>427</v>
      </c>
      <c r="C392" s="196">
        <f>'3'!I7</f>
        <v>0</v>
      </c>
      <c r="D392" s="197" t="e">
        <f>'3'!I7*100/'3'!H7</f>
        <v>#DIV/0!</v>
      </c>
    </row>
    <row r="393" spans="1:4">
      <c r="A393" s="194" t="s">
        <v>907</v>
      </c>
      <c r="B393" s="198" t="s">
        <v>429</v>
      </c>
      <c r="C393" s="196">
        <f>'3'!I8</f>
        <v>0</v>
      </c>
      <c r="D393" s="197" t="e">
        <f>'3'!I8*100/'3'!H8</f>
        <v>#DIV/0!</v>
      </c>
    </row>
    <row r="394" spans="1:4">
      <c r="A394" s="194" t="s">
        <v>908</v>
      </c>
      <c r="B394" s="198" t="s">
        <v>431</v>
      </c>
      <c r="C394" s="196">
        <f>'3'!I9</f>
        <v>0</v>
      </c>
      <c r="D394" s="197" t="e">
        <f>'3'!I9*100/'3'!H9</f>
        <v>#DIV/0!</v>
      </c>
    </row>
    <row r="395" spans="1:4">
      <c r="A395" s="194" t="s">
        <v>909</v>
      </c>
      <c r="B395" s="198" t="s">
        <v>433</v>
      </c>
      <c r="C395" s="196">
        <f>'3'!I10</f>
        <v>0</v>
      </c>
      <c r="D395" s="197" t="e">
        <f>'3'!I10*100/'3'!H10</f>
        <v>#DIV/0!</v>
      </c>
    </row>
    <row r="396" spans="1:4">
      <c r="A396" s="194" t="s">
        <v>910</v>
      </c>
      <c r="B396" s="198" t="s">
        <v>435</v>
      </c>
      <c r="C396" s="196">
        <f>'3'!I11</f>
        <v>0</v>
      </c>
      <c r="D396" s="197" t="e">
        <f>'3'!I11*100/'3'!H11</f>
        <v>#DIV/0!</v>
      </c>
    </row>
    <row r="397" spans="1:4">
      <c r="A397" s="194" t="s">
        <v>911</v>
      </c>
      <c r="B397" s="198" t="s">
        <v>437</v>
      </c>
      <c r="C397" s="196">
        <f>'3'!I12</f>
        <v>0</v>
      </c>
      <c r="D397" s="197" t="e">
        <f>'3'!I12*100/'3'!H12</f>
        <v>#DIV/0!</v>
      </c>
    </row>
    <row r="398" spans="1:4">
      <c r="A398" s="194" t="s">
        <v>912</v>
      </c>
      <c r="B398" s="198" t="s">
        <v>439</v>
      </c>
      <c r="C398" s="196">
        <f>'3'!I13</f>
        <v>0</v>
      </c>
      <c r="D398" s="197" t="e">
        <f>'3'!I13*100/'3'!H13</f>
        <v>#DIV/0!</v>
      </c>
    </row>
    <row r="399" spans="1:4">
      <c r="A399" s="194" t="s">
        <v>913</v>
      </c>
      <c r="B399" s="198" t="s">
        <v>441</v>
      </c>
      <c r="C399" s="196">
        <f>'3'!I14</f>
        <v>0</v>
      </c>
      <c r="D399" s="197" t="e">
        <f>'3'!I14*100/'3'!H14</f>
        <v>#DIV/0!</v>
      </c>
    </row>
    <row r="400" spans="1:4">
      <c r="A400" s="194" t="s">
        <v>914</v>
      </c>
      <c r="B400" s="198" t="s">
        <v>443</v>
      </c>
      <c r="C400" s="196">
        <f>'3'!I15</f>
        <v>0</v>
      </c>
      <c r="D400" s="197" t="e">
        <f>'3'!I15*100/'3'!H15</f>
        <v>#DIV/0!</v>
      </c>
    </row>
    <row r="401" spans="1:4">
      <c r="A401" s="194" t="s">
        <v>915</v>
      </c>
      <c r="B401" s="198" t="s">
        <v>445</v>
      </c>
      <c r="C401" s="196">
        <f>'3'!I16</f>
        <v>0</v>
      </c>
      <c r="D401" s="197" t="e">
        <f>'3'!I16*100/'3'!H16</f>
        <v>#DIV/0!</v>
      </c>
    </row>
    <row r="402" spans="1:4">
      <c r="A402" s="194" t="s">
        <v>916</v>
      </c>
      <c r="B402" s="198" t="s">
        <v>447</v>
      </c>
      <c r="C402" s="196">
        <f>'3'!I17</f>
        <v>0</v>
      </c>
      <c r="D402" s="197" t="e">
        <f>'3'!I17*100/'3'!H17</f>
        <v>#DIV/0!</v>
      </c>
    </row>
    <row r="403" spans="1:4">
      <c r="A403" s="194" t="s">
        <v>917</v>
      </c>
      <c r="B403" s="198" t="s">
        <v>449</v>
      </c>
      <c r="C403" s="196">
        <f>'3'!I18</f>
        <v>0</v>
      </c>
      <c r="D403" s="197" t="e">
        <f>'3'!I18*100/'3'!H18</f>
        <v>#DIV/0!</v>
      </c>
    </row>
    <row r="404" spans="1:4">
      <c r="A404" s="194" t="s">
        <v>918</v>
      </c>
      <c r="B404" s="198" t="s">
        <v>451</v>
      </c>
      <c r="C404" s="196">
        <f>'3'!I19</f>
        <v>0</v>
      </c>
      <c r="D404" s="197" t="e">
        <f>'3'!I19*100/'3'!H19</f>
        <v>#DIV/0!</v>
      </c>
    </row>
    <row r="405" spans="1:4">
      <c r="A405" s="194" t="s">
        <v>919</v>
      </c>
      <c r="B405" s="198" t="s">
        <v>453</v>
      </c>
      <c r="C405" s="196">
        <f>'3'!I20</f>
        <v>0</v>
      </c>
      <c r="D405" s="197" t="e">
        <f>'3'!I20*100/'3'!H20</f>
        <v>#DIV/0!</v>
      </c>
    </row>
    <row r="406" spans="1:4">
      <c r="A406" s="194" t="s">
        <v>920</v>
      </c>
      <c r="B406" s="198" t="s">
        <v>455</v>
      </c>
      <c r="C406" s="196">
        <f>'3'!I21</f>
        <v>0</v>
      </c>
      <c r="D406" s="197" t="e">
        <f>'3'!I21*100/'3'!H21</f>
        <v>#DIV/0!</v>
      </c>
    </row>
    <row r="407" spans="1:4">
      <c r="A407" s="194" t="s">
        <v>921</v>
      </c>
      <c r="B407" s="198" t="s">
        <v>457</v>
      </c>
      <c r="C407" s="196">
        <f>'3'!I22</f>
        <v>0</v>
      </c>
      <c r="D407" s="197" t="e">
        <f>'3'!I22*100/'3'!H22</f>
        <v>#DIV/0!</v>
      </c>
    </row>
    <row r="408" spans="1:4">
      <c r="A408" s="194" t="s">
        <v>922</v>
      </c>
      <c r="B408" s="198" t="s">
        <v>459</v>
      </c>
      <c r="C408" s="196">
        <f>'3'!I23</f>
        <v>0</v>
      </c>
      <c r="D408" s="197" t="e">
        <f>'3'!I23*100/'3'!H23</f>
        <v>#DIV/0!</v>
      </c>
    </row>
    <row r="409" spans="1:4">
      <c r="A409" s="194" t="s">
        <v>923</v>
      </c>
      <c r="B409" s="198" t="s">
        <v>461</v>
      </c>
      <c r="C409" s="196">
        <f>'3'!I24</f>
        <v>0</v>
      </c>
      <c r="D409" s="197" t="e">
        <f>'3'!I24*100/'3'!H24</f>
        <v>#DIV/0!</v>
      </c>
    </row>
    <row r="410" spans="1:4">
      <c r="A410" s="194" t="s">
        <v>924</v>
      </c>
      <c r="B410" s="198" t="s">
        <v>463</v>
      </c>
      <c r="C410" s="196">
        <f>'3'!I25</f>
        <v>0</v>
      </c>
      <c r="D410" s="197" t="e">
        <f>'3'!I25*100/'3'!H25</f>
        <v>#DIV/0!</v>
      </c>
    </row>
    <row r="411" spans="1:4">
      <c r="A411" s="194" t="s">
        <v>925</v>
      </c>
      <c r="B411" s="198" t="s">
        <v>465</v>
      </c>
      <c r="C411" s="196">
        <f>'3'!I26</f>
        <v>0</v>
      </c>
      <c r="D411" s="197" t="e">
        <f>'3'!I26*100/'3'!H26</f>
        <v>#DIV/0!</v>
      </c>
    </row>
    <row r="412" spans="1:4">
      <c r="A412" s="194" t="s">
        <v>926</v>
      </c>
      <c r="B412" s="198" t="s">
        <v>467</v>
      </c>
      <c r="C412" s="196">
        <f>'3'!I27</f>
        <v>0</v>
      </c>
      <c r="D412" s="197" t="e">
        <f>'3'!I27*100/'3'!H27</f>
        <v>#DIV/0!</v>
      </c>
    </row>
    <row r="413" spans="1:4">
      <c r="A413" s="194" t="s">
        <v>927</v>
      </c>
      <c r="B413" s="198" t="s">
        <v>469</v>
      </c>
      <c r="C413" s="196">
        <f>'3'!I28</f>
        <v>0</v>
      </c>
      <c r="D413" s="197" t="e">
        <f>'3'!I28*100/'3'!H28</f>
        <v>#DIV/0!</v>
      </c>
    </row>
    <row r="414" spans="1:4">
      <c r="A414" s="194" t="s">
        <v>928</v>
      </c>
      <c r="B414" s="198" t="s">
        <v>471</v>
      </c>
      <c r="C414" s="196">
        <f>'3'!I29</f>
        <v>0</v>
      </c>
      <c r="D414" s="197" t="e">
        <f>'3'!I29*100/'3'!H29</f>
        <v>#DIV/0!</v>
      </c>
    </row>
    <row r="415" ht="25.5" spans="1:4">
      <c r="A415" s="194" t="s">
        <v>929</v>
      </c>
      <c r="B415" s="199" t="s">
        <v>473</v>
      </c>
      <c r="C415" s="196">
        <f>'3'!I30</f>
        <v>0</v>
      </c>
      <c r="D415" s="197" t="e">
        <f>'3'!I30*100/'3'!H30</f>
        <v>#DIV/0!</v>
      </c>
    </row>
    <row r="416" spans="1:4">
      <c r="A416" s="194" t="s">
        <v>930</v>
      </c>
      <c r="B416" s="198" t="s">
        <v>475</v>
      </c>
      <c r="C416" s="196">
        <f>'3'!I31</f>
        <v>0</v>
      </c>
      <c r="D416" s="197" t="e">
        <f>'3'!I31*100/'3'!H31</f>
        <v>#DIV/0!</v>
      </c>
    </row>
    <row r="417" spans="1:4">
      <c r="A417" s="194" t="s">
        <v>931</v>
      </c>
      <c r="B417" s="198" t="s">
        <v>477</v>
      </c>
      <c r="C417" s="196">
        <f>'4'!I6</f>
        <v>0</v>
      </c>
      <c r="D417" s="197" t="e">
        <f>'4'!I6*100/'4'!H6</f>
        <v>#DIV/0!</v>
      </c>
    </row>
    <row r="418" spans="1:4">
      <c r="A418" s="194" t="s">
        <v>932</v>
      </c>
      <c r="B418" s="199" t="s">
        <v>479</v>
      </c>
      <c r="C418" s="196">
        <f>'4'!I7</f>
        <v>0</v>
      </c>
      <c r="D418" s="197" t="e">
        <f>'4'!I7*100/'4'!H7</f>
        <v>#DIV/0!</v>
      </c>
    </row>
    <row r="419" spans="1:4">
      <c r="A419" s="194" t="s">
        <v>933</v>
      </c>
      <c r="B419" s="198" t="s">
        <v>481</v>
      </c>
      <c r="C419" s="196">
        <f>'4'!I8</f>
        <v>0</v>
      </c>
      <c r="D419" s="197" t="e">
        <f>'4'!I8*100/'4'!H8</f>
        <v>#DIV/0!</v>
      </c>
    </row>
    <row r="420" spans="1:4">
      <c r="A420" s="194" t="s">
        <v>934</v>
      </c>
      <c r="B420" s="198" t="s">
        <v>483</v>
      </c>
      <c r="C420" s="196">
        <f>'4'!I9</f>
        <v>0</v>
      </c>
      <c r="D420" s="197" t="e">
        <f>'4'!I9*100/'4'!H9</f>
        <v>#DIV/0!</v>
      </c>
    </row>
    <row r="421" spans="1:4">
      <c r="A421" s="194" t="s">
        <v>935</v>
      </c>
      <c r="B421" s="198" t="s">
        <v>485</v>
      </c>
      <c r="C421" s="196">
        <f>'4'!I10</f>
        <v>0</v>
      </c>
      <c r="D421" s="197" t="e">
        <f>'4'!I10*100/'4'!H10</f>
        <v>#DIV/0!</v>
      </c>
    </row>
    <row r="422" spans="1:4">
      <c r="A422" s="194" t="s">
        <v>936</v>
      </c>
      <c r="B422" s="198" t="s">
        <v>487</v>
      </c>
      <c r="C422" s="196">
        <f>'4'!I11</f>
        <v>0</v>
      </c>
      <c r="D422" s="197" t="e">
        <f>'4'!I11*100/'4'!H11</f>
        <v>#DIV/0!</v>
      </c>
    </row>
    <row r="423" spans="1:4">
      <c r="A423" s="194" t="s">
        <v>937</v>
      </c>
      <c r="B423" s="198" t="s">
        <v>489</v>
      </c>
      <c r="C423" s="196">
        <f>'4'!I12</f>
        <v>0</v>
      </c>
      <c r="D423" s="197" t="e">
        <f>'4'!I12*100/'4'!H12</f>
        <v>#DIV/0!</v>
      </c>
    </row>
    <row r="424" spans="1:4">
      <c r="A424" s="194" t="s">
        <v>938</v>
      </c>
      <c r="B424" s="198" t="s">
        <v>491</v>
      </c>
      <c r="C424" s="196">
        <f>'4'!I13</f>
        <v>0</v>
      </c>
      <c r="D424" s="197" t="e">
        <f>'4'!I13*100/'4'!H13</f>
        <v>#DIV/0!</v>
      </c>
    </row>
    <row r="425" spans="1:4">
      <c r="A425" s="194" t="s">
        <v>939</v>
      </c>
      <c r="B425" s="198" t="s">
        <v>493</v>
      </c>
      <c r="C425" s="196">
        <f>'4'!I14</f>
        <v>0</v>
      </c>
      <c r="D425" s="197" t="e">
        <f>'4'!I14*100/'4'!H14</f>
        <v>#DIV/0!</v>
      </c>
    </row>
    <row r="426" spans="1:4">
      <c r="A426" s="194" t="s">
        <v>940</v>
      </c>
      <c r="B426" s="198" t="s">
        <v>495</v>
      </c>
      <c r="C426" s="196">
        <f>'4'!I15</f>
        <v>0</v>
      </c>
      <c r="D426" s="197" t="e">
        <f>'4'!I15*100/'4'!H15</f>
        <v>#DIV/0!</v>
      </c>
    </row>
    <row r="427" spans="1:4">
      <c r="A427" s="194" t="s">
        <v>941</v>
      </c>
      <c r="B427" s="198" t="s">
        <v>497</v>
      </c>
      <c r="C427" s="196">
        <f>'4'!I16</f>
        <v>0</v>
      </c>
      <c r="D427" s="197" t="e">
        <f>'4'!I16*100/'4'!H16</f>
        <v>#DIV/0!</v>
      </c>
    </row>
    <row r="428" spans="1:4">
      <c r="A428" s="194" t="s">
        <v>942</v>
      </c>
      <c r="B428" s="198" t="s">
        <v>499</v>
      </c>
      <c r="C428" s="196">
        <f>'4'!I17</f>
        <v>0</v>
      </c>
      <c r="D428" s="197" t="e">
        <f>'4'!I17*100/'4'!H17</f>
        <v>#DIV/0!</v>
      </c>
    </row>
    <row r="429" spans="1:4">
      <c r="A429" s="194" t="s">
        <v>943</v>
      </c>
      <c r="B429" s="198" t="s">
        <v>501</v>
      </c>
      <c r="C429" s="196">
        <f>'4'!I18</f>
        <v>0</v>
      </c>
      <c r="D429" s="197" t="e">
        <f>'4'!I18*100/'4'!H18</f>
        <v>#DIV/0!</v>
      </c>
    </row>
    <row r="430" spans="1:4">
      <c r="A430" s="194" t="s">
        <v>944</v>
      </c>
      <c r="B430" s="198" t="s">
        <v>503</v>
      </c>
      <c r="C430" s="196">
        <f>'4'!I19</f>
        <v>0</v>
      </c>
      <c r="D430" s="197" t="e">
        <f>'4'!I19*100/'4'!H19</f>
        <v>#DIV/0!</v>
      </c>
    </row>
    <row r="431" spans="1:4">
      <c r="A431" s="194" t="s">
        <v>945</v>
      </c>
      <c r="B431" s="198" t="s">
        <v>505</v>
      </c>
      <c r="C431" s="196">
        <f>'4'!I20</f>
        <v>0</v>
      </c>
      <c r="D431" s="197" t="e">
        <f>'4'!I20*100/'4'!H20</f>
        <v>#DIV/0!</v>
      </c>
    </row>
    <row r="432" spans="1:4">
      <c r="A432" s="194" t="s">
        <v>946</v>
      </c>
      <c r="B432" s="198" t="s">
        <v>507</v>
      </c>
      <c r="C432" s="196">
        <f>'4'!I21</f>
        <v>0</v>
      </c>
      <c r="D432" s="197" t="e">
        <f>'4'!I21*100/'4'!H21</f>
        <v>#DIV/0!</v>
      </c>
    </row>
    <row r="433" spans="1:4">
      <c r="A433" s="194" t="s">
        <v>947</v>
      </c>
      <c r="B433" s="198" t="s">
        <v>509</v>
      </c>
      <c r="C433" s="196">
        <f>'4'!I22</f>
        <v>0</v>
      </c>
      <c r="D433" s="197" t="e">
        <f>'4'!I22*100/'4'!H22</f>
        <v>#DIV/0!</v>
      </c>
    </row>
    <row r="434" spans="1:4">
      <c r="A434" s="194" t="s">
        <v>948</v>
      </c>
      <c r="B434" s="198" t="s">
        <v>511</v>
      </c>
      <c r="C434" s="196">
        <f>'4'!I23</f>
        <v>0</v>
      </c>
      <c r="D434" s="197" t="e">
        <f>'4'!I23*100/'4'!H23</f>
        <v>#DIV/0!</v>
      </c>
    </row>
    <row r="435" spans="1:4">
      <c r="A435" s="194" t="s">
        <v>949</v>
      </c>
      <c r="B435" s="198" t="s">
        <v>513</v>
      </c>
      <c r="C435" s="196">
        <f>'4'!I24</f>
        <v>0</v>
      </c>
      <c r="D435" s="197" t="e">
        <f>'4'!I24*100/'4'!H24</f>
        <v>#DIV/0!</v>
      </c>
    </row>
    <row r="436" spans="1:4">
      <c r="A436" s="194" t="s">
        <v>950</v>
      </c>
      <c r="B436" s="198" t="s">
        <v>515</v>
      </c>
      <c r="C436" s="196">
        <f>'4'!I25</f>
        <v>0</v>
      </c>
      <c r="D436" s="197" t="e">
        <f>'4'!I25*100/'4'!H25</f>
        <v>#DIV/0!</v>
      </c>
    </row>
    <row r="437" spans="1:4">
      <c r="A437" s="194" t="s">
        <v>951</v>
      </c>
      <c r="B437" s="198" t="s">
        <v>517</v>
      </c>
      <c r="C437" s="196">
        <f>'4'!I26</f>
        <v>0</v>
      </c>
      <c r="D437" s="197" t="e">
        <f>'4'!I26*100/'4'!H26</f>
        <v>#DIV/0!</v>
      </c>
    </row>
    <row r="438" spans="1:4">
      <c r="A438" s="194" t="s">
        <v>952</v>
      </c>
      <c r="B438" s="198" t="s">
        <v>519</v>
      </c>
      <c r="C438" s="196">
        <f>'4'!I27</f>
        <v>0</v>
      </c>
      <c r="D438" s="197" t="e">
        <f>'4'!I27*100/'4'!H27</f>
        <v>#DIV/0!</v>
      </c>
    </row>
    <row r="439" s="181" customFormat="1" spans="1:11">
      <c r="A439" s="194" t="s">
        <v>953</v>
      </c>
      <c r="B439" s="198" t="s">
        <v>954</v>
      </c>
      <c r="C439" s="196">
        <f>'4'!I28</f>
        <v>0</v>
      </c>
      <c r="D439" s="197" t="e">
        <f>'4'!I28*100/'4'!H28</f>
        <v>#DIV/0!</v>
      </c>
      <c r="K439" s="203"/>
    </row>
    <row r="440" ht="25.5" spans="1:4">
      <c r="A440" s="194" t="s">
        <v>955</v>
      </c>
      <c r="B440" s="198" t="s">
        <v>523</v>
      </c>
      <c r="C440" s="196">
        <f>'4'!I29</f>
        <v>0</v>
      </c>
      <c r="D440" s="197" t="e">
        <f>'4'!I29*100/'4'!H29</f>
        <v>#DIV/0!</v>
      </c>
    </row>
    <row r="441" s="181" customFormat="1" spans="1:11">
      <c r="A441" s="194" t="s">
        <v>956</v>
      </c>
      <c r="B441" s="198" t="s">
        <v>525</v>
      </c>
      <c r="C441" s="196">
        <f>'4'!I30</f>
        <v>0</v>
      </c>
      <c r="D441" s="197" t="e">
        <f>'4'!I30*100/'4'!H30</f>
        <v>#DIV/0!</v>
      </c>
      <c r="K441" s="203"/>
    </row>
    <row r="442" spans="1:4">
      <c r="A442" s="194" t="s">
        <v>957</v>
      </c>
      <c r="B442" s="198" t="s">
        <v>527</v>
      </c>
      <c r="C442" s="196">
        <f>'4'!I31</f>
        <v>0</v>
      </c>
      <c r="D442" s="197" t="e">
        <f>'4'!I31*100/'4'!H31</f>
        <v>#DIV/0!</v>
      </c>
    </row>
    <row r="443" spans="1:4">
      <c r="A443" s="194" t="s">
        <v>958</v>
      </c>
      <c r="B443" s="198" t="s">
        <v>529</v>
      </c>
      <c r="C443" s="196">
        <f>'4'!I32</f>
        <v>0</v>
      </c>
      <c r="D443" s="197" t="e">
        <f>'4'!I32*100/'4'!H32</f>
        <v>#DIV/0!</v>
      </c>
    </row>
    <row r="444" spans="1:4">
      <c r="A444" s="194" t="s">
        <v>959</v>
      </c>
      <c r="B444" s="198" t="s">
        <v>531</v>
      </c>
      <c r="C444" s="196">
        <f>'4'!I33</f>
        <v>0</v>
      </c>
      <c r="D444" s="197" t="e">
        <f>'4'!I33*100/'4'!H33</f>
        <v>#DIV/0!</v>
      </c>
    </row>
    <row r="445" spans="1:4">
      <c r="A445" s="194" t="s">
        <v>960</v>
      </c>
      <c r="B445" s="198" t="s">
        <v>533</v>
      </c>
      <c r="C445" s="196">
        <f>'5'!I6</f>
        <v>0</v>
      </c>
      <c r="D445" s="197" t="e">
        <f>'5'!I6*100/'5'!H6</f>
        <v>#DIV/0!</v>
      </c>
    </row>
    <row r="446" spans="1:4">
      <c r="A446" s="194" t="s">
        <v>961</v>
      </c>
      <c r="B446" s="198" t="s">
        <v>535</v>
      </c>
      <c r="C446" s="196">
        <f>'5'!I7</f>
        <v>0</v>
      </c>
      <c r="D446" s="197" t="e">
        <f>'5'!I7*100/'5'!H7</f>
        <v>#DIV/0!</v>
      </c>
    </row>
    <row r="447" spans="1:4">
      <c r="A447" s="194" t="s">
        <v>962</v>
      </c>
      <c r="B447" s="198" t="s">
        <v>537</v>
      </c>
      <c r="C447" s="196">
        <f>'5'!I8</f>
        <v>0</v>
      </c>
      <c r="D447" s="197" t="e">
        <f>'5'!I8*100/'5'!H8</f>
        <v>#DIV/0!</v>
      </c>
    </row>
    <row r="448" spans="1:4">
      <c r="A448" s="194" t="s">
        <v>963</v>
      </c>
      <c r="B448" s="198" t="s">
        <v>539</v>
      </c>
      <c r="C448" s="196">
        <f>'5'!I9</f>
        <v>0</v>
      </c>
      <c r="D448" s="197" t="e">
        <f>'5'!I9*100/'5'!H9</f>
        <v>#DIV/0!</v>
      </c>
    </row>
    <row r="449" spans="1:4">
      <c r="A449" s="194" t="s">
        <v>964</v>
      </c>
      <c r="B449" s="198" t="s">
        <v>541</v>
      </c>
      <c r="C449" s="196">
        <f>'5'!I10</f>
        <v>0</v>
      </c>
      <c r="D449" s="197" t="e">
        <f>'5'!I10*100/'5'!H10</f>
        <v>#DIV/0!</v>
      </c>
    </row>
    <row r="450" spans="1:4">
      <c r="A450" s="194" t="s">
        <v>965</v>
      </c>
      <c r="B450" s="198" t="s">
        <v>543</v>
      </c>
      <c r="C450" s="196">
        <f>'5'!I11</f>
        <v>0</v>
      </c>
      <c r="D450" s="197" t="e">
        <f>'5'!I11*100/'5'!H11</f>
        <v>#DIV/0!</v>
      </c>
    </row>
    <row r="451" spans="1:4">
      <c r="A451" s="194" t="s">
        <v>966</v>
      </c>
      <c r="B451" s="198" t="s">
        <v>545</v>
      </c>
      <c r="C451" s="196">
        <f>'5'!I12</f>
        <v>0</v>
      </c>
      <c r="D451" s="197" t="e">
        <f>'5'!I12*100/'5'!H12</f>
        <v>#DIV/0!</v>
      </c>
    </row>
    <row r="452" spans="1:4">
      <c r="A452" s="194" t="s">
        <v>967</v>
      </c>
      <c r="B452" s="198" t="s">
        <v>547</v>
      </c>
      <c r="C452" s="196">
        <f>'5'!I13</f>
        <v>0</v>
      </c>
      <c r="D452" s="197" t="e">
        <f>'5'!I13*100/'5'!H13</f>
        <v>#DIV/0!</v>
      </c>
    </row>
    <row r="453" spans="1:4">
      <c r="A453" s="194" t="s">
        <v>968</v>
      </c>
      <c r="B453" s="198" t="s">
        <v>549</v>
      </c>
      <c r="C453" s="196">
        <f>'5'!I14</f>
        <v>0</v>
      </c>
      <c r="D453" s="197" t="e">
        <f>'5'!I14*100/'5'!H14</f>
        <v>#DIV/0!</v>
      </c>
    </row>
    <row r="454" spans="1:4">
      <c r="A454" s="194" t="s">
        <v>969</v>
      </c>
      <c r="B454" s="198" t="s">
        <v>551</v>
      </c>
      <c r="C454" s="196">
        <f>'5'!I15</f>
        <v>0</v>
      </c>
      <c r="D454" s="197" t="e">
        <f>'5'!I15*100/'5'!H15</f>
        <v>#DIV/0!</v>
      </c>
    </row>
    <row r="455" spans="1:4">
      <c r="A455" s="194" t="s">
        <v>970</v>
      </c>
      <c r="B455" s="198" t="s">
        <v>553</v>
      </c>
      <c r="C455" s="196">
        <f>'5'!I16</f>
        <v>0</v>
      </c>
      <c r="D455" s="197" t="e">
        <f>'5'!I16*100/'5'!H16</f>
        <v>#DIV/0!</v>
      </c>
    </row>
    <row r="456" spans="1:4">
      <c r="A456" s="194" t="s">
        <v>971</v>
      </c>
      <c r="B456" s="198" t="s">
        <v>555</v>
      </c>
      <c r="C456" s="196">
        <f>'5'!I17</f>
        <v>0</v>
      </c>
      <c r="D456" s="197" t="e">
        <f>'5'!I17*100/'5'!H17</f>
        <v>#DIV/0!</v>
      </c>
    </row>
    <row r="457" spans="1:4">
      <c r="A457" s="194" t="s">
        <v>972</v>
      </c>
      <c r="B457" s="198" t="s">
        <v>557</v>
      </c>
      <c r="C457" s="196">
        <f>'5'!I18</f>
        <v>0</v>
      </c>
      <c r="D457" s="197" t="e">
        <f>'5'!I18*100/'5'!H18</f>
        <v>#DIV/0!</v>
      </c>
    </row>
    <row r="458" spans="1:4">
      <c r="A458" s="194" t="s">
        <v>973</v>
      </c>
      <c r="B458" s="198" t="s">
        <v>559</v>
      </c>
      <c r="C458" s="196">
        <f>'5'!I19</f>
        <v>0</v>
      </c>
      <c r="D458" s="197" t="e">
        <f>'5'!I19*100/'5'!H19</f>
        <v>#DIV/0!</v>
      </c>
    </row>
    <row r="459" spans="1:4">
      <c r="A459" s="194" t="s">
        <v>974</v>
      </c>
      <c r="B459" s="198" t="s">
        <v>561</v>
      </c>
      <c r="C459" s="196">
        <f>'5'!I20</f>
        <v>0</v>
      </c>
      <c r="D459" s="197" t="e">
        <f>'5'!I20*100/'5'!H20</f>
        <v>#DIV/0!</v>
      </c>
    </row>
    <row r="460" spans="1:4">
      <c r="A460" s="194" t="s">
        <v>975</v>
      </c>
      <c r="B460" s="198" t="s">
        <v>563</v>
      </c>
      <c r="C460" s="196">
        <f>'5'!I21</f>
        <v>0</v>
      </c>
      <c r="D460" s="197" t="e">
        <f>'5'!I21*100/'5'!H21</f>
        <v>#DIV/0!</v>
      </c>
    </row>
    <row r="461" spans="1:4">
      <c r="A461" s="194" t="s">
        <v>976</v>
      </c>
      <c r="B461" s="198" t="s">
        <v>254</v>
      </c>
      <c r="C461" s="196">
        <f>'5'!I22</f>
        <v>0</v>
      </c>
      <c r="D461" s="197" t="e">
        <f>'5'!I22*100/'5'!H22</f>
        <v>#DIV/0!</v>
      </c>
    </row>
    <row r="462" spans="1:4">
      <c r="A462" s="194" t="s">
        <v>977</v>
      </c>
      <c r="B462" s="198" t="s">
        <v>566</v>
      </c>
      <c r="C462" s="196">
        <f>'5'!I23</f>
        <v>0</v>
      </c>
      <c r="D462" s="197" t="e">
        <f>'5'!I23*100/'5'!H23</f>
        <v>#DIV/0!</v>
      </c>
    </row>
    <row r="463" spans="1:4">
      <c r="A463" s="194" t="s">
        <v>978</v>
      </c>
      <c r="B463" s="198" t="s">
        <v>568</v>
      </c>
      <c r="C463" s="196">
        <f>'5'!I24</f>
        <v>0</v>
      </c>
      <c r="D463" s="197" t="e">
        <f>'5'!I24*100/'5'!H24</f>
        <v>#DIV/0!</v>
      </c>
    </row>
    <row r="464" spans="1:4">
      <c r="A464" s="194" t="s">
        <v>979</v>
      </c>
      <c r="B464" s="198" t="s">
        <v>570</v>
      </c>
      <c r="C464" s="196">
        <f>'5'!I25</f>
        <v>0</v>
      </c>
      <c r="D464" s="197" t="e">
        <f>'5'!I25*100/'5'!H25</f>
        <v>#DIV/0!</v>
      </c>
    </row>
    <row r="465" spans="1:4">
      <c r="A465" s="194" t="s">
        <v>980</v>
      </c>
      <c r="B465" s="198" t="s">
        <v>572</v>
      </c>
      <c r="C465" s="196">
        <f>'5'!I26</f>
        <v>0</v>
      </c>
      <c r="D465" s="197" t="e">
        <f>'5'!I26*100/'5'!H26</f>
        <v>#DIV/0!</v>
      </c>
    </row>
    <row r="466" spans="1:4">
      <c r="A466" s="194" t="s">
        <v>981</v>
      </c>
      <c r="B466" s="198" t="s">
        <v>574</v>
      </c>
      <c r="C466" s="196">
        <f>'5'!I27</f>
        <v>0</v>
      </c>
      <c r="D466" s="197" t="e">
        <f>'5'!I27*100/'5'!H27</f>
        <v>#DIV/0!</v>
      </c>
    </row>
    <row r="467" spans="1:4">
      <c r="A467" s="194" t="s">
        <v>982</v>
      </c>
      <c r="B467" s="198" t="s">
        <v>576</v>
      </c>
      <c r="C467" s="196">
        <f>'5'!I28</f>
        <v>0</v>
      </c>
      <c r="D467" s="197" t="e">
        <f>'5'!I28*100/'5'!H28</f>
        <v>#DIV/0!</v>
      </c>
    </row>
    <row r="468" spans="1:4">
      <c r="A468" s="194" t="s">
        <v>983</v>
      </c>
      <c r="B468" s="198" t="s">
        <v>578</v>
      </c>
      <c r="C468" s="196">
        <f>'5'!I30</f>
        <v>0</v>
      </c>
      <c r="D468" s="197" t="e">
        <f>'5'!I30*100/'5'!H30</f>
        <v>#DIV/0!</v>
      </c>
    </row>
    <row r="469" s="181" customFormat="1" spans="1:11">
      <c r="A469" s="194" t="s">
        <v>984</v>
      </c>
      <c r="B469" s="198" t="s">
        <v>733</v>
      </c>
      <c r="C469" s="196">
        <f>'6'!I6</f>
        <v>0</v>
      </c>
      <c r="D469" s="197" t="e">
        <f>'6'!I6*100/'6'!H6</f>
        <v>#DIV/0!</v>
      </c>
      <c r="K469" s="203"/>
    </row>
    <row r="470" spans="1:4">
      <c r="A470" s="194" t="s">
        <v>985</v>
      </c>
      <c r="B470" s="198" t="s">
        <v>582</v>
      </c>
      <c r="C470" s="196">
        <f>'6'!I7</f>
        <v>0</v>
      </c>
      <c r="D470" s="197" t="e">
        <f>'6'!I7*100/'6'!H7</f>
        <v>#DIV/0!</v>
      </c>
    </row>
    <row r="471" spans="1:4">
      <c r="A471" s="194" t="s">
        <v>986</v>
      </c>
      <c r="B471" s="198" t="s">
        <v>584</v>
      </c>
      <c r="C471" s="196">
        <f>'6'!I8</f>
        <v>0</v>
      </c>
      <c r="D471" s="197" t="e">
        <f>'6'!I8*100/'6'!H8</f>
        <v>#DIV/0!</v>
      </c>
    </row>
    <row r="472" spans="1:4">
      <c r="A472" s="194" t="s">
        <v>987</v>
      </c>
      <c r="B472" s="198" t="s">
        <v>586</v>
      </c>
      <c r="C472" s="196">
        <f>'6'!I13</f>
        <v>0</v>
      </c>
      <c r="D472" s="197" t="e">
        <f>'6'!I13*100/'6'!H13</f>
        <v>#DIV/0!</v>
      </c>
    </row>
    <row r="473" spans="1:4">
      <c r="A473" s="194" t="s">
        <v>988</v>
      </c>
      <c r="B473" s="198" t="s">
        <v>588</v>
      </c>
      <c r="C473" s="196">
        <f>'6'!I17</f>
        <v>0</v>
      </c>
      <c r="D473" s="197" t="e">
        <f>'6'!I17*100/'6'!H17</f>
        <v>#DIV/0!</v>
      </c>
    </row>
    <row r="474" spans="1:4">
      <c r="A474" s="194" t="s">
        <v>989</v>
      </c>
      <c r="B474" s="198" t="s">
        <v>590</v>
      </c>
      <c r="C474" s="196">
        <f>'6'!I19</f>
        <v>0</v>
      </c>
      <c r="D474" s="197" t="e">
        <f>'6'!I19*100/'6'!H19</f>
        <v>#DIV/0!</v>
      </c>
    </row>
    <row r="475" s="181" customFormat="1" spans="1:11">
      <c r="A475" s="194" t="s">
        <v>990</v>
      </c>
      <c r="B475" s="199" t="s">
        <v>592</v>
      </c>
      <c r="C475" s="196">
        <f>'6'!I20</f>
        <v>0</v>
      </c>
      <c r="D475" s="197" t="e">
        <f>'6'!I20*100/'6'!H20</f>
        <v>#DIV/0!</v>
      </c>
      <c r="K475" s="203"/>
    </row>
    <row r="476" spans="1:4">
      <c r="A476" s="194" t="s">
        <v>991</v>
      </c>
      <c r="B476" s="198" t="s">
        <v>594</v>
      </c>
      <c r="C476" s="196">
        <f>'6'!I22</f>
        <v>0</v>
      </c>
      <c r="D476" s="197" t="e">
        <f>'6'!I22*100/'6'!H22</f>
        <v>#DIV/0!</v>
      </c>
    </row>
    <row r="477" spans="1:4">
      <c r="A477" s="194" t="s">
        <v>992</v>
      </c>
      <c r="B477" s="198" t="s">
        <v>596</v>
      </c>
      <c r="C477" s="196">
        <f>'6'!I23</f>
        <v>0</v>
      </c>
      <c r="D477" s="197" t="e">
        <f>'6'!I23*100/'6'!H23</f>
        <v>#DIV/0!</v>
      </c>
    </row>
    <row r="478" spans="1:4">
      <c r="A478" s="194" t="s">
        <v>993</v>
      </c>
      <c r="B478" s="198" t="s">
        <v>598</v>
      </c>
      <c r="C478" s="196">
        <f>'6'!I24</f>
        <v>0</v>
      </c>
      <c r="D478" s="197" t="e">
        <f>'6'!I24*100/'6'!H24</f>
        <v>#DIV/0!</v>
      </c>
    </row>
    <row r="479" spans="1:4">
      <c r="A479" s="194" t="s">
        <v>994</v>
      </c>
      <c r="B479" s="198" t="s">
        <v>600</v>
      </c>
      <c r="C479" s="196">
        <f>'6'!I25</f>
        <v>0</v>
      </c>
      <c r="D479" s="197" t="e">
        <f>'6'!I25*100/'6'!H25</f>
        <v>#DIV/0!</v>
      </c>
    </row>
    <row r="480" spans="1:4">
      <c r="A480" s="194" t="s">
        <v>995</v>
      </c>
      <c r="B480" s="198" t="s">
        <v>602</v>
      </c>
      <c r="C480" s="196">
        <f>'6'!I26</f>
        <v>0</v>
      </c>
      <c r="D480" s="197" t="e">
        <f>'6'!I26*100/'6'!H26</f>
        <v>#DIV/0!</v>
      </c>
    </row>
    <row r="481" spans="1:4">
      <c r="A481" s="194" t="s">
        <v>996</v>
      </c>
      <c r="B481" s="198" t="s">
        <v>559</v>
      </c>
      <c r="C481" s="196">
        <f>'6'!I27</f>
        <v>0</v>
      </c>
      <c r="D481" s="197" t="e">
        <f>'6'!I27*100/'6'!H27</f>
        <v>#DIV/0!</v>
      </c>
    </row>
    <row r="482" spans="1:4">
      <c r="A482" s="194" t="s">
        <v>997</v>
      </c>
      <c r="B482" s="198" t="s">
        <v>605</v>
      </c>
      <c r="C482" s="196">
        <f>'7'!I6</f>
        <v>0</v>
      </c>
      <c r="D482" s="197" t="e">
        <f>'7'!I6*100/'7'!H6</f>
        <v>#DIV/0!</v>
      </c>
    </row>
    <row r="483" spans="1:4">
      <c r="A483" s="194" t="s">
        <v>998</v>
      </c>
      <c r="B483" s="198" t="s">
        <v>607</v>
      </c>
      <c r="C483" s="196">
        <f>'7'!I7</f>
        <v>0</v>
      </c>
      <c r="D483" s="197" t="e">
        <f>'7'!I7*100/'7'!H7</f>
        <v>#DIV/0!</v>
      </c>
    </row>
    <row r="484" spans="1:4">
      <c r="A484" s="194" t="s">
        <v>999</v>
      </c>
      <c r="B484" s="198" t="s">
        <v>358</v>
      </c>
      <c r="C484" s="196">
        <f>'7'!I8</f>
        <v>0</v>
      </c>
      <c r="D484" s="197" t="e">
        <f>'7'!I8*100/'7'!H8</f>
        <v>#DIV/0!</v>
      </c>
    </row>
    <row r="485" spans="1:4">
      <c r="A485" s="194" t="s">
        <v>1000</v>
      </c>
      <c r="B485" s="198" t="s">
        <v>610</v>
      </c>
      <c r="C485" s="196">
        <f>'7'!I9</f>
        <v>0</v>
      </c>
      <c r="D485" s="197" t="e">
        <f>'7'!I9*100/'7'!H9</f>
        <v>#DIV/0!</v>
      </c>
    </row>
    <row r="486" spans="1:4">
      <c r="A486" s="194" t="s">
        <v>1001</v>
      </c>
      <c r="B486" s="198" t="s">
        <v>612</v>
      </c>
      <c r="C486" s="196">
        <f>'7'!I10</f>
        <v>0</v>
      </c>
      <c r="D486" s="197" t="e">
        <f>'7'!I10*100/'7'!H10</f>
        <v>#DIV/0!</v>
      </c>
    </row>
    <row r="487" spans="1:4">
      <c r="A487" s="194" t="s">
        <v>1002</v>
      </c>
      <c r="B487" s="198" t="s">
        <v>614</v>
      </c>
      <c r="C487" s="196">
        <f>'7'!I11</f>
        <v>0</v>
      </c>
      <c r="D487" s="197" t="e">
        <f>'7'!I11*100/'7'!H11</f>
        <v>#DIV/0!</v>
      </c>
    </row>
    <row r="488" spans="1:4">
      <c r="A488" s="194" t="s">
        <v>1003</v>
      </c>
      <c r="B488" s="198" t="s">
        <v>616</v>
      </c>
      <c r="C488" s="196">
        <f>'7'!I12</f>
        <v>0</v>
      </c>
      <c r="D488" s="197" t="e">
        <f>'7'!I12*100/'7'!H12</f>
        <v>#DIV/0!</v>
      </c>
    </row>
    <row r="489" spans="1:4">
      <c r="A489" s="194" t="s">
        <v>1004</v>
      </c>
      <c r="B489" s="198" t="s">
        <v>618</v>
      </c>
      <c r="C489" s="196">
        <f>'7'!I13</f>
        <v>0</v>
      </c>
      <c r="D489" s="197" t="e">
        <f>'7'!I13*100/'7'!H13</f>
        <v>#DIV/0!</v>
      </c>
    </row>
    <row r="490" spans="1:4">
      <c r="A490" s="194" t="s">
        <v>1005</v>
      </c>
      <c r="B490" s="198" t="s">
        <v>620</v>
      </c>
      <c r="C490" s="196">
        <f>'7'!I19</f>
        <v>0</v>
      </c>
      <c r="D490" s="197" t="e">
        <f>'7'!I19*100/'7'!H19</f>
        <v>#DIV/0!</v>
      </c>
    </row>
    <row r="491" spans="1:4">
      <c r="A491" s="194" t="s">
        <v>1006</v>
      </c>
      <c r="B491" s="199" t="s">
        <v>622</v>
      </c>
      <c r="C491" s="196">
        <f>'7'!I20</f>
        <v>0</v>
      </c>
      <c r="D491" s="197" t="e">
        <f>'7'!I20*100/'7'!H20</f>
        <v>#DIV/0!</v>
      </c>
    </row>
    <row r="492" spans="1:4">
      <c r="A492" s="194" t="s">
        <v>1007</v>
      </c>
      <c r="B492" s="199" t="s">
        <v>624</v>
      </c>
      <c r="C492" s="196">
        <f>'7'!I21</f>
        <v>0</v>
      </c>
      <c r="D492" s="197" t="e">
        <f>'7'!I21*100/'7'!H21</f>
        <v>#DIV/0!</v>
      </c>
    </row>
    <row r="493" spans="1:4">
      <c r="A493" s="194" t="s">
        <v>1008</v>
      </c>
      <c r="B493" s="198" t="s">
        <v>626</v>
      </c>
      <c r="C493" s="196">
        <f>'7'!I22</f>
        <v>0</v>
      </c>
      <c r="D493" s="197" t="e">
        <f>'7'!I22*100/'7'!H22</f>
        <v>#DIV/0!</v>
      </c>
    </row>
    <row r="494" spans="1:4">
      <c r="A494" s="194" t="s">
        <v>1009</v>
      </c>
      <c r="B494" s="198" t="s">
        <v>628</v>
      </c>
      <c r="C494" s="196">
        <f>'7'!I23</f>
        <v>0</v>
      </c>
      <c r="D494" s="197" t="e">
        <f>'7'!I23*100/'7'!H23</f>
        <v>#DIV/0!</v>
      </c>
    </row>
    <row r="495" spans="1:4">
      <c r="A495" s="194" t="s">
        <v>1010</v>
      </c>
      <c r="B495" s="198" t="s">
        <v>630</v>
      </c>
      <c r="C495" s="196">
        <f>'7'!I24</f>
        <v>0</v>
      </c>
      <c r="D495" s="197" t="e">
        <f>'7'!I24*100/'7'!H24</f>
        <v>#DIV/0!</v>
      </c>
    </row>
    <row r="496" spans="1:4">
      <c r="A496" s="194" t="s">
        <v>1011</v>
      </c>
      <c r="B496" s="198" t="s">
        <v>632</v>
      </c>
      <c r="C496" s="196">
        <f>'7'!I25</f>
        <v>0</v>
      </c>
      <c r="D496" s="197" t="e">
        <f>'7'!I25*100/'7'!H25</f>
        <v>#DIV/0!</v>
      </c>
    </row>
    <row r="497" spans="1:4">
      <c r="A497" s="194" t="s">
        <v>1012</v>
      </c>
      <c r="B497" s="201" t="s">
        <v>1013</v>
      </c>
      <c r="C497" s="196">
        <f>('2'!E11-'2'!G11-'2'!I11)+('6'!E6-'6'!G6-'6'!I6)</f>
        <v>0</v>
      </c>
      <c r="D497" s="197" t="e">
        <f>(('2'!E11-'2'!G11-'2'!I11)+('6'!E6-'6'!G6-'6'!I6))*100/('2'!E11+'6'!E6)</f>
        <v>#DIV/0!</v>
      </c>
    </row>
    <row r="498" ht="25.5" spans="1:4">
      <c r="A498" s="194" t="s">
        <v>1014</v>
      </c>
      <c r="B498" s="201" t="s">
        <v>1015</v>
      </c>
      <c r="C498" s="196">
        <f>'2'!E13-'2'!G13-'2'!I13</f>
        <v>0</v>
      </c>
      <c r="D498" s="197" t="e">
        <f>('2'!E13-'2'!G13-'2'!I13)*100/('2'!E13)</f>
        <v>#DIV/0!</v>
      </c>
    </row>
    <row r="499" spans="1:4">
      <c r="A499" s="194" t="s">
        <v>1016</v>
      </c>
      <c r="B499" s="198" t="s">
        <v>394</v>
      </c>
      <c r="C499" s="196">
        <f>'2'!E14-'2'!G14-'2'!I14</f>
        <v>0</v>
      </c>
      <c r="D499" s="197" t="e">
        <f>('2'!E14-'2'!G14-'2'!I14)*100/('2'!E14)</f>
        <v>#DIV/0!</v>
      </c>
    </row>
    <row r="500" spans="1:4">
      <c r="A500" s="194" t="s">
        <v>1017</v>
      </c>
      <c r="B500" s="198" t="s">
        <v>396</v>
      </c>
      <c r="C500" s="196">
        <f>'2'!E15-'2'!G15-'2'!I15</f>
        <v>0</v>
      </c>
      <c r="D500" s="197" t="e">
        <f>('2'!E15-'2'!G15-'2'!I15)*100/('2'!E15)</f>
        <v>#DIV/0!</v>
      </c>
    </row>
    <row r="501" spans="1:4">
      <c r="A501" s="194" t="s">
        <v>1018</v>
      </c>
      <c r="B501" s="198" t="s">
        <v>398</v>
      </c>
      <c r="C501" s="196">
        <f>'2'!E16-'2'!G16-'2'!I16</f>
        <v>0</v>
      </c>
      <c r="D501" s="197" t="e">
        <f>('2'!E16-'2'!G16-'2'!I16)*100/('2'!E16)</f>
        <v>#DIV/0!</v>
      </c>
    </row>
    <row r="502" spans="1:4">
      <c r="A502" s="194" t="s">
        <v>1019</v>
      </c>
      <c r="B502" s="198" t="s">
        <v>84</v>
      </c>
      <c r="C502" s="196">
        <f>'2'!E17-'2'!G17-'2'!I17</f>
        <v>0</v>
      </c>
      <c r="D502" s="197" t="e">
        <f>('2'!E17-'2'!G17-'2'!I17)*100/('2'!E17)</f>
        <v>#DIV/0!</v>
      </c>
    </row>
    <row r="503" spans="1:4">
      <c r="A503" s="194" t="s">
        <v>1020</v>
      </c>
      <c r="B503" s="198" t="s">
        <v>401</v>
      </c>
      <c r="C503" s="196">
        <f>'2'!E18-'2'!G18-'2'!I18</f>
        <v>0</v>
      </c>
      <c r="D503" s="197" t="e">
        <f>('2'!E18-'2'!G18-'2'!I18)*100/('2'!E18)</f>
        <v>#DIV/0!</v>
      </c>
    </row>
    <row r="504" spans="1:4">
      <c r="A504" s="194" t="s">
        <v>1021</v>
      </c>
      <c r="B504" s="198" t="s">
        <v>403</v>
      </c>
      <c r="C504" s="196">
        <f>'2'!E19-'2'!G19-'2'!I19</f>
        <v>0</v>
      </c>
      <c r="D504" s="197" t="e">
        <f>('2'!E19-'2'!G19-'2'!I19)*100/('2'!E19)</f>
        <v>#DIV/0!</v>
      </c>
    </row>
    <row r="505" spans="1:4">
      <c r="A505" s="194" t="s">
        <v>1022</v>
      </c>
      <c r="B505" s="198" t="s">
        <v>405</v>
      </c>
      <c r="C505" s="196">
        <f>'2'!E20-'2'!G20-'2'!I20</f>
        <v>0</v>
      </c>
      <c r="D505" s="197" t="e">
        <f>('2'!E20-'2'!G20-'2'!I20)*100/('2'!E20)</f>
        <v>#DIV/0!</v>
      </c>
    </row>
    <row r="506" spans="1:4">
      <c r="A506" s="194" t="s">
        <v>1023</v>
      </c>
      <c r="B506" s="198" t="s">
        <v>407</v>
      </c>
      <c r="C506" s="196">
        <f>'2'!E21</f>
        <v>0</v>
      </c>
      <c r="D506" s="197" t="e">
        <f>('2'!E21)*100/('2'!E21)</f>
        <v>#DIV/0!</v>
      </c>
    </row>
    <row r="507" spans="1:4">
      <c r="A507" s="194" t="s">
        <v>1024</v>
      </c>
      <c r="B507" s="198" t="s">
        <v>409</v>
      </c>
      <c r="C507" s="196">
        <f>'2'!E22-'2'!G22-'2'!I22</f>
        <v>0</v>
      </c>
      <c r="D507" s="197" t="e">
        <f>('2'!E22-'2'!G22-'2'!I22)*100/('2'!E22)</f>
        <v>#DIV/0!</v>
      </c>
    </row>
    <row r="508" spans="1:4">
      <c r="A508" s="194" t="s">
        <v>1025</v>
      </c>
      <c r="B508" s="198" t="s">
        <v>411</v>
      </c>
      <c r="C508" s="196">
        <f>'2'!E23-'2'!G23-'2'!I23</f>
        <v>0</v>
      </c>
      <c r="D508" s="197" t="e">
        <f>('2'!E23-'2'!G23-'2'!I23)*100/('2'!E23)</f>
        <v>#DIV/0!</v>
      </c>
    </row>
    <row r="509" spans="1:4">
      <c r="A509" s="194" t="s">
        <v>1026</v>
      </c>
      <c r="B509" s="198" t="s">
        <v>413</v>
      </c>
      <c r="C509" s="196">
        <f>'2'!E24-'2'!G24-'2'!I24</f>
        <v>0</v>
      </c>
      <c r="D509" s="197" t="e">
        <f>('2'!E24-'2'!G24-'2'!I24)*100/('2'!E24)</f>
        <v>#DIV/0!</v>
      </c>
    </row>
    <row r="510" spans="1:4">
      <c r="A510" s="194" t="s">
        <v>1027</v>
      </c>
      <c r="B510" s="198" t="s">
        <v>415</v>
      </c>
      <c r="C510" s="196">
        <f>'2'!E25-'2'!G25-'2'!I25</f>
        <v>0</v>
      </c>
      <c r="D510" s="197" t="e">
        <f>('2'!E25-'2'!G25-'2'!I25)*100/('2'!E25)</f>
        <v>#DIV/0!</v>
      </c>
    </row>
    <row r="511" spans="1:4">
      <c r="A511" s="194" t="s">
        <v>1028</v>
      </c>
      <c r="B511" s="198" t="s">
        <v>417</v>
      </c>
      <c r="C511" s="196">
        <f>'2'!E26-'2'!G26-'2'!I26</f>
        <v>0</v>
      </c>
      <c r="D511" s="197" t="e">
        <f>('2'!E26-'2'!G26-'2'!I26)*100/('2'!E26)</f>
        <v>#DIV/0!</v>
      </c>
    </row>
    <row r="512" spans="1:4">
      <c r="A512" s="194" t="s">
        <v>1029</v>
      </c>
      <c r="B512" s="198" t="s">
        <v>419</v>
      </c>
      <c r="C512" s="196">
        <f>'2'!E27-'2'!G27-'2'!I27</f>
        <v>0</v>
      </c>
      <c r="D512" s="197" t="e">
        <f>('2'!E27-'2'!G27-'2'!I27)*100/('2'!E27)</f>
        <v>#DIV/0!</v>
      </c>
    </row>
    <row r="513" spans="1:4">
      <c r="A513" s="194" t="s">
        <v>1030</v>
      </c>
      <c r="B513" s="198" t="s">
        <v>421</v>
      </c>
      <c r="C513" s="196">
        <f>'2'!E28-'2'!G28-'2'!I28</f>
        <v>0</v>
      </c>
      <c r="D513" s="197" t="e">
        <f>('2'!E28-'2'!G28-'2'!I28)*100/('2'!E28)</f>
        <v>#DIV/0!</v>
      </c>
    </row>
    <row r="514" spans="1:4">
      <c r="A514" s="194" t="s">
        <v>1031</v>
      </c>
      <c r="B514" s="198" t="s">
        <v>423</v>
      </c>
      <c r="C514" s="196">
        <f>'2'!E29-'2'!G29-'2'!I29</f>
        <v>0</v>
      </c>
      <c r="D514" s="197" t="e">
        <f>('2'!E29-'2'!G29-'2'!I29)*100/('2'!E29)</f>
        <v>#DIV/0!</v>
      </c>
    </row>
    <row r="515" spans="1:4">
      <c r="A515" s="194" t="s">
        <v>1032</v>
      </c>
      <c r="B515" s="198" t="s">
        <v>425</v>
      </c>
      <c r="C515" s="196">
        <f>'3'!E6-'3'!G6-'3'!I6</f>
        <v>0</v>
      </c>
      <c r="D515" s="197" t="e">
        <f>('3'!E6-'3'!G6-'3'!I6)*100/('3'!E6)</f>
        <v>#DIV/0!</v>
      </c>
    </row>
    <row r="516" spans="1:4">
      <c r="A516" s="194" t="s">
        <v>1033</v>
      </c>
      <c r="B516" s="198" t="s">
        <v>427</v>
      </c>
      <c r="C516" s="196">
        <f>'3'!E7-'3'!G7-'3'!I7</f>
        <v>0</v>
      </c>
      <c r="D516" s="197" t="e">
        <f>('3'!E7-'3'!G7-'3'!I7)*100/('3'!E7)</f>
        <v>#DIV/0!</v>
      </c>
    </row>
    <row r="517" spans="1:4">
      <c r="A517" s="194" t="s">
        <v>1034</v>
      </c>
      <c r="B517" s="198" t="s">
        <v>429</v>
      </c>
      <c r="C517" s="196">
        <f>'3'!E8-'3'!G8-'3'!I8</f>
        <v>0</v>
      </c>
      <c r="D517" s="197" t="e">
        <f>('3'!E8-'3'!G8-'3'!I8)*100/('3'!E8)</f>
        <v>#DIV/0!</v>
      </c>
    </row>
    <row r="518" spans="1:4">
      <c r="A518" s="194" t="s">
        <v>1035</v>
      </c>
      <c r="B518" s="198" t="s">
        <v>431</v>
      </c>
      <c r="C518" s="196">
        <f>'3'!E9-'3'!G9-'3'!I9</f>
        <v>0</v>
      </c>
      <c r="D518" s="197" t="e">
        <f>('3'!E9-'3'!G9-'3'!I9)*100/('3'!E9)</f>
        <v>#DIV/0!</v>
      </c>
    </row>
    <row r="519" spans="1:4">
      <c r="A519" s="194" t="s">
        <v>1036</v>
      </c>
      <c r="B519" s="198" t="s">
        <v>433</v>
      </c>
      <c r="C519" s="196">
        <f>'3'!E10-'3'!G10-'3'!I10</f>
        <v>0</v>
      </c>
      <c r="D519" s="197" t="e">
        <f>('3'!E10-'3'!G10-'3'!I10)*100/('3'!E10)</f>
        <v>#DIV/0!</v>
      </c>
    </row>
    <row r="520" spans="1:4">
      <c r="A520" s="194" t="s">
        <v>1037</v>
      </c>
      <c r="B520" s="198" t="s">
        <v>435</v>
      </c>
      <c r="C520" s="196">
        <f>'3'!E11-'3'!G11-'3'!I11</f>
        <v>0</v>
      </c>
      <c r="D520" s="197" t="e">
        <f>('3'!E11-'3'!G11-'3'!I11)*100/('3'!E11)</f>
        <v>#DIV/0!</v>
      </c>
    </row>
    <row r="521" spans="1:4">
      <c r="A521" s="194" t="s">
        <v>1038</v>
      </c>
      <c r="B521" s="198" t="s">
        <v>437</v>
      </c>
      <c r="C521" s="196">
        <f>'3'!E12-'3'!G12-'3'!I12</f>
        <v>0</v>
      </c>
      <c r="D521" s="197" t="e">
        <f>('3'!E12-'3'!G12-'3'!I12)*100/('3'!E12)</f>
        <v>#DIV/0!</v>
      </c>
    </row>
    <row r="522" spans="1:4">
      <c r="A522" s="194" t="s">
        <v>1039</v>
      </c>
      <c r="B522" s="198" t="s">
        <v>439</v>
      </c>
      <c r="C522" s="196">
        <f>'3'!E13-'3'!G13-'3'!I13</f>
        <v>0</v>
      </c>
      <c r="D522" s="197" t="e">
        <f>('3'!E13-'3'!G13-'3'!I13)*100/('3'!E13)</f>
        <v>#DIV/0!</v>
      </c>
    </row>
    <row r="523" spans="1:4">
      <c r="A523" s="194" t="s">
        <v>1040</v>
      </c>
      <c r="B523" s="198" t="s">
        <v>441</v>
      </c>
      <c r="C523" s="196">
        <f>'3'!E14-'3'!G14-'3'!I14</f>
        <v>0</v>
      </c>
      <c r="D523" s="197" t="e">
        <f>('3'!E14-'3'!G14-'3'!I14)*100/('3'!E14)</f>
        <v>#DIV/0!</v>
      </c>
    </row>
    <row r="524" spans="1:4">
      <c r="A524" s="194" t="s">
        <v>1041</v>
      </c>
      <c r="B524" s="198" t="s">
        <v>443</v>
      </c>
      <c r="C524" s="196">
        <f>'3'!E15-'3'!G15-'3'!I15</f>
        <v>0</v>
      </c>
      <c r="D524" s="197" t="e">
        <f>('3'!E15-'3'!G15-'3'!I15)*100/('3'!E15)</f>
        <v>#DIV/0!</v>
      </c>
    </row>
    <row r="525" spans="1:4">
      <c r="A525" s="194" t="s">
        <v>1042</v>
      </c>
      <c r="B525" s="198" t="s">
        <v>445</v>
      </c>
      <c r="C525" s="196">
        <f>'3'!E16-'3'!G16-'3'!I16</f>
        <v>0</v>
      </c>
      <c r="D525" s="197" t="e">
        <f>('3'!E16-'3'!G16-'3'!I16)*100/('3'!E16)</f>
        <v>#DIV/0!</v>
      </c>
    </row>
    <row r="526" spans="1:4">
      <c r="A526" s="194" t="s">
        <v>1043</v>
      </c>
      <c r="B526" s="198" t="s">
        <v>447</v>
      </c>
      <c r="C526" s="196">
        <f>'3'!E17-'3'!G17-'3'!I17</f>
        <v>0</v>
      </c>
      <c r="D526" s="197" t="e">
        <f>('3'!E17-'3'!G17-'3'!I17)*100/('3'!E17)</f>
        <v>#DIV/0!</v>
      </c>
    </row>
    <row r="527" spans="1:4">
      <c r="A527" s="194" t="s">
        <v>1044</v>
      </c>
      <c r="B527" s="198" t="s">
        <v>449</v>
      </c>
      <c r="C527" s="196">
        <f>'3'!E18-'3'!G18-'3'!I18</f>
        <v>0</v>
      </c>
      <c r="D527" s="197" t="e">
        <f>('3'!E18-'3'!G18-'3'!I18)*100/('3'!E18)</f>
        <v>#DIV/0!</v>
      </c>
    </row>
    <row r="528" spans="1:4">
      <c r="A528" s="194" t="s">
        <v>1045</v>
      </c>
      <c r="B528" s="198" t="s">
        <v>451</v>
      </c>
      <c r="C528" s="196">
        <f>'3'!E19-'3'!G19-'3'!I19</f>
        <v>0</v>
      </c>
      <c r="D528" s="197" t="e">
        <f>('3'!E19-'3'!G19-'3'!I19)*100/('3'!E19)</f>
        <v>#DIV/0!</v>
      </c>
    </row>
    <row r="529" spans="1:4">
      <c r="A529" s="194" t="s">
        <v>1046</v>
      </c>
      <c r="B529" s="198" t="s">
        <v>453</v>
      </c>
      <c r="C529" s="196">
        <f>'3'!E20-'3'!G20-'3'!I20</f>
        <v>0</v>
      </c>
      <c r="D529" s="197" t="e">
        <f>('3'!E20-'3'!G20-'3'!I20)*100/('3'!E20)</f>
        <v>#DIV/0!</v>
      </c>
    </row>
    <row r="530" spans="1:4">
      <c r="A530" s="194" t="s">
        <v>1047</v>
      </c>
      <c r="B530" s="198" t="s">
        <v>455</v>
      </c>
      <c r="C530" s="196">
        <f>'3'!E21-'3'!G21-'3'!I21</f>
        <v>0</v>
      </c>
      <c r="D530" s="197" t="e">
        <f>('3'!E21-'3'!G21-'3'!I21)*100/('3'!E21)</f>
        <v>#DIV/0!</v>
      </c>
    </row>
    <row r="531" spans="1:4">
      <c r="A531" s="194" t="s">
        <v>1048</v>
      </c>
      <c r="B531" s="198" t="s">
        <v>457</v>
      </c>
      <c r="C531" s="196">
        <f>'3'!E22-'3'!G22-'3'!I22</f>
        <v>0</v>
      </c>
      <c r="D531" s="197" t="e">
        <f>('3'!E22-'3'!G22-'3'!I22)*100/('3'!E22)</f>
        <v>#DIV/0!</v>
      </c>
    </row>
    <row r="532" spans="1:4">
      <c r="A532" s="194" t="s">
        <v>1049</v>
      </c>
      <c r="B532" s="198" t="s">
        <v>459</v>
      </c>
      <c r="C532" s="196">
        <f>'3'!E23-'3'!G23-'3'!I23</f>
        <v>0</v>
      </c>
      <c r="D532" s="197" t="e">
        <f>('3'!E23-'3'!G23-'3'!I23)*100/('3'!E23)</f>
        <v>#DIV/0!</v>
      </c>
    </row>
    <row r="533" spans="1:4">
      <c r="A533" s="194" t="s">
        <v>1050</v>
      </c>
      <c r="B533" s="198" t="s">
        <v>461</v>
      </c>
      <c r="C533" s="196">
        <f>'3'!E24-'3'!G24-'3'!I24</f>
        <v>0</v>
      </c>
      <c r="D533" s="197" t="e">
        <f>('3'!E24-'3'!G24-'3'!I24)*100/('3'!E24)</f>
        <v>#DIV/0!</v>
      </c>
    </row>
    <row r="534" spans="1:4">
      <c r="A534" s="194" t="s">
        <v>1051</v>
      </c>
      <c r="B534" s="198" t="s">
        <v>463</v>
      </c>
      <c r="C534" s="196">
        <f>'3'!E25-'3'!G25-'3'!I25</f>
        <v>0</v>
      </c>
      <c r="D534" s="197" t="e">
        <f>('3'!E25-'3'!G25-'3'!I25)*100/('3'!E25)</f>
        <v>#DIV/0!</v>
      </c>
    </row>
    <row r="535" spans="1:4">
      <c r="A535" s="194" t="s">
        <v>1052</v>
      </c>
      <c r="B535" s="198" t="s">
        <v>465</v>
      </c>
      <c r="C535" s="196">
        <f>'3'!E26-'3'!G26-'3'!I26</f>
        <v>0</v>
      </c>
      <c r="D535" s="197" t="e">
        <f>('3'!E26-'3'!G26-'3'!I26)*100/('3'!E26)</f>
        <v>#DIV/0!</v>
      </c>
    </row>
    <row r="536" spans="1:4">
      <c r="A536" s="194" t="s">
        <v>1053</v>
      </c>
      <c r="B536" s="198" t="s">
        <v>467</v>
      </c>
      <c r="C536" s="196">
        <f>'3'!E27-'3'!G27-'3'!I27</f>
        <v>0</v>
      </c>
      <c r="D536" s="197" t="e">
        <f>('3'!E27-'3'!G27-'3'!I27)*100/('3'!E27)</f>
        <v>#DIV/0!</v>
      </c>
    </row>
    <row r="537" spans="1:4">
      <c r="A537" s="194" t="s">
        <v>1054</v>
      </c>
      <c r="B537" s="198" t="s">
        <v>469</v>
      </c>
      <c r="C537" s="196">
        <f>'3'!E28-'3'!G28-'3'!I28</f>
        <v>0</v>
      </c>
      <c r="D537" s="197" t="e">
        <f>('3'!E28-'3'!G28-'3'!I28)*100/('3'!E28)</f>
        <v>#DIV/0!</v>
      </c>
    </row>
    <row r="538" spans="1:4">
      <c r="A538" s="194" t="s">
        <v>1055</v>
      </c>
      <c r="B538" s="198" t="s">
        <v>471</v>
      </c>
      <c r="C538" s="196">
        <f>'3'!E29-'3'!G29-'3'!I29</f>
        <v>0</v>
      </c>
      <c r="D538" s="197" t="e">
        <f>('3'!E29-'3'!G29-'3'!I29)*100/('3'!E29)</f>
        <v>#DIV/0!</v>
      </c>
    </row>
    <row r="539" ht="25.5" spans="1:4">
      <c r="A539" s="194" t="s">
        <v>1056</v>
      </c>
      <c r="B539" s="199" t="s">
        <v>473</v>
      </c>
      <c r="C539" s="196">
        <f>'3'!E30-'3'!G30-'3'!I30</f>
        <v>0</v>
      </c>
      <c r="D539" s="197" t="e">
        <f>('3'!E30-'3'!G30-'3'!I30)*100/('3'!E30)</f>
        <v>#DIV/0!</v>
      </c>
    </row>
    <row r="540" spans="1:4">
      <c r="A540" s="194" t="s">
        <v>1057</v>
      </c>
      <c r="B540" s="198" t="s">
        <v>475</v>
      </c>
      <c r="C540" s="196">
        <f>'3'!E31-'3'!G31-'3'!I31</f>
        <v>0</v>
      </c>
      <c r="D540" s="197" t="e">
        <f>('3'!E31-'3'!G31-'3'!I31)*100/('3'!E31)</f>
        <v>#DIV/0!</v>
      </c>
    </row>
    <row r="541" spans="1:4">
      <c r="A541" s="194" t="s">
        <v>1058</v>
      </c>
      <c r="B541" s="198" t="s">
        <v>477</v>
      </c>
      <c r="C541" s="196">
        <f>'4'!E6-'4'!G6-'4'!I6</f>
        <v>0</v>
      </c>
      <c r="D541" s="197" t="e">
        <f>('4'!E6-'4'!G6-'4'!I6)*100/('4'!E6)</f>
        <v>#DIV/0!</v>
      </c>
    </row>
    <row r="542" spans="1:4">
      <c r="A542" s="194" t="s">
        <v>1059</v>
      </c>
      <c r="B542" s="199" t="s">
        <v>479</v>
      </c>
      <c r="C542" s="196">
        <f>'4'!E7-'4'!G7-'4'!I7</f>
        <v>0</v>
      </c>
      <c r="D542" s="197" t="e">
        <f>('4'!E7-'4'!G7-'4'!I7)*100/('4'!E7)</f>
        <v>#DIV/0!</v>
      </c>
    </row>
    <row r="543" spans="1:4">
      <c r="A543" s="194" t="s">
        <v>1060</v>
      </c>
      <c r="B543" s="198" t="s">
        <v>481</v>
      </c>
      <c r="C543" s="196">
        <f>'4'!E8-'4'!G8-'4'!I8</f>
        <v>0</v>
      </c>
      <c r="D543" s="197" t="e">
        <f>('4'!E8-'4'!G8-'4'!I8)*100/('4'!E8)</f>
        <v>#DIV/0!</v>
      </c>
    </row>
    <row r="544" spans="1:4">
      <c r="A544" s="194" t="s">
        <v>1061</v>
      </c>
      <c r="B544" s="198" t="s">
        <v>483</v>
      </c>
      <c r="C544" s="196">
        <f>'4'!E9-'4'!G9-'4'!I9</f>
        <v>0</v>
      </c>
      <c r="D544" s="197" t="e">
        <f>('4'!E9-'4'!G9-'4'!I9)*100/('4'!E9)</f>
        <v>#DIV/0!</v>
      </c>
    </row>
    <row r="545" spans="1:4">
      <c r="A545" s="194" t="s">
        <v>1062</v>
      </c>
      <c r="B545" s="198" t="s">
        <v>485</v>
      </c>
      <c r="C545" s="196">
        <f>'4'!E10-'4'!G10-'4'!I10</f>
        <v>0</v>
      </c>
      <c r="D545" s="197" t="e">
        <f>('4'!E10-'4'!G10-'4'!I10)*100/('4'!E10)</f>
        <v>#DIV/0!</v>
      </c>
    </row>
    <row r="546" spans="1:4">
      <c r="A546" s="194" t="s">
        <v>1063</v>
      </c>
      <c r="B546" s="198" t="s">
        <v>487</v>
      </c>
      <c r="C546" s="196">
        <f>'4'!E11-'4'!G11-'4'!I11</f>
        <v>0</v>
      </c>
      <c r="D546" s="197" t="e">
        <f>('4'!E11-'4'!G11-'4'!I11)*100/('4'!E11)</f>
        <v>#DIV/0!</v>
      </c>
    </row>
    <row r="547" spans="1:4">
      <c r="A547" s="194" t="s">
        <v>1064</v>
      </c>
      <c r="B547" s="198" t="s">
        <v>489</v>
      </c>
      <c r="C547" s="196">
        <f>'4'!E12-'4'!G12-'4'!I12</f>
        <v>0</v>
      </c>
      <c r="D547" s="197" t="e">
        <f>('4'!E12-'4'!G12-'4'!I12)*100/('4'!E12)</f>
        <v>#DIV/0!</v>
      </c>
    </row>
    <row r="548" spans="1:4">
      <c r="A548" s="194" t="s">
        <v>1065</v>
      </c>
      <c r="B548" s="198" t="s">
        <v>491</v>
      </c>
      <c r="C548" s="196">
        <f>'4'!E13-'4'!G13-'4'!I13</f>
        <v>0</v>
      </c>
      <c r="D548" s="197" t="e">
        <f>('4'!E13-'4'!G13-'4'!I13)*100/('4'!E13)</f>
        <v>#DIV/0!</v>
      </c>
    </row>
    <row r="549" spans="1:4">
      <c r="A549" s="194" t="s">
        <v>1066</v>
      </c>
      <c r="B549" s="198" t="s">
        <v>493</v>
      </c>
      <c r="C549" s="196">
        <f>'4'!E14-'4'!G14-'4'!I14</f>
        <v>0</v>
      </c>
      <c r="D549" s="197" t="e">
        <f>('4'!E14-'4'!G14-'4'!I14)*100/('4'!E14)</f>
        <v>#DIV/0!</v>
      </c>
    </row>
    <row r="550" spans="1:4">
      <c r="A550" s="194" t="s">
        <v>1067</v>
      </c>
      <c r="B550" s="198" t="s">
        <v>495</v>
      </c>
      <c r="C550" s="196">
        <f>'4'!E15-'4'!G15-'4'!I15</f>
        <v>0</v>
      </c>
      <c r="D550" s="197" t="e">
        <f>('4'!E15-'4'!G15-'4'!I15)*100/('4'!E15)</f>
        <v>#DIV/0!</v>
      </c>
    </row>
    <row r="551" spans="1:4">
      <c r="A551" s="194" t="s">
        <v>1068</v>
      </c>
      <c r="B551" s="198" t="s">
        <v>497</v>
      </c>
      <c r="C551" s="196">
        <f>'4'!E16-'4'!G16-'4'!I16</f>
        <v>0</v>
      </c>
      <c r="D551" s="197" t="e">
        <f>('4'!E16-'4'!G16-'4'!I16)*100/('4'!E16)</f>
        <v>#DIV/0!</v>
      </c>
    </row>
    <row r="552" spans="1:4">
      <c r="A552" s="194" t="s">
        <v>1069</v>
      </c>
      <c r="B552" s="198" t="s">
        <v>499</v>
      </c>
      <c r="C552" s="196">
        <f>'4'!E17-'4'!G17-'4'!I17</f>
        <v>0</v>
      </c>
      <c r="D552" s="197" t="e">
        <f>('4'!E17-'4'!G17-'4'!I17)*100/('4'!E17)</f>
        <v>#DIV/0!</v>
      </c>
    </row>
    <row r="553" spans="1:4">
      <c r="A553" s="194" t="s">
        <v>1070</v>
      </c>
      <c r="B553" s="198" t="s">
        <v>501</v>
      </c>
      <c r="C553" s="196">
        <f>'4'!E18-'4'!G18-'4'!I18</f>
        <v>0</v>
      </c>
      <c r="D553" s="197" t="e">
        <f>('4'!E18-'4'!G18-'4'!I18)*100/('4'!E18)</f>
        <v>#DIV/0!</v>
      </c>
    </row>
    <row r="554" spans="1:4">
      <c r="A554" s="194" t="s">
        <v>1071</v>
      </c>
      <c r="B554" s="198" t="s">
        <v>503</v>
      </c>
      <c r="C554" s="196">
        <f>'4'!E19-'4'!G19-'4'!I19</f>
        <v>0</v>
      </c>
      <c r="D554" s="197" t="e">
        <f>('4'!E19-'4'!G19-'4'!I19)*100/('4'!E19)</f>
        <v>#DIV/0!</v>
      </c>
    </row>
    <row r="555" spans="1:4">
      <c r="A555" s="194" t="s">
        <v>1072</v>
      </c>
      <c r="B555" s="198" t="s">
        <v>505</v>
      </c>
      <c r="C555" s="196">
        <f>'4'!E20-'4'!G20-'4'!I20</f>
        <v>0</v>
      </c>
      <c r="D555" s="197" t="e">
        <f>('4'!E20-'4'!G20-'4'!I20)*100/('4'!E20)</f>
        <v>#DIV/0!</v>
      </c>
    </row>
    <row r="556" spans="1:4">
      <c r="A556" s="194" t="s">
        <v>1073</v>
      </c>
      <c r="B556" s="198" t="s">
        <v>507</v>
      </c>
      <c r="C556" s="196">
        <f>'4'!E21-'4'!G21-'4'!I21</f>
        <v>0</v>
      </c>
      <c r="D556" s="197" t="e">
        <f>('4'!E21-'4'!G21-'4'!I21)*100/('4'!E21)</f>
        <v>#DIV/0!</v>
      </c>
    </row>
    <row r="557" spans="1:4">
      <c r="A557" s="194" t="s">
        <v>1074</v>
      </c>
      <c r="B557" s="198" t="s">
        <v>509</v>
      </c>
      <c r="C557" s="196">
        <f>'4'!E22-'4'!G22-'4'!I22</f>
        <v>0</v>
      </c>
      <c r="D557" s="197" t="e">
        <f>('4'!E22-'4'!G22-'4'!I22)*100/('4'!E22)</f>
        <v>#DIV/0!</v>
      </c>
    </row>
    <row r="558" spans="1:4">
      <c r="A558" s="194" t="s">
        <v>1075</v>
      </c>
      <c r="B558" s="198" t="s">
        <v>511</v>
      </c>
      <c r="C558" s="196">
        <f>'4'!E23-'4'!G23-'4'!I23</f>
        <v>0</v>
      </c>
      <c r="D558" s="197" t="e">
        <f>('4'!E23-'4'!G23-'4'!I23)*100/('4'!E23)</f>
        <v>#DIV/0!</v>
      </c>
    </row>
    <row r="559" spans="1:4">
      <c r="A559" s="194" t="s">
        <v>1076</v>
      </c>
      <c r="B559" s="198" t="s">
        <v>513</v>
      </c>
      <c r="C559" s="196">
        <f>'4'!E24-'4'!G24-'4'!I24</f>
        <v>0</v>
      </c>
      <c r="D559" s="197" t="e">
        <f>('4'!E24-'4'!G24-'4'!I24)*100/('4'!E24)</f>
        <v>#DIV/0!</v>
      </c>
    </row>
    <row r="560" spans="1:4">
      <c r="A560" s="194" t="s">
        <v>1077</v>
      </c>
      <c r="B560" s="198" t="s">
        <v>515</v>
      </c>
      <c r="C560" s="196">
        <f>'4'!E25-'4'!G25-'4'!I25</f>
        <v>0</v>
      </c>
      <c r="D560" s="197" t="e">
        <f>('4'!E25-'4'!G25-'4'!I25)*100/('4'!E25)</f>
        <v>#DIV/0!</v>
      </c>
    </row>
    <row r="561" spans="1:4">
      <c r="A561" s="194" t="s">
        <v>1078</v>
      </c>
      <c r="B561" s="198" t="s">
        <v>517</v>
      </c>
      <c r="C561" s="196" t="str">
        <f>'4'!E26</f>
        <v>X</v>
      </c>
      <c r="D561" s="197" t="str">
        <f>'4'!E26</f>
        <v>X</v>
      </c>
    </row>
    <row r="562" spans="1:4">
      <c r="A562" s="194" t="s">
        <v>1079</v>
      </c>
      <c r="B562" s="198" t="s">
        <v>519</v>
      </c>
      <c r="C562" s="196">
        <f>'4'!E27-'4'!G27-'4'!I27</f>
        <v>0</v>
      </c>
      <c r="D562" s="197" t="e">
        <f>('4'!E27-'4'!G27-'4'!I27)*100/('4'!E27)</f>
        <v>#DIV/0!</v>
      </c>
    </row>
    <row r="563" s="181" customFormat="1" spans="1:11">
      <c r="A563" s="194" t="s">
        <v>1080</v>
      </c>
      <c r="B563" s="198" t="s">
        <v>521</v>
      </c>
      <c r="C563" s="196">
        <f>'4'!E28-'4'!G28-'4'!I28</f>
        <v>0</v>
      </c>
      <c r="D563" s="197" t="e">
        <f>('4'!E28-'4'!G28-'4'!I28)*100/('4'!E28)</f>
        <v>#DIV/0!</v>
      </c>
      <c r="K563" s="203"/>
    </row>
    <row r="564" ht="25.5" spans="1:4">
      <c r="A564" s="194" t="s">
        <v>1081</v>
      </c>
      <c r="B564" s="198" t="s">
        <v>523</v>
      </c>
      <c r="C564" s="196">
        <f>'4'!E29-'4'!G29-'4'!I29</f>
        <v>0</v>
      </c>
      <c r="D564" s="197" t="e">
        <f>('4'!E29-'4'!G29-'4'!I29)*100/('4'!E29)</f>
        <v>#DIV/0!</v>
      </c>
    </row>
    <row r="565" s="181" customFormat="1" spans="1:11">
      <c r="A565" s="194" t="s">
        <v>1082</v>
      </c>
      <c r="B565" s="198" t="s">
        <v>525</v>
      </c>
      <c r="C565" s="196">
        <f>'4'!E30-'4'!G30-'4'!I30</f>
        <v>0</v>
      </c>
      <c r="D565" s="197" t="e">
        <f>('4'!E30-'4'!G30-'4'!I30)*100/('4'!E30)</f>
        <v>#DIV/0!</v>
      </c>
      <c r="K565" s="203"/>
    </row>
    <row r="566" spans="1:4">
      <c r="A566" s="194" t="s">
        <v>1083</v>
      </c>
      <c r="B566" s="198" t="s">
        <v>527</v>
      </c>
      <c r="C566" s="196" t="str">
        <f>'4'!E31</f>
        <v>X</v>
      </c>
      <c r="D566" s="197" t="str">
        <f>'4'!E31</f>
        <v>X</v>
      </c>
    </row>
    <row r="567" spans="1:4">
      <c r="A567" s="194" t="s">
        <v>1084</v>
      </c>
      <c r="B567" s="198" t="s">
        <v>529</v>
      </c>
      <c r="C567" s="196" t="str">
        <f>'4'!E32</f>
        <v>X</v>
      </c>
      <c r="D567" s="197" t="str">
        <f>'4'!E32</f>
        <v>X</v>
      </c>
    </row>
    <row r="568" spans="1:4">
      <c r="A568" s="194" t="s">
        <v>1085</v>
      </c>
      <c r="B568" s="198" t="s">
        <v>531</v>
      </c>
      <c r="C568" s="196" t="str">
        <f>'4'!E33</f>
        <v>X</v>
      </c>
      <c r="D568" s="197" t="str">
        <f>'4'!E33</f>
        <v>X</v>
      </c>
    </row>
    <row r="569" spans="1:4">
      <c r="A569" s="194" t="s">
        <v>1086</v>
      </c>
      <c r="B569" s="198" t="s">
        <v>533</v>
      </c>
      <c r="C569" s="196" t="str">
        <f>'5'!E6</f>
        <v>X</v>
      </c>
      <c r="D569" s="197" t="str">
        <f>'5'!E6</f>
        <v>X</v>
      </c>
    </row>
    <row r="570" spans="1:4">
      <c r="A570" s="194" t="s">
        <v>1087</v>
      </c>
      <c r="B570" s="198" t="s">
        <v>535</v>
      </c>
      <c r="C570" s="196" t="str">
        <f>'5'!E7</f>
        <v>X</v>
      </c>
      <c r="D570" s="197" t="str">
        <f>'5'!E7</f>
        <v>X</v>
      </c>
    </row>
    <row r="571" spans="1:4">
      <c r="A571" s="194" t="s">
        <v>1088</v>
      </c>
      <c r="B571" s="198" t="s">
        <v>537</v>
      </c>
      <c r="C571" s="196">
        <f>'5'!E8-'5'!G8-'5'!I8</f>
        <v>0</v>
      </c>
      <c r="D571" s="197" t="e">
        <f>('5'!E8-'5'!G8-'5'!I8)*100/('5'!E8)</f>
        <v>#DIV/0!</v>
      </c>
    </row>
    <row r="572" spans="1:4">
      <c r="A572" s="194" t="s">
        <v>1089</v>
      </c>
      <c r="B572" s="198" t="s">
        <v>539</v>
      </c>
      <c r="C572" s="196">
        <f>'5'!E9-'5'!G9-'5'!I9</f>
        <v>0</v>
      </c>
      <c r="D572" s="197" t="e">
        <f>('5'!E9-'5'!G9-'5'!I9)*100/('5'!E9)</f>
        <v>#DIV/0!</v>
      </c>
    </row>
    <row r="573" spans="1:4">
      <c r="A573" s="194" t="s">
        <v>1090</v>
      </c>
      <c r="B573" s="198" t="s">
        <v>541</v>
      </c>
      <c r="C573" s="196">
        <f>'5'!E10-'5'!G10-'5'!I10</f>
        <v>0</v>
      </c>
      <c r="D573" s="197" t="e">
        <f>('5'!E10-'5'!G10-'5'!I10)*100/('5'!E10)</f>
        <v>#DIV/0!</v>
      </c>
    </row>
    <row r="574" spans="1:4">
      <c r="A574" s="194" t="s">
        <v>1091</v>
      </c>
      <c r="B574" s="198" t="s">
        <v>543</v>
      </c>
      <c r="C574" s="196">
        <f>'5'!E11-'5'!G11-'5'!I11</f>
        <v>0</v>
      </c>
      <c r="D574" s="197" t="e">
        <f>('5'!E11-'5'!G11-'5'!I11)*100/('5'!E11)</f>
        <v>#DIV/0!</v>
      </c>
    </row>
    <row r="575" spans="1:4">
      <c r="A575" s="194" t="s">
        <v>1092</v>
      </c>
      <c r="B575" s="198" t="s">
        <v>545</v>
      </c>
      <c r="C575" s="196">
        <f>'5'!E12-'5'!G12-'5'!I12</f>
        <v>0</v>
      </c>
      <c r="D575" s="197" t="e">
        <f>('5'!E12-'5'!G12-'5'!I12)*100/('5'!E12)</f>
        <v>#DIV/0!</v>
      </c>
    </row>
    <row r="576" spans="1:4">
      <c r="A576" s="194" t="s">
        <v>1093</v>
      </c>
      <c r="B576" s="198" t="s">
        <v>547</v>
      </c>
      <c r="C576" s="196">
        <f>'5'!E13-'5'!G13-'5'!I13</f>
        <v>0</v>
      </c>
      <c r="D576" s="197" t="e">
        <f>('5'!E13-'5'!G13-'5'!I13)*100/('5'!E13)</f>
        <v>#DIV/0!</v>
      </c>
    </row>
    <row r="577" spans="1:4">
      <c r="A577" s="194" t="s">
        <v>1094</v>
      </c>
      <c r="B577" s="198" t="s">
        <v>549</v>
      </c>
      <c r="C577" s="196">
        <f>'5'!E14-'5'!G14-'5'!I14</f>
        <v>0</v>
      </c>
      <c r="D577" s="197" t="e">
        <f>('5'!E14-'5'!G14-'5'!I14)*100/('5'!E14)</f>
        <v>#DIV/0!</v>
      </c>
    </row>
    <row r="578" spans="1:4">
      <c r="A578" s="194" t="s">
        <v>1095</v>
      </c>
      <c r="B578" s="198" t="s">
        <v>551</v>
      </c>
      <c r="C578" s="196">
        <f>'5'!E15-'5'!G15-'5'!I15</f>
        <v>0</v>
      </c>
      <c r="D578" s="197" t="e">
        <f>('5'!E15-'5'!G15-'5'!I15)*100/('5'!E15)</f>
        <v>#DIV/0!</v>
      </c>
    </row>
    <row r="579" spans="1:4">
      <c r="A579" s="194" t="s">
        <v>1096</v>
      </c>
      <c r="B579" s="198" t="s">
        <v>553</v>
      </c>
      <c r="C579" s="196">
        <f>'5'!E16-'5'!G16-'5'!I16</f>
        <v>0</v>
      </c>
      <c r="D579" s="197" t="e">
        <f>('5'!E16-'5'!G16-'5'!I16)*100/('5'!E16)</f>
        <v>#DIV/0!</v>
      </c>
    </row>
    <row r="580" spans="1:4">
      <c r="A580" s="194" t="s">
        <v>1097</v>
      </c>
      <c r="B580" s="198" t="s">
        <v>555</v>
      </c>
      <c r="C580" s="196">
        <f>'5'!E17-'5'!G17-'5'!I17</f>
        <v>0</v>
      </c>
      <c r="D580" s="197" t="e">
        <f>('5'!E17-'5'!G17-'5'!I17)*100/('5'!E17)</f>
        <v>#DIV/0!</v>
      </c>
    </row>
    <row r="581" spans="1:4">
      <c r="A581" s="194" t="s">
        <v>1098</v>
      </c>
      <c r="B581" s="198" t="s">
        <v>557</v>
      </c>
      <c r="C581" s="196">
        <f>'5'!E18-'5'!I18</f>
        <v>0</v>
      </c>
      <c r="D581" s="197" t="e">
        <f>('5'!E18-'5'!I18)*100/('5'!E18)</f>
        <v>#DIV/0!</v>
      </c>
    </row>
    <row r="582" spans="1:4">
      <c r="A582" s="194" t="s">
        <v>1099</v>
      </c>
      <c r="B582" s="198" t="s">
        <v>559</v>
      </c>
      <c r="C582" s="196">
        <f>'5'!E19-'5'!G19-'5'!I19</f>
        <v>0</v>
      </c>
      <c r="D582" s="197" t="e">
        <f>('5'!E19-'5'!G19-'5'!I19)*100/('5'!E19)</f>
        <v>#DIV/0!</v>
      </c>
    </row>
    <row r="583" spans="1:4">
      <c r="A583" s="194" t="s">
        <v>1100</v>
      </c>
      <c r="B583" s="198" t="s">
        <v>561</v>
      </c>
      <c r="C583" s="196">
        <f>'5'!E20-'5'!G20-'5'!I20</f>
        <v>0</v>
      </c>
      <c r="D583" s="197" t="e">
        <f>('5'!E20-'5'!G20-'5'!I20)*100/('5'!E20)</f>
        <v>#DIV/0!</v>
      </c>
    </row>
    <row r="584" spans="1:4">
      <c r="A584" s="194" t="s">
        <v>1101</v>
      </c>
      <c r="B584" s="198" t="s">
        <v>563</v>
      </c>
      <c r="C584" s="196">
        <f>'5'!E21-'5'!G21-'5'!I21</f>
        <v>0</v>
      </c>
      <c r="D584" s="197" t="e">
        <f>('5'!E21-'5'!G21-'5'!I21)*100/('5'!E21)</f>
        <v>#DIV/0!</v>
      </c>
    </row>
    <row r="585" spans="1:4">
      <c r="A585" s="194" t="s">
        <v>1102</v>
      </c>
      <c r="B585" s="198" t="s">
        <v>254</v>
      </c>
      <c r="C585" s="196">
        <f>'5'!E22-'5'!G22-'5'!I22</f>
        <v>0</v>
      </c>
      <c r="D585" s="197" t="e">
        <f>('5'!E22-'5'!G22-'5'!I22)*100/('5'!E22)</f>
        <v>#DIV/0!</v>
      </c>
    </row>
    <row r="586" spans="1:4">
      <c r="A586" s="194" t="s">
        <v>1103</v>
      </c>
      <c r="B586" s="198" t="s">
        <v>566</v>
      </c>
      <c r="C586" s="196">
        <f>'5'!E23-'5'!G23-'5'!I23</f>
        <v>0</v>
      </c>
      <c r="D586" s="197" t="e">
        <f>('5'!E23-'5'!G23-'5'!I23)*100/('5'!E23)</f>
        <v>#DIV/0!</v>
      </c>
    </row>
    <row r="587" spans="1:4">
      <c r="A587" s="194" t="s">
        <v>1104</v>
      </c>
      <c r="B587" s="198" t="s">
        <v>568</v>
      </c>
      <c r="C587" s="196">
        <f>'5'!E24-'5'!G24-'5'!I24</f>
        <v>0</v>
      </c>
      <c r="D587" s="197" t="e">
        <f>('5'!E24-'5'!G24-'5'!I24)*100/('5'!E24)</f>
        <v>#DIV/0!</v>
      </c>
    </row>
    <row r="588" spans="1:4">
      <c r="A588" s="194" t="s">
        <v>1105</v>
      </c>
      <c r="B588" s="198" t="s">
        <v>570</v>
      </c>
      <c r="C588" s="196">
        <f>'5'!E25-'5'!G25-'5'!I25</f>
        <v>0</v>
      </c>
      <c r="D588" s="197" t="e">
        <f>('5'!E25-'5'!G25-'5'!I25)*100/('5'!E25)</f>
        <v>#DIV/0!</v>
      </c>
    </row>
    <row r="589" spans="1:4">
      <c r="A589" s="194" t="s">
        <v>1106</v>
      </c>
      <c r="B589" s="198" t="s">
        <v>572</v>
      </c>
      <c r="C589" s="196">
        <f>'5'!E26-'5'!G26-'5'!I26</f>
        <v>0</v>
      </c>
      <c r="D589" s="197" t="e">
        <f>('5'!E26-'5'!G26-'5'!I26)*100/('5'!E26)</f>
        <v>#DIV/0!</v>
      </c>
    </row>
    <row r="590" spans="1:4">
      <c r="A590" s="194" t="s">
        <v>1107</v>
      </c>
      <c r="B590" s="198" t="s">
        <v>574</v>
      </c>
      <c r="C590" s="196">
        <f>'5'!E27-'5'!G27-'5'!I27</f>
        <v>0</v>
      </c>
      <c r="D590" s="197" t="e">
        <f>('5'!E27-'5'!G27-'5'!I27)*100/('5'!E27)</f>
        <v>#DIV/0!</v>
      </c>
    </row>
    <row r="591" spans="1:4">
      <c r="A591" s="194" t="s">
        <v>1108</v>
      </c>
      <c r="B591" s="198" t="s">
        <v>576</v>
      </c>
      <c r="C591" s="196">
        <f>'5'!E28-'5'!G28-'5'!I28</f>
        <v>0</v>
      </c>
      <c r="D591" s="197" t="e">
        <f>('5'!E28-'5'!G28-'5'!I28)*100/('5'!E28)</f>
        <v>#DIV/0!</v>
      </c>
    </row>
    <row r="592" spans="1:4">
      <c r="A592" s="194" t="s">
        <v>1109</v>
      </c>
      <c r="B592" s="198" t="s">
        <v>578</v>
      </c>
      <c r="C592" s="196">
        <f>'5'!E30-'5'!G30-'5'!I30</f>
        <v>0</v>
      </c>
      <c r="D592" s="197" t="e">
        <f>('5'!E30-'5'!G30-'5'!I30)*100/('5'!E30)</f>
        <v>#DIV/0!</v>
      </c>
    </row>
    <row r="593" s="181" customFormat="1" spans="1:11">
      <c r="A593" s="194" t="s">
        <v>1110</v>
      </c>
      <c r="B593" s="198" t="s">
        <v>733</v>
      </c>
      <c r="C593" s="196">
        <f>'6'!E6-'6'!G6-'6'!I6</f>
        <v>0</v>
      </c>
      <c r="D593" s="197" t="e">
        <f>('6'!E6-'6'!G6-'6'!I6)*100/('6'!E6)</f>
        <v>#DIV/0!</v>
      </c>
      <c r="K593" s="203"/>
    </row>
    <row r="594" spans="1:4">
      <c r="A594" s="194" t="s">
        <v>1111</v>
      </c>
      <c r="B594" s="198" t="s">
        <v>582</v>
      </c>
      <c r="C594" s="196">
        <f>'6'!E7-'6'!G7-'6'!I7</f>
        <v>0</v>
      </c>
      <c r="D594" s="197" t="e">
        <f>('6'!E7-'6'!G7-'6'!I7)*100/('6'!E7)</f>
        <v>#DIV/0!</v>
      </c>
    </row>
    <row r="595" spans="1:4">
      <c r="A595" s="194" t="s">
        <v>1112</v>
      </c>
      <c r="B595" s="198" t="s">
        <v>584</v>
      </c>
      <c r="C595" s="196">
        <f>'6'!E8-'6'!G8-'6'!I8</f>
        <v>0</v>
      </c>
      <c r="D595" s="197" t="e">
        <f>('6'!E8-'6'!G8-'6'!I8)*100/('6'!E8)</f>
        <v>#DIV/0!</v>
      </c>
    </row>
    <row r="596" spans="1:4">
      <c r="A596" s="194" t="s">
        <v>1113</v>
      </c>
      <c r="B596" s="198" t="s">
        <v>586</v>
      </c>
      <c r="C596" s="196">
        <f>'6'!E13-'6'!G13-'6'!I13</f>
        <v>0</v>
      </c>
      <c r="D596" s="197" t="e">
        <f>('6'!E13-'6'!G13-'6'!I13)*100/('6'!E13)</f>
        <v>#DIV/0!</v>
      </c>
    </row>
    <row r="597" spans="1:4">
      <c r="A597" s="194" t="s">
        <v>1114</v>
      </c>
      <c r="B597" s="198" t="s">
        <v>588</v>
      </c>
      <c r="C597" s="196">
        <f>'6'!E17-'6'!G17-'6'!I17</f>
        <v>0</v>
      </c>
      <c r="D597" s="197" t="e">
        <f>('6'!E17-'6'!G17-'6'!I17)*100/('6'!E17)</f>
        <v>#DIV/0!</v>
      </c>
    </row>
    <row r="598" spans="1:4">
      <c r="A598" s="194" t="s">
        <v>1115</v>
      </c>
      <c r="B598" s="198" t="s">
        <v>590</v>
      </c>
      <c r="C598" s="196">
        <f>'6'!E19-'6'!G19-'6'!I19</f>
        <v>0</v>
      </c>
      <c r="D598" s="197" t="e">
        <f>('6'!E19-'6'!G19-'6'!I19)*100/('6'!E19)</f>
        <v>#DIV/0!</v>
      </c>
    </row>
    <row r="599" s="181" customFormat="1" spans="1:11">
      <c r="A599" s="194" t="s">
        <v>1116</v>
      </c>
      <c r="B599" s="199" t="s">
        <v>592</v>
      </c>
      <c r="C599" s="196">
        <f>'6'!E20-'6'!G20-'6'!I20</f>
        <v>0</v>
      </c>
      <c r="D599" s="197" t="e">
        <f>('6'!E20-'6'!G20-'6'!I20)*100/('6'!E20)</f>
        <v>#DIV/0!</v>
      </c>
      <c r="K599" s="203"/>
    </row>
    <row r="600" spans="1:4">
      <c r="A600" s="194" t="s">
        <v>1117</v>
      </c>
      <c r="B600" s="198" t="s">
        <v>594</v>
      </c>
      <c r="C600" s="196">
        <f>'6'!E22-'6'!G22-'6'!I22</f>
        <v>0</v>
      </c>
      <c r="D600" s="197" t="e">
        <f>('6'!E22-'6'!G22-'6'!I22)*100/('6'!E22)</f>
        <v>#DIV/0!</v>
      </c>
    </row>
    <row r="601" spans="1:4">
      <c r="A601" s="194" t="s">
        <v>1118</v>
      </c>
      <c r="B601" s="198" t="s">
        <v>596</v>
      </c>
      <c r="C601" s="196">
        <f>'6'!E23-'6'!G23-'6'!I23</f>
        <v>0</v>
      </c>
      <c r="D601" s="197" t="e">
        <f>('6'!E23-'6'!G23-'6'!I23)*100/('6'!E23)</f>
        <v>#DIV/0!</v>
      </c>
    </row>
    <row r="602" spans="1:4">
      <c r="A602" s="194" t="s">
        <v>1119</v>
      </c>
      <c r="B602" s="198" t="s">
        <v>598</v>
      </c>
      <c r="C602" s="196">
        <f>'6'!E24-'6'!G24-'6'!I24</f>
        <v>0</v>
      </c>
      <c r="D602" s="197" t="e">
        <f>('6'!E24-'6'!G24-'6'!I24)*100/('6'!E24)</f>
        <v>#DIV/0!</v>
      </c>
    </row>
    <row r="603" spans="1:4">
      <c r="A603" s="194" t="s">
        <v>1120</v>
      </c>
      <c r="B603" s="198" t="s">
        <v>600</v>
      </c>
      <c r="C603" s="196">
        <f>'6'!E25-'6'!G25-'6'!I25</f>
        <v>0</v>
      </c>
      <c r="D603" s="197" t="e">
        <f>('6'!E25-'6'!G25-'6'!I25)*100/('6'!E25)</f>
        <v>#DIV/0!</v>
      </c>
    </row>
    <row r="604" spans="1:4">
      <c r="A604" s="194" t="s">
        <v>1121</v>
      </c>
      <c r="B604" s="198" t="s">
        <v>602</v>
      </c>
      <c r="C604" s="196">
        <f>'6'!E26-'6'!G26-'6'!I26</f>
        <v>0</v>
      </c>
      <c r="D604" s="197" t="e">
        <f>('6'!E26-'6'!G26-'6'!I26)*100/('6'!E26)</f>
        <v>#DIV/0!</v>
      </c>
    </row>
    <row r="605" spans="1:4">
      <c r="A605" s="194" t="s">
        <v>1122</v>
      </c>
      <c r="B605" s="198" t="s">
        <v>559</v>
      </c>
      <c r="C605" s="196">
        <f>'6'!E27-'6'!G27-'6'!I27</f>
        <v>0</v>
      </c>
      <c r="D605" s="197" t="e">
        <f>('6'!E27-'6'!G27-'6'!I27)*100/('6'!E27)</f>
        <v>#DIV/0!</v>
      </c>
    </row>
    <row r="606" spans="1:4">
      <c r="A606" s="194" t="s">
        <v>1123</v>
      </c>
      <c r="B606" s="198" t="s">
        <v>605</v>
      </c>
      <c r="C606" s="196">
        <f>'7'!E6-'7'!G6-'7'!I6</f>
        <v>0</v>
      </c>
      <c r="D606" s="197" t="e">
        <f>('7'!E6-'7'!G6-'7'!I6)*100/('7'!E6)</f>
        <v>#DIV/0!</v>
      </c>
    </row>
    <row r="607" spans="1:4">
      <c r="A607" s="194" t="s">
        <v>1124</v>
      </c>
      <c r="B607" s="198" t="s">
        <v>607</v>
      </c>
      <c r="C607" s="196">
        <f>'7'!E7-'7'!G7-'7'!I7</f>
        <v>0</v>
      </c>
      <c r="D607" s="197" t="e">
        <f>('7'!E7-'7'!G7-'7'!I7)*100/('7'!E7)</f>
        <v>#DIV/0!</v>
      </c>
    </row>
    <row r="608" spans="1:4">
      <c r="A608" s="194" t="s">
        <v>1125</v>
      </c>
      <c r="B608" s="198" t="s">
        <v>358</v>
      </c>
      <c r="C608" s="196">
        <f>'7'!E8-'7'!G8-'7'!I8</f>
        <v>0</v>
      </c>
      <c r="D608" s="197" t="e">
        <f>('7'!E8-'7'!G8-'7'!I8)*100/('7'!E8)</f>
        <v>#DIV/0!</v>
      </c>
    </row>
    <row r="609" spans="1:4">
      <c r="A609" s="194" t="s">
        <v>1126</v>
      </c>
      <c r="B609" s="198" t="s">
        <v>610</v>
      </c>
      <c r="C609" s="196">
        <f>'7'!E9-'7'!G9-'7'!I9</f>
        <v>0</v>
      </c>
      <c r="D609" s="197" t="e">
        <f>('7'!E9-'7'!G9-'7'!I9)*100/('7'!E9)</f>
        <v>#DIV/0!</v>
      </c>
    </row>
    <row r="610" spans="1:4">
      <c r="A610" s="194" t="s">
        <v>1127</v>
      </c>
      <c r="B610" s="198" t="s">
        <v>612</v>
      </c>
      <c r="C610" s="196">
        <f>'7'!E10-'7'!G10-'7'!I10</f>
        <v>0</v>
      </c>
      <c r="D610" s="197" t="e">
        <f>('7'!E10-'7'!G10-'7'!I10)*100/('7'!E10)</f>
        <v>#DIV/0!</v>
      </c>
    </row>
    <row r="611" spans="1:4">
      <c r="A611" s="194" t="s">
        <v>1128</v>
      </c>
      <c r="B611" s="198" t="s">
        <v>614</v>
      </c>
      <c r="C611" s="196">
        <f>'7'!E11-'7'!G11-'7'!I11</f>
        <v>0</v>
      </c>
      <c r="D611" s="197" t="e">
        <f>('7'!E11-'7'!G11-'7'!I11)*100/('7'!E11)</f>
        <v>#DIV/0!</v>
      </c>
    </row>
    <row r="612" spans="1:4">
      <c r="A612" s="194" t="s">
        <v>1129</v>
      </c>
      <c r="B612" s="198" t="s">
        <v>616</v>
      </c>
      <c r="C612" s="196">
        <f>'7'!E12-'7'!G12-'7'!I12</f>
        <v>0</v>
      </c>
      <c r="D612" s="197" t="e">
        <f>('7'!E12-'7'!G12-'7'!I12)*100/('7'!E12)</f>
        <v>#DIV/0!</v>
      </c>
    </row>
    <row r="613" spans="1:4">
      <c r="A613" s="194" t="s">
        <v>1130</v>
      </c>
      <c r="B613" s="198" t="s">
        <v>618</v>
      </c>
      <c r="C613" s="196">
        <f>'7'!E13-'7'!G13-'7'!I13</f>
        <v>0</v>
      </c>
      <c r="D613" s="197" t="e">
        <f>('7'!E13-'7'!G13-'7'!I13)*100/('7'!E13)</f>
        <v>#DIV/0!</v>
      </c>
    </row>
    <row r="614" spans="1:4">
      <c r="A614" s="194" t="s">
        <v>1131</v>
      </c>
      <c r="B614" s="198" t="s">
        <v>620</v>
      </c>
      <c r="C614" s="196">
        <f>'7'!E19-'7'!G19-'7'!I19</f>
        <v>0</v>
      </c>
      <c r="D614" s="197" t="e">
        <f>('7'!E19-'7'!G19-'7'!I19)*100/('7'!E19)</f>
        <v>#DIV/0!</v>
      </c>
    </row>
    <row r="615" spans="1:4">
      <c r="A615" s="194" t="s">
        <v>1132</v>
      </c>
      <c r="B615" s="199" t="s">
        <v>622</v>
      </c>
      <c r="C615" s="196">
        <f>'7'!E20-'7'!G20-'7'!I20</f>
        <v>0</v>
      </c>
      <c r="D615" s="197" t="e">
        <f>('7'!E20-'7'!G20-'7'!I20)*100/('7'!E20)</f>
        <v>#DIV/0!</v>
      </c>
    </row>
    <row r="616" spans="1:4">
      <c r="A616" s="194" t="s">
        <v>1133</v>
      </c>
      <c r="B616" s="199" t="s">
        <v>624</v>
      </c>
      <c r="C616" s="196">
        <f>'7'!E21-'7'!G21-'7'!I21</f>
        <v>0</v>
      </c>
      <c r="D616" s="197" t="e">
        <f>('7'!E21-'7'!G21-'7'!I21)*100/('7'!E21)</f>
        <v>#DIV/0!</v>
      </c>
    </row>
    <row r="617" spans="1:4">
      <c r="A617" s="194" t="s">
        <v>1134</v>
      </c>
      <c r="B617" s="198" t="s">
        <v>626</v>
      </c>
      <c r="C617" s="196">
        <f>'7'!E22-'7'!G22-'7'!I22</f>
        <v>0</v>
      </c>
      <c r="D617" s="197" t="e">
        <f>('7'!E22-'7'!G22-'7'!I22)*100/('7'!E22)</f>
        <v>#DIV/0!</v>
      </c>
    </row>
    <row r="618" spans="1:4">
      <c r="A618" s="194" t="s">
        <v>1135</v>
      </c>
      <c r="B618" s="198" t="s">
        <v>628</v>
      </c>
      <c r="C618" s="196">
        <f>'7'!E23-'7'!G23-'7'!I23</f>
        <v>0</v>
      </c>
      <c r="D618" s="197" t="e">
        <f>('7'!E23-'7'!G23-'7'!I23)*100/('7'!E23)</f>
        <v>#DIV/0!</v>
      </c>
    </row>
    <row r="619" spans="1:4">
      <c r="A619" s="194" t="s">
        <v>1136</v>
      </c>
      <c r="B619" s="198" t="s">
        <v>630</v>
      </c>
      <c r="C619" s="196">
        <f>'7'!E24-'7'!G24-'7'!I24</f>
        <v>0</v>
      </c>
      <c r="D619" s="197" t="e">
        <f>('7'!E24-'7'!G24-'7'!I24)*100/('7'!E24)</f>
        <v>#DIV/0!</v>
      </c>
    </row>
    <row r="620" spans="1:4">
      <c r="A620" s="194" t="s">
        <v>1137</v>
      </c>
      <c r="B620" s="198" t="s">
        <v>632</v>
      </c>
      <c r="C620" s="196">
        <f>'7'!E25-'7'!G25-'7'!I25</f>
        <v>0</v>
      </c>
      <c r="D620" s="197" t="e">
        <f>('7'!E25-'7'!G25-'7'!I25)*100/('7'!E25)</f>
        <v>#DIV/0!</v>
      </c>
    </row>
    <row r="621" ht="25.5" spans="1:4">
      <c r="A621" s="194" t="s">
        <v>1138</v>
      </c>
      <c r="B621" s="201" t="s">
        <v>1139</v>
      </c>
      <c r="C621" s="196">
        <f>'2'!G11+'6'!G6</f>
        <v>0</v>
      </c>
      <c r="D621" s="197" t="e">
        <f>('2'!G11+'6'!G6)*100/('2'!E11+'6'!E6)</f>
        <v>#DIV/0!</v>
      </c>
    </row>
    <row r="622" ht="25.5" spans="1:4">
      <c r="A622" s="194" t="s">
        <v>1140</v>
      </c>
      <c r="B622" s="201" t="s">
        <v>1141</v>
      </c>
      <c r="C622" s="196">
        <f>'2'!G13</f>
        <v>0</v>
      </c>
      <c r="D622" s="197" t="e">
        <f>'2'!G13*100/'2'!E13</f>
        <v>#DIV/0!</v>
      </c>
    </row>
    <row r="623" spans="1:4">
      <c r="A623" s="194" t="s">
        <v>1142</v>
      </c>
      <c r="B623" s="198" t="s">
        <v>394</v>
      </c>
      <c r="C623" s="196">
        <f>'2'!G14</f>
        <v>0</v>
      </c>
      <c r="D623" s="197" t="e">
        <f>'2'!G14*100/'2'!E14</f>
        <v>#DIV/0!</v>
      </c>
    </row>
    <row r="624" spans="1:4">
      <c r="A624" s="194" t="s">
        <v>1143</v>
      </c>
      <c r="B624" s="198" t="s">
        <v>396</v>
      </c>
      <c r="C624" s="196">
        <f>'2'!G15</f>
        <v>0</v>
      </c>
      <c r="D624" s="197" t="e">
        <f>'2'!G15*100/'2'!E15</f>
        <v>#DIV/0!</v>
      </c>
    </row>
    <row r="625" spans="1:4">
      <c r="A625" s="194" t="s">
        <v>1144</v>
      </c>
      <c r="B625" s="198" t="s">
        <v>398</v>
      </c>
      <c r="C625" s="196">
        <f>'2'!G16</f>
        <v>0</v>
      </c>
      <c r="D625" s="197" t="e">
        <f>'2'!G16*100/'2'!E16</f>
        <v>#DIV/0!</v>
      </c>
    </row>
    <row r="626" spans="1:4">
      <c r="A626" s="194" t="s">
        <v>1145</v>
      </c>
      <c r="B626" s="198" t="s">
        <v>84</v>
      </c>
      <c r="C626" s="196">
        <f>'2'!G17</f>
        <v>0</v>
      </c>
      <c r="D626" s="197" t="e">
        <f>'2'!G17*100/'2'!E17</f>
        <v>#DIV/0!</v>
      </c>
    </row>
    <row r="627" spans="1:4">
      <c r="A627" s="194" t="s">
        <v>1146</v>
      </c>
      <c r="B627" s="198" t="s">
        <v>401</v>
      </c>
      <c r="C627" s="196">
        <f>'2'!G18</f>
        <v>0</v>
      </c>
      <c r="D627" s="197" t="e">
        <f>'2'!G18*100/'2'!E18</f>
        <v>#DIV/0!</v>
      </c>
    </row>
    <row r="628" spans="1:4">
      <c r="A628" s="194" t="s">
        <v>1147</v>
      </c>
      <c r="B628" s="198" t="s">
        <v>403</v>
      </c>
      <c r="C628" s="196">
        <f>'2'!G19</f>
        <v>0</v>
      </c>
      <c r="D628" s="197" t="e">
        <f>'2'!G19*100/'2'!E19</f>
        <v>#DIV/0!</v>
      </c>
    </row>
    <row r="629" spans="1:4">
      <c r="A629" s="194" t="s">
        <v>1148</v>
      </c>
      <c r="B629" s="198" t="s">
        <v>405</v>
      </c>
      <c r="C629" s="196">
        <f>'2'!G20</f>
        <v>0</v>
      </c>
      <c r="D629" s="197" t="e">
        <f>'2'!G20*100/'2'!E20</f>
        <v>#DIV/0!</v>
      </c>
    </row>
    <row r="630" spans="1:4">
      <c r="A630" s="194" t="s">
        <v>1149</v>
      </c>
      <c r="B630" s="198" t="s">
        <v>409</v>
      </c>
      <c r="C630" s="196">
        <f>'2'!G22</f>
        <v>0</v>
      </c>
      <c r="D630" s="197" t="e">
        <f>'2'!G22*100/'2'!E22</f>
        <v>#DIV/0!</v>
      </c>
    </row>
    <row r="631" spans="1:4">
      <c r="A631" s="194" t="s">
        <v>1150</v>
      </c>
      <c r="B631" s="198" t="s">
        <v>411</v>
      </c>
      <c r="C631" s="196">
        <f>'2'!G23</f>
        <v>0</v>
      </c>
      <c r="D631" s="197" t="e">
        <f>'2'!G23*100/'2'!E23</f>
        <v>#DIV/0!</v>
      </c>
    </row>
    <row r="632" spans="1:4">
      <c r="A632" s="194" t="s">
        <v>1151</v>
      </c>
      <c r="B632" s="198" t="s">
        <v>413</v>
      </c>
      <c r="C632" s="196">
        <f>'2'!G24</f>
        <v>0</v>
      </c>
      <c r="D632" s="197" t="e">
        <f>'2'!G24*100/'2'!E24</f>
        <v>#DIV/0!</v>
      </c>
    </row>
    <row r="633" spans="1:4">
      <c r="A633" s="194" t="s">
        <v>1152</v>
      </c>
      <c r="B633" s="198" t="s">
        <v>415</v>
      </c>
      <c r="C633" s="196">
        <f>'2'!G25</f>
        <v>0</v>
      </c>
      <c r="D633" s="197" t="e">
        <f>'2'!G25*100/'2'!E25</f>
        <v>#DIV/0!</v>
      </c>
    </row>
    <row r="634" spans="1:4">
      <c r="A634" s="194" t="s">
        <v>1153</v>
      </c>
      <c r="B634" s="198" t="s">
        <v>417</v>
      </c>
      <c r="C634" s="196">
        <f>'2'!G26</f>
        <v>0</v>
      </c>
      <c r="D634" s="197" t="e">
        <f>'2'!G26*100/'2'!E26</f>
        <v>#DIV/0!</v>
      </c>
    </row>
    <row r="635" spans="1:4">
      <c r="A635" s="194" t="s">
        <v>1154</v>
      </c>
      <c r="B635" s="198" t="s">
        <v>419</v>
      </c>
      <c r="C635" s="196">
        <f>'2'!G27</f>
        <v>0</v>
      </c>
      <c r="D635" s="197" t="e">
        <f>'2'!G27*100/'2'!E27</f>
        <v>#DIV/0!</v>
      </c>
    </row>
    <row r="636" spans="1:4">
      <c r="A636" s="194" t="s">
        <v>1155</v>
      </c>
      <c r="B636" s="198" t="s">
        <v>421</v>
      </c>
      <c r="C636" s="196">
        <f>'2'!G28</f>
        <v>0</v>
      </c>
      <c r="D636" s="197" t="e">
        <f>'2'!G28*100/'2'!E28</f>
        <v>#DIV/0!</v>
      </c>
    </row>
    <row r="637" spans="1:4">
      <c r="A637" s="194" t="s">
        <v>1156</v>
      </c>
      <c r="B637" s="198" t="s">
        <v>423</v>
      </c>
      <c r="C637" s="196">
        <f>'2'!G29</f>
        <v>0</v>
      </c>
      <c r="D637" s="197" t="e">
        <f>'2'!G29*100/'2'!E29</f>
        <v>#DIV/0!</v>
      </c>
    </row>
    <row r="638" spans="1:4">
      <c r="A638" s="194" t="s">
        <v>1157</v>
      </c>
      <c r="B638" s="198" t="s">
        <v>425</v>
      </c>
      <c r="C638" s="196">
        <f>'3'!G6</f>
        <v>0</v>
      </c>
      <c r="D638" s="197" t="e">
        <f>'3'!G6*100/'3'!E6</f>
        <v>#DIV/0!</v>
      </c>
    </row>
    <row r="639" spans="1:4">
      <c r="A639" s="194" t="s">
        <v>1158</v>
      </c>
      <c r="B639" s="198" t="s">
        <v>427</v>
      </c>
      <c r="C639" s="196">
        <f>'3'!G7</f>
        <v>0</v>
      </c>
      <c r="D639" s="197" t="e">
        <f>'3'!G7*100/'3'!E7</f>
        <v>#DIV/0!</v>
      </c>
    </row>
    <row r="640" spans="1:4">
      <c r="A640" s="194" t="s">
        <v>1159</v>
      </c>
      <c r="B640" s="198" t="s">
        <v>429</v>
      </c>
      <c r="C640" s="196">
        <f>'3'!G8</f>
        <v>0</v>
      </c>
      <c r="D640" s="197" t="e">
        <f>'3'!G8*100/'3'!E8</f>
        <v>#DIV/0!</v>
      </c>
    </row>
    <row r="641" spans="1:4">
      <c r="A641" s="194" t="s">
        <v>1160</v>
      </c>
      <c r="B641" s="198" t="s">
        <v>431</v>
      </c>
      <c r="C641" s="196">
        <f>'3'!G9</f>
        <v>0</v>
      </c>
      <c r="D641" s="197" t="e">
        <f>'3'!G9*100/'3'!E9</f>
        <v>#DIV/0!</v>
      </c>
    </row>
    <row r="642" spans="1:4">
      <c r="A642" s="194" t="s">
        <v>1161</v>
      </c>
      <c r="B642" s="198" t="s">
        <v>433</v>
      </c>
      <c r="C642" s="196">
        <f>'3'!G10</f>
        <v>0</v>
      </c>
      <c r="D642" s="197" t="e">
        <f>'3'!G10*100/'3'!E10</f>
        <v>#DIV/0!</v>
      </c>
    </row>
    <row r="643" spans="1:4">
      <c r="A643" s="194" t="s">
        <v>1162</v>
      </c>
      <c r="B643" s="198" t="s">
        <v>435</v>
      </c>
      <c r="C643" s="196">
        <f>'3'!G11</f>
        <v>0</v>
      </c>
      <c r="D643" s="197" t="e">
        <f>'3'!G11*100/'3'!E11</f>
        <v>#DIV/0!</v>
      </c>
    </row>
    <row r="644" spans="1:4">
      <c r="A644" s="194" t="s">
        <v>1163</v>
      </c>
      <c r="B644" s="198" t="s">
        <v>437</v>
      </c>
      <c r="C644" s="196">
        <f>'3'!G12</f>
        <v>0</v>
      </c>
      <c r="D644" s="197" t="e">
        <f>'3'!G12*100/'3'!E12</f>
        <v>#DIV/0!</v>
      </c>
    </row>
    <row r="645" spans="1:4">
      <c r="A645" s="194" t="s">
        <v>1164</v>
      </c>
      <c r="B645" s="198" t="s">
        <v>439</v>
      </c>
      <c r="C645" s="196">
        <f>'3'!G13</f>
        <v>0</v>
      </c>
      <c r="D645" s="197" t="e">
        <f>'3'!G13*100/'3'!E13</f>
        <v>#DIV/0!</v>
      </c>
    </row>
    <row r="646" spans="1:4">
      <c r="A646" s="194" t="s">
        <v>1165</v>
      </c>
      <c r="B646" s="198" t="s">
        <v>441</v>
      </c>
      <c r="C646" s="196">
        <f>'3'!G14</f>
        <v>0</v>
      </c>
      <c r="D646" s="197" t="e">
        <f>'3'!G14*100/'3'!E14</f>
        <v>#DIV/0!</v>
      </c>
    </row>
    <row r="647" spans="1:4">
      <c r="A647" s="194" t="s">
        <v>1166</v>
      </c>
      <c r="B647" s="198" t="s">
        <v>443</v>
      </c>
      <c r="C647" s="196">
        <f>'3'!G15</f>
        <v>0</v>
      </c>
      <c r="D647" s="197" t="e">
        <f>'3'!G15*100/'3'!E15</f>
        <v>#DIV/0!</v>
      </c>
    </row>
    <row r="648" spans="1:4">
      <c r="A648" s="194" t="s">
        <v>1167</v>
      </c>
      <c r="B648" s="198" t="s">
        <v>445</v>
      </c>
      <c r="C648" s="196">
        <f>'3'!G16</f>
        <v>0</v>
      </c>
      <c r="D648" s="197" t="e">
        <f>'3'!G16*100/'3'!E16</f>
        <v>#DIV/0!</v>
      </c>
    </row>
    <row r="649" spans="1:4">
      <c r="A649" s="194" t="s">
        <v>1168</v>
      </c>
      <c r="B649" s="198" t="s">
        <v>447</v>
      </c>
      <c r="C649" s="196">
        <f>'3'!G17</f>
        <v>0</v>
      </c>
      <c r="D649" s="197" t="e">
        <f>'3'!G17*100/'3'!E17</f>
        <v>#DIV/0!</v>
      </c>
    </row>
    <row r="650" spans="1:4">
      <c r="A650" s="194" t="s">
        <v>1169</v>
      </c>
      <c r="B650" s="198" t="s">
        <v>449</v>
      </c>
      <c r="C650" s="196">
        <f>'3'!G18</f>
        <v>0</v>
      </c>
      <c r="D650" s="197" t="e">
        <f>'3'!G18*100/'3'!E18</f>
        <v>#DIV/0!</v>
      </c>
    </row>
    <row r="651" spans="1:4">
      <c r="A651" s="194" t="s">
        <v>1170</v>
      </c>
      <c r="B651" s="198" t="s">
        <v>451</v>
      </c>
      <c r="C651" s="196">
        <f>'3'!G19</f>
        <v>0</v>
      </c>
      <c r="D651" s="197" t="e">
        <f>'3'!G19*100/'3'!E19</f>
        <v>#DIV/0!</v>
      </c>
    </row>
    <row r="652" spans="1:4">
      <c r="A652" s="194" t="s">
        <v>1171</v>
      </c>
      <c r="B652" s="198" t="s">
        <v>453</v>
      </c>
      <c r="C652" s="196">
        <f>'3'!G20</f>
        <v>0</v>
      </c>
      <c r="D652" s="197" t="e">
        <f>'3'!G20*100/'3'!E20</f>
        <v>#DIV/0!</v>
      </c>
    </row>
    <row r="653" spans="1:4">
      <c r="A653" s="194" t="s">
        <v>1172</v>
      </c>
      <c r="B653" s="198" t="s">
        <v>455</v>
      </c>
      <c r="C653" s="196">
        <f>'3'!G21</f>
        <v>0</v>
      </c>
      <c r="D653" s="197" t="e">
        <f>'3'!G21*100/'3'!E21</f>
        <v>#DIV/0!</v>
      </c>
    </row>
    <row r="654" spans="1:4">
      <c r="A654" s="194" t="s">
        <v>1173</v>
      </c>
      <c r="B654" s="198" t="s">
        <v>457</v>
      </c>
      <c r="C654" s="196">
        <f>'3'!G22</f>
        <v>0</v>
      </c>
      <c r="D654" s="197" t="e">
        <f>'3'!G22*100/'3'!E22</f>
        <v>#DIV/0!</v>
      </c>
    </row>
    <row r="655" spans="1:4">
      <c r="A655" s="194" t="s">
        <v>1174</v>
      </c>
      <c r="B655" s="198" t="s">
        <v>459</v>
      </c>
      <c r="C655" s="196">
        <f>'3'!G23</f>
        <v>0</v>
      </c>
      <c r="D655" s="197" t="e">
        <f>'3'!G23*100/'3'!E23</f>
        <v>#DIV/0!</v>
      </c>
    </row>
    <row r="656" spans="1:4">
      <c r="A656" s="194" t="s">
        <v>1175</v>
      </c>
      <c r="B656" s="198" t="s">
        <v>461</v>
      </c>
      <c r="C656" s="196">
        <f>'3'!G24</f>
        <v>0</v>
      </c>
      <c r="D656" s="197" t="e">
        <f>'3'!G24*100/'3'!E24</f>
        <v>#DIV/0!</v>
      </c>
    </row>
    <row r="657" spans="1:4">
      <c r="A657" s="194" t="s">
        <v>1176</v>
      </c>
      <c r="B657" s="198" t="s">
        <v>463</v>
      </c>
      <c r="C657" s="196">
        <f>'3'!G25</f>
        <v>0</v>
      </c>
      <c r="D657" s="197" t="e">
        <f>'3'!G25*100/'3'!E25</f>
        <v>#DIV/0!</v>
      </c>
    </row>
    <row r="658" spans="1:4">
      <c r="A658" s="194" t="s">
        <v>1177</v>
      </c>
      <c r="B658" s="198" t="s">
        <v>465</v>
      </c>
      <c r="C658" s="196">
        <f>'3'!G26</f>
        <v>0</v>
      </c>
      <c r="D658" s="197" t="e">
        <f>'3'!G26*100/'3'!E26</f>
        <v>#DIV/0!</v>
      </c>
    </row>
    <row r="659" spans="1:4">
      <c r="A659" s="194" t="s">
        <v>1178</v>
      </c>
      <c r="B659" s="198" t="s">
        <v>467</v>
      </c>
      <c r="C659" s="196">
        <f>'3'!G27</f>
        <v>0</v>
      </c>
      <c r="D659" s="197" t="e">
        <f>'3'!G27*100/'3'!E27</f>
        <v>#DIV/0!</v>
      </c>
    </row>
    <row r="660" spans="1:4">
      <c r="A660" s="194" t="s">
        <v>1179</v>
      </c>
      <c r="B660" s="198" t="s">
        <v>469</v>
      </c>
      <c r="C660" s="196">
        <f>'3'!G28</f>
        <v>0</v>
      </c>
      <c r="D660" s="197" t="e">
        <f>'3'!G28*100/'3'!E28</f>
        <v>#DIV/0!</v>
      </c>
    </row>
    <row r="661" spans="1:4">
      <c r="A661" s="194" t="s">
        <v>1180</v>
      </c>
      <c r="B661" s="198" t="s">
        <v>471</v>
      </c>
      <c r="C661" s="196">
        <f>'3'!G29</f>
        <v>0</v>
      </c>
      <c r="D661" s="197" t="e">
        <f>'3'!G29*100/'3'!E29</f>
        <v>#DIV/0!</v>
      </c>
    </row>
    <row r="662" ht="25.5" spans="1:4">
      <c r="A662" s="194" t="s">
        <v>1181</v>
      </c>
      <c r="B662" s="199" t="s">
        <v>473</v>
      </c>
      <c r="C662" s="196">
        <f>'3'!G30</f>
        <v>0</v>
      </c>
      <c r="D662" s="197" t="e">
        <f>'3'!G30*100/'3'!E30</f>
        <v>#DIV/0!</v>
      </c>
    </row>
    <row r="663" spans="1:4">
      <c r="A663" s="194" t="s">
        <v>1182</v>
      </c>
      <c r="B663" s="198" t="s">
        <v>475</v>
      </c>
      <c r="C663" s="196">
        <f>'3'!G31</f>
        <v>0</v>
      </c>
      <c r="D663" s="197" t="e">
        <f>'3'!G31*100/'3'!E31</f>
        <v>#DIV/0!</v>
      </c>
    </row>
    <row r="664" spans="1:4">
      <c r="A664" s="194" t="s">
        <v>1183</v>
      </c>
      <c r="B664" s="198" t="s">
        <v>477</v>
      </c>
      <c r="C664" s="196">
        <f>'4'!G6</f>
        <v>0</v>
      </c>
      <c r="D664" s="197" t="e">
        <f>'4'!G6*100/'4'!E6</f>
        <v>#DIV/0!</v>
      </c>
    </row>
    <row r="665" spans="1:4">
      <c r="A665" s="194" t="s">
        <v>1184</v>
      </c>
      <c r="B665" s="199" t="s">
        <v>479</v>
      </c>
      <c r="C665" s="196">
        <f>'4'!G7</f>
        <v>0</v>
      </c>
      <c r="D665" s="197" t="e">
        <f>'4'!G7*100/'4'!E7</f>
        <v>#DIV/0!</v>
      </c>
    </row>
    <row r="666" spans="1:4">
      <c r="A666" s="194" t="s">
        <v>1185</v>
      </c>
      <c r="B666" s="198" t="s">
        <v>481</v>
      </c>
      <c r="C666" s="196">
        <f>'4'!G8</f>
        <v>0</v>
      </c>
      <c r="D666" s="197" t="e">
        <f>'4'!G8*100/'4'!E8</f>
        <v>#DIV/0!</v>
      </c>
    </row>
    <row r="667" spans="1:4">
      <c r="A667" s="194" t="s">
        <v>1186</v>
      </c>
      <c r="B667" s="198" t="s">
        <v>483</v>
      </c>
      <c r="C667" s="196">
        <f>'4'!G9</f>
        <v>0</v>
      </c>
      <c r="D667" s="197" t="e">
        <f>'4'!G9*100/'4'!E9</f>
        <v>#DIV/0!</v>
      </c>
    </row>
    <row r="668" spans="1:4">
      <c r="A668" s="194" t="s">
        <v>1187</v>
      </c>
      <c r="B668" s="198" t="s">
        <v>485</v>
      </c>
      <c r="C668" s="196">
        <f>'4'!G10</f>
        <v>0</v>
      </c>
      <c r="D668" s="197" t="e">
        <f>'4'!G10*100/'4'!E10</f>
        <v>#DIV/0!</v>
      </c>
    </row>
    <row r="669" spans="1:4">
      <c r="A669" s="194" t="s">
        <v>1188</v>
      </c>
      <c r="B669" s="198" t="s">
        <v>487</v>
      </c>
      <c r="C669" s="196">
        <f>'4'!G11</f>
        <v>0</v>
      </c>
      <c r="D669" s="197" t="e">
        <f>'4'!G11*100/'4'!E11</f>
        <v>#DIV/0!</v>
      </c>
    </row>
    <row r="670" spans="1:4">
      <c r="A670" s="194" t="s">
        <v>1189</v>
      </c>
      <c r="B670" s="198" t="s">
        <v>489</v>
      </c>
      <c r="C670" s="196">
        <f>'4'!G12</f>
        <v>0</v>
      </c>
      <c r="D670" s="197" t="e">
        <f>'4'!G12*100/'4'!E12</f>
        <v>#DIV/0!</v>
      </c>
    </row>
    <row r="671" spans="1:4">
      <c r="A671" s="194" t="s">
        <v>1190</v>
      </c>
      <c r="B671" s="198" t="s">
        <v>491</v>
      </c>
      <c r="C671" s="196">
        <f>'4'!G13</f>
        <v>0</v>
      </c>
      <c r="D671" s="197" t="e">
        <f>'4'!G13*100/'4'!E13</f>
        <v>#DIV/0!</v>
      </c>
    </row>
    <row r="672" spans="1:4">
      <c r="A672" s="194" t="s">
        <v>1191</v>
      </c>
      <c r="B672" s="198" t="s">
        <v>493</v>
      </c>
      <c r="C672" s="196">
        <f>'4'!G14</f>
        <v>0</v>
      </c>
      <c r="D672" s="197" t="e">
        <f>'4'!G14*100/'4'!E14</f>
        <v>#DIV/0!</v>
      </c>
    </row>
    <row r="673" spans="1:4">
      <c r="A673" s="194" t="s">
        <v>1192</v>
      </c>
      <c r="B673" s="198" t="s">
        <v>495</v>
      </c>
      <c r="C673" s="196">
        <f>'4'!G15</f>
        <v>0</v>
      </c>
      <c r="D673" s="197" t="e">
        <f>'4'!G15*100/'4'!E15</f>
        <v>#DIV/0!</v>
      </c>
    </row>
    <row r="674" spans="1:4">
      <c r="A674" s="194" t="s">
        <v>1193</v>
      </c>
      <c r="B674" s="198" t="s">
        <v>497</v>
      </c>
      <c r="C674" s="196">
        <f>'4'!G16</f>
        <v>0</v>
      </c>
      <c r="D674" s="197" t="e">
        <f>'4'!G16*100/'4'!E16</f>
        <v>#DIV/0!</v>
      </c>
    </row>
    <row r="675" spans="1:4">
      <c r="A675" s="194" t="s">
        <v>1194</v>
      </c>
      <c r="B675" s="198" t="s">
        <v>499</v>
      </c>
      <c r="C675" s="196">
        <f>'4'!G17</f>
        <v>0</v>
      </c>
      <c r="D675" s="197" t="e">
        <f>'4'!G17*100/'4'!E17</f>
        <v>#DIV/0!</v>
      </c>
    </row>
    <row r="676" spans="1:4">
      <c r="A676" s="194" t="s">
        <v>1195</v>
      </c>
      <c r="B676" s="198" t="s">
        <v>501</v>
      </c>
      <c r="C676" s="196">
        <f>'4'!G18</f>
        <v>0</v>
      </c>
      <c r="D676" s="197" t="e">
        <f>'4'!G18*100/'4'!E18</f>
        <v>#DIV/0!</v>
      </c>
    </row>
    <row r="677" spans="1:4">
      <c r="A677" s="194" t="s">
        <v>1196</v>
      </c>
      <c r="B677" s="198" t="s">
        <v>503</v>
      </c>
      <c r="C677" s="196">
        <f>'4'!G19</f>
        <v>0</v>
      </c>
      <c r="D677" s="197" t="e">
        <f>'4'!G19*100/'4'!E19</f>
        <v>#DIV/0!</v>
      </c>
    </row>
    <row r="678" spans="1:4">
      <c r="A678" s="194" t="s">
        <v>1197</v>
      </c>
      <c r="B678" s="198" t="s">
        <v>505</v>
      </c>
      <c r="C678" s="196">
        <f>'4'!G20</f>
        <v>0</v>
      </c>
      <c r="D678" s="197" t="e">
        <f>'4'!G20*100/'4'!E20</f>
        <v>#DIV/0!</v>
      </c>
    </row>
    <row r="679" spans="1:4">
      <c r="A679" s="194" t="s">
        <v>1198</v>
      </c>
      <c r="B679" s="198" t="s">
        <v>507</v>
      </c>
      <c r="C679" s="196">
        <f>'4'!G21</f>
        <v>0</v>
      </c>
      <c r="D679" s="197" t="e">
        <f>'4'!G21*100/'4'!E21</f>
        <v>#DIV/0!</v>
      </c>
    </row>
    <row r="680" spans="1:4">
      <c r="A680" s="194" t="s">
        <v>1199</v>
      </c>
      <c r="B680" s="198" t="s">
        <v>509</v>
      </c>
      <c r="C680" s="196">
        <f>'4'!G22</f>
        <v>0</v>
      </c>
      <c r="D680" s="197" t="e">
        <f>'4'!G22*100/'4'!E22</f>
        <v>#DIV/0!</v>
      </c>
    </row>
    <row r="681" spans="1:4">
      <c r="A681" s="194" t="s">
        <v>1200</v>
      </c>
      <c r="B681" s="198" t="s">
        <v>511</v>
      </c>
      <c r="C681" s="196">
        <f>'4'!G23</f>
        <v>0</v>
      </c>
      <c r="D681" s="197" t="e">
        <f>'4'!G23*100/'4'!E23</f>
        <v>#DIV/0!</v>
      </c>
    </row>
    <row r="682" spans="1:4">
      <c r="A682" s="194" t="s">
        <v>1201</v>
      </c>
      <c r="B682" s="198" t="s">
        <v>513</v>
      </c>
      <c r="C682" s="196">
        <f>'4'!G24</f>
        <v>0</v>
      </c>
      <c r="D682" s="197" t="e">
        <f>'4'!G24*100/'4'!E24</f>
        <v>#DIV/0!</v>
      </c>
    </row>
    <row r="683" spans="1:4">
      <c r="A683" s="194" t="s">
        <v>1202</v>
      </c>
      <c r="B683" s="198" t="s">
        <v>515</v>
      </c>
      <c r="C683" s="196">
        <f>'4'!G25</f>
        <v>0</v>
      </c>
      <c r="D683" s="197" t="e">
        <f>'4'!G25*100/'4'!E25</f>
        <v>#DIV/0!</v>
      </c>
    </row>
    <row r="684" spans="1:4">
      <c r="A684" s="194" t="s">
        <v>1203</v>
      </c>
      <c r="B684" s="198" t="s">
        <v>517</v>
      </c>
      <c r="C684" s="196">
        <f>'4'!G26</f>
        <v>0</v>
      </c>
      <c r="D684" s="197" t="e">
        <f>'4'!G26*100/'4'!E26</f>
        <v>#VALUE!</v>
      </c>
    </row>
    <row r="685" spans="1:4">
      <c r="A685" s="194" t="s">
        <v>1204</v>
      </c>
      <c r="B685" s="198" t="s">
        <v>519</v>
      </c>
      <c r="C685" s="196">
        <f>'4'!G27</f>
        <v>0</v>
      </c>
      <c r="D685" s="197" t="e">
        <f>'4'!G27*100/'4'!E27</f>
        <v>#DIV/0!</v>
      </c>
    </row>
    <row r="686" s="181" customFormat="1" spans="1:11">
      <c r="A686" s="194" t="s">
        <v>1205</v>
      </c>
      <c r="B686" s="198" t="s">
        <v>521</v>
      </c>
      <c r="C686" s="196">
        <f>'4'!G28</f>
        <v>0</v>
      </c>
      <c r="D686" s="197" t="e">
        <f>'4'!G28*100/'4'!E28</f>
        <v>#DIV/0!</v>
      </c>
      <c r="K686" s="203"/>
    </row>
    <row r="687" ht="25.5" spans="1:4">
      <c r="A687" s="194" t="s">
        <v>1206</v>
      </c>
      <c r="B687" s="198" t="s">
        <v>523</v>
      </c>
      <c r="C687" s="196">
        <f>'4'!G29</f>
        <v>0</v>
      </c>
      <c r="D687" s="197" t="e">
        <f>'4'!G29*100/'4'!E29</f>
        <v>#DIV/0!</v>
      </c>
    </row>
    <row r="688" s="181" customFormat="1" spans="1:11">
      <c r="A688" s="194" t="s">
        <v>1207</v>
      </c>
      <c r="B688" s="198" t="s">
        <v>525</v>
      </c>
      <c r="C688" s="196">
        <f>'4'!G30</f>
        <v>0</v>
      </c>
      <c r="D688" s="197" t="e">
        <f>'4'!G30*100/'4'!E30</f>
        <v>#DIV/0!</v>
      </c>
      <c r="K688" s="203"/>
    </row>
    <row r="689" spans="1:4">
      <c r="A689" s="194" t="s">
        <v>1208</v>
      </c>
      <c r="B689" s="198" t="s">
        <v>527</v>
      </c>
      <c r="C689" s="196">
        <f>'4'!G31</f>
        <v>0</v>
      </c>
      <c r="D689" s="197" t="str">
        <f>'4'!E31</f>
        <v>X</v>
      </c>
    </row>
    <row r="690" spans="1:4">
      <c r="A690" s="194" t="s">
        <v>1209</v>
      </c>
      <c r="B690" s="198" t="s">
        <v>529</v>
      </c>
      <c r="C690" s="196">
        <f>'4'!G32</f>
        <v>0</v>
      </c>
      <c r="D690" s="197" t="str">
        <f>'4'!E32</f>
        <v>X</v>
      </c>
    </row>
    <row r="691" spans="1:4">
      <c r="A691" s="194" t="s">
        <v>1210</v>
      </c>
      <c r="B691" s="198" t="s">
        <v>531</v>
      </c>
      <c r="C691" s="196">
        <f>'4'!G33</f>
        <v>0</v>
      </c>
      <c r="D691" s="197" t="str">
        <f>'4'!E33</f>
        <v>X</v>
      </c>
    </row>
    <row r="692" spans="1:4">
      <c r="A692" s="194" t="s">
        <v>1211</v>
      </c>
      <c r="B692" s="198" t="s">
        <v>533</v>
      </c>
      <c r="C692" s="196">
        <f>'5'!G6</f>
        <v>0</v>
      </c>
      <c r="D692" s="197" t="str">
        <f>'5'!E6</f>
        <v>X</v>
      </c>
    </row>
    <row r="693" spans="1:4">
      <c r="A693" s="194" t="s">
        <v>1212</v>
      </c>
      <c r="B693" s="198" t="s">
        <v>535</v>
      </c>
      <c r="C693" s="196">
        <f>'5'!G7</f>
        <v>0</v>
      </c>
      <c r="D693" s="197" t="str">
        <f>'5'!E7</f>
        <v>X</v>
      </c>
    </row>
    <row r="694" spans="1:4">
      <c r="A694" s="194" t="s">
        <v>1213</v>
      </c>
      <c r="B694" s="198" t="s">
        <v>537</v>
      </c>
      <c r="C694" s="196">
        <f>'5'!G8</f>
        <v>0</v>
      </c>
      <c r="D694" s="197" t="e">
        <f>'5'!G8*100/'5'!E8</f>
        <v>#DIV/0!</v>
      </c>
    </row>
    <row r="695" spans="1:4">
      <c r="A695" s="194" t="s">
        <v>1214</v>
      </c>
      <c r="B695" s="198" t="s">
        <v>539</v>
      </c>
      <c r="C695" s="196">
        <f>'5'!G9</f>
        <v>0</v>
      </c>
      <c r="D695" s="197" t="e">
        <f>'5'!G9*100/'5'!E9</f>
        <v>#DIV/0!</v>
      </c>
    </row>
    <row r="696" spans="1:4">
      <c r="A696" s="194" t="s">
        <v>1215</v>
      </c>
      <c r="B696" s="198" t="s">
        <v>541</v>
      </c>
      <c r="C696" s="196">
        <f>'5'!G10</f>
        <v>0</v>
      </c>
      <c r="D696" s="197" t="e">
        <f>'5'!G10*100/'5'!E10</f>
        <v>#DIV/0!</v>
      </c>
    </row>
    <row r="697" spans="1:4">
      <c r="A697" s="194" t="s">
        <v>1216</v>
      </c>
      <c r="B697" s="198" t="s">
        <v>543</v>
      </c>
      <c r="C697" s="196">
        <f>'5'!G11</f>
        <v>0</v>
      </c>
      <c r="D697" s="197" t="e">
        <f>'5'!G11*100/'5'!E11</f>
        <v>#DIV/0!</v>
      </c>
    </row>
    <row r="698" spans="1:4">
      <c r="A698" s="194" t="s">
        <v>1217</v>
      </c>
      <c r="B698" s="198" t="s">
        <v>545</v>
      </c>
      <c r="C698" s="196">
        <f>'5'!G12</f>
        <v>0</v>
      </c>
      <c r="D698" s="197" t="e">
        <f>'5'!G12*100/'5'!E12</f>
        <v>#DIV/0!</v>
      </c>
    </row>
    <row r="699" spans="1:4">
      <c r="A699" s="194" t="s">
        <v>1218</v>
      </c>
      <c r="B699" s="198" t="s">
        <v>547</v>
      </c>
      <c r="C699" s="196">
        <f>'5'!G13</f>
        <v>0</v>
      </c>
      <c r="D699" s="197" t="e">
        <f>'5'!G13*100/'5'!E13</f>
        <v>#DIV/0!</v>
      </c>
    </row>
    <row r="700" spans="1:4">
      <c r="A700" s="194" t="s">
        <v>1219</v>
      </c>
      <c r="B700" s="198" t="s">
        <v>549</v>
      </c>
      <c r="C700" s="196">
        <f>'5'!G14</f>
        <v>0</v>
      </c>
      <c r="D700" s="197" t="e">
        <f>'5'!G14*100/'5'!E14</f>
        <v>#DIV/0!</v>
      </c>
    </row>
    <row r="701" spans="1:4">
      <c r="A701" s="194" t="s">
        <v>1220</v>
      </c>
      <c r="B701" s="198" t="s">
        <v>551</v>
      </c>
      <c r="C701" s="196">
        <f>'5'!G15</f>
        <v>0</v>
      </c>
      <c r="D701" s="197" t="e">
        <f>'5'!G15*100/'5'!E15</f>
        <v>#DIV/0!</v>
      </c>
    </row>
    <row r="702" spans="1:4">
      <c r="A702" s="194" t="s">
        <v>1221</v>
      </c>
      <c r="B702" s="198" t="s">
        <v>553</v>
      </c>
      <c r="C702" s="196">
        <f>'5'!G16</f>
        <v>0</v>
      </c>
      <c r="D702" s="197" t="e">
        <f>'5'!G16*100/'5'!E16</f>
        <v>#DIV/0!</v>
      </c>
    </row>
    <row r="703" spans="1:4">
      <c r="A703" s="194" t="s">
        <v>1222</v>
      </c>
      <c r="B703" s="198" t="s">
        <v>555</v>
      </c>
      <c r="C703" s="196">
        <f>'5'!G17</f>
        <v>0</v>
      </c>
      <c r="D703" s="197" t="e">
        <f>'5'!G17*100/'5'!E17</f>
        <v>#DIV/0!</v>
      </c>
    </row>
    <row r="704" spans="1:4">
      <c r="A704" s="194" t="s">
        <v>1223</v>
      </c>
      <c r="B704" s="198" t="s">
        <v>559</v>
      </c>
      <c r="C704" s="196">
        <f>'5'!G19</f>
        <v>0</v>
      </c>
      <c r="D704" s="197" t="e">
        <f>'5'!G19*100/'5'!E19</f>
        <v>#DIV/0!</v>
      </c>
    </row>
    <row r="705" spans="1:4">
      <c r="A705" s="194" t="s">
        <v>1224</v>
      </c>
      <c r="B705" s="198" t="s">
        <v>561</v>
      </c>
      <c r="C705" s="196">
        <f>'5'!G20</f>
        <v>0</v>
      </c>
      <c r="D705" s="197" t="e">
        <f>'5'!G20*100/'5'!E20</f>
        <v>#DIV/0!</v>
      </c>
    </row>
    <row r="706" spans="1:4">
      <c r="A706" s="194" t="s">
        <v>1225</v>
      </c>
      <c r="B706" s="198" t="s">
        <v>563</v>
      </c>
      <c r="C706" s="196">
        <f>'5'!G21</f>
        <v>0</v>
      </c>
      <c r="D706" s="197" t="e">
        <f>'5'!G21*100/'5'!E21</f>
        <v>#DIV/0!</v>
      </c>
    </row>
    <row r="707" spans="1:4">
      <c r="A707" s="194" t="s">
        <v>1226</v>
      </c>
      <c r="B707" s="198" t="s">
        <v>254</v>
      </c>
      <c r="C707" s="196">
        <f>'5'!G22</f>
        <v>0</v>
      </c>
      <c r="D707" s="197" t="e">
        <f>'5'!G22*100/'5'!E22</f>
        <v>#DIV/0!</v>
      </c>
    </row>
    <row r="708" spans="1:4">
      <c r="A708" s="194" t="s">
        <v>1227</v>
      </c>
      <c r="B708" s="198" t="s">
        <v>566</v>
      </c>
      <c r="C708" s="196">
        <f>'5'!G23</f>
        <v>0</v>
      </c>
      <c r="D708" s="197" t="e">
        <f>'5'!G23*100/'5'!E23</f>
        <v>#DIV/0!</v>
      </c>
    </row>
    <row r="709" spans="1:4">
      <c r="A709" s="194" t="s">
        <v>1228</v>
      </c>
      <c r="B709" s="198" t="s">
        <v>568</v>
      </c>
      <c r="C709" s="196">
        <f>'5'!G24</f>
        <v>0</v>
      </c>
      <c r="D709" s="197" t="e">
        <f>'5'!G24*100/'5'!E24</f>
        <v>#DIV/0!</v>
      </c>
    </row>
    <row r="710" spans="1:4">
      <c r="A710" s="194" t="s">
        <v>1229</v>
      </c>
      <c r="B710" s="198" t="s">
        <v>570</v>
      </c>
      <c r="C710" s="196">
        <f>'5'!G25</f>
        <v>0</v>
      </c>
      <c r="D710" s="197" t="e">
        <f>'5'!G25*100/'5'!E25</f>
        <v>#DIV/0!</v>
      </c>
    </row>
    <row r="711" spans="1:4">
      <c r="A711" s="194" t="s">
        <v>1230</v>
      </c>
      <c r="B711" s="198" t="s">
        <v>572</v>
      </c>
      <c r="C711" s="196">
        <f>'5'!G26</f>
        <v>0</v>
      </c>
      <c r="D711" s="197" t="e">
        <f>'5'!G26*100/'5'!E26</f>
        <v>#DIV/0!</v>
      </c>
    </row>
    <row r="712" spans="1:4">
      <c r="A712" s="194" t="s">
        <v>1231</v>
      </c>
      <c r="B712" s="198" t="s">
        <v>574</v>
      </c>
      <c r="C712" s="196">
        <f>'5'!G27</f>
        <v>0</v>
      </c>
      <c r="D712" s="197" t="e">
        <f>'5'!G27*100/'5'!E27</f>
        <v>#DIV/0!</v>
      </c>
    </row>
    <row r="713" spans="1:4">
      <c r="A713" s="194" t="s">
        <v>1232</v>
      </c>
      <c r="B713" s="198" t="s">
        <v>576</v>
      </c>
      <c r="C713" s="196">
        <f>'5'!G28</f>
        <v>0</v>
      </c>
      <c r="D713" s="197" t="e">
        <f>'5'!G28*100/'5'!E28</f>
        <v>#DIV/0!</v>
      </c>
    </row>
    <row r="714" spans="1:4">
      <c r="A714" s="194" t="s">
        <v>1233</v>
      </c>
      <c r="B714" s="198" t="s">
        <v>578</v>
      </c>
      <c r="C714" s="196">
        <f>'5'!G30</f>
        <v>0</v>
      </c>
      <c r="D714" s="197" t="e">
        <f>'5'!G30*100/'5'!E30</f>
        <v>#DIV/0!</v>
      </c>
    </row>
    <row r="715" s="181" customFormat="1" spans="1:11">
      <c r="A715" s="194" t="s">
        <v>1234</v>
      </c>
      <c r="B715" s="198" t="s">
        <v>733</v>
      </c>
      <c r="C715" s="196">
        <f>'6'!G6</f>
        <v>0</v>
      </c>
      <c r="D715" s="197" t="e">
        <f>'6'!G6*100/'6'!E6</f>
        <v>#DIV/0!</v>
      </c>
      <c r="K715" s="203"/>
    </row>
    <row r="716" spans="1:4">
      <c r="A716" s="194" t="s">
        <v>1235</v>
      </c>
      <c r="B716" s="198" t="s">
        <v>582</v>
      </c>
      <c r="C716" s="196">
        <f>'6'!G7</f>
        <v>0</v>
      </c>
      <c r="D716" s="197" t="e">
        <f>'6'!G7*100/'6'!E7</f>
        <v>#DIV/0!</v>
      </c>
    </row>
    <row r="717" spans="1:4">
      <c r="A717" s="194" t="s">
        <v>1236</v>
      </c>
      <c r="B717" s="198" t="s">
        <v>584</v>
      </c>
      <c r="C717" s="196">
        <f>'6'!G8</f>
        <v>0</v>
      </c>
      <c r="D717" s="197" t="e">
        <f>'6'!G8*100/'6'!E8</f>
        <v>#DIV/0!</v>
      </c>
    </row>
    <row r="718" spans="1:4">
      <c r="A718" s="194" t="s">
        <v>1237</v>
      </c>
      <c r="B718" s="198" t="s">
        <v>586</v>
      </c>
      <c r="C718" s="196">
        <f>'6'!G13</f>
        <v>0</v>
      </c>
      <c r="D718" s="197" t="e">
        <f>'6'!G13*100/'6'!E13</f>
        <v>#DIV/0!</v>
      </c>
    </row>
    <row r="719" spans="1:4">
      <c r="A719" s="194" t="s">
        <v>1238</v>
      </c>
      <c r="B719" s="198" t="s">
        <v>588</v>
      </c>
      <c r="C719" s="196">
        <f>'6'!G17</f>
        <v>0</v>
      </c>
      <c r="D719" s="197" t="e">
        <f>'6'!G17*100/'6'!E17</f>
        <v>#DIV/0!</v>
      </c>
    </row>
    <row r="720" spans="1:4">
      <c r="A720" s="194" t="s">
        <v>1239</v>
      </c>
      <c r="B720" s="198" t="s">
        <v>590</v>
      </c>
      <c r="C720" s="196">
        <f>'6'!G19</f>
        <v>0</v>
      </c>
      <c r="D720" s="197" t="e">
        <f>'6'!G19*100/'6'!E19</f>
        <v>#DIV/0!</v>
      </c>
    </row>
    <row r="721" s="181" customFormat="1" spans="1:11">
      <c r="A721" s="194" t="s">
        <v>1240</v>
      </c>
      <c r="B721" s="199" t="s">
        <v>592</v>
      </c>
      <c r="C721" s="196">
        <f>'6'!G20</f>
        <v>0</v>
      </c>
      <c r="D721" s="197" t="e">
        <f>'6'!G20*100/'6'!E20</f>
        <v>#DIV/0!</v>
      </c>
      <c r="K721" s="203"/>
    </row>
    <row r="722" spans="1:4">
      <c r="A722" s="194" t="s">
        <v>1241</v>
      </c>
      <c r="B722" s="198" t="s">
        <v>594</v>
      </c>
      <c r="C722" s="196">
        <f>'6'!G22</f>
        <v>0</v>
      </c>
      <c r="D722" s="197" t="e">
        <f>'6'!G22*100/'6'!E22</f>
        <v>#DIV/0!</v>
      </c>
    </row>
    <row r="723" spans="1:4">
      <c r="A723" s="194" t="s">
        <v>1242</v>
      </c>
      <c r="B723" s="198" t="s">
        <v>596</v>
      </c>
      <c r="C723" s="196">
        <f>'6'!G23</f>
        <v>0</v>
      </c>
      <c r="D723" s="197" t="e">
        <f>'6'!G23*100/'6'!E23</f>
        <v>#DIV/0!</v>
      </c>
    </row>
    <row r="724" spans="1:4">
      <c r="A724" s="194" t="s">
        <v>1243</v>
      </c>
      <c r="B724" s="198" t="s">
        <v>598</v>
      </c>
      <c r="C724" s="196">
        <f>'6'!G24</f>
        <v>0</v>
      </c>
      <c r="D724" s="197" t="e">
        <f>'6'!G24*100/'6'!E24</f>
        <v>#DIV/0!</v>
      </c>
    </row>
    <row r="725" spans="1:4">
      <c r="A725" s="194" t="s">
        <v>1244</v>
      </c>
      <c r="B725" s="198" t="s">
        <v>600</v>
      </c>
      <c r="C725" s="196">
        <f>'6'!G25</f>
        <v>0</v>
      </c>
      <c r="D725" s="197" t="e">
        <f>'6'!G25*100/'6'!E25</f>
        <v>#DIV/0!</v>
      </c>
    </row>
    <row r="726" spans="1:4">
      <c r="A726" s="194" t="s">
        <v>1245</v>
      </c>
      <c r="B726" s="198" t="s">
        <v>602</v>
      </c>
      <c r="C726" s="196">
        <f>'6'!G26</f>
        <v>0</v>
      </c>
      <c r="D726" s="197" t="e">
        <f>'6'!G26*100/'6'!E26</f>
        <v>#DIV/0!</v>
      </c>
    </row>
    <row r="727" spans="1:4">
      <c r="A727" s="194" t="s">
        <v>1246</v>
      </c>
      <c r="B727" s="198" t="s">
        <v>559</v>
      </c>
      <c r="C727" s="196">
        <f>'6'!G27</f>
        <v>0</v>
      </c>
      <c r="D727" s="197" t="e">
        <f>'6'!G27*100/'6'!E27</f>
        <v>#DIV/0!</v>
      </c>
    </row>
    <row r="728" spans="1:4">
      <c r="A728" s="194" t="s">
        <v>1247</v>
      </c>
      <c r="B728" s="198" t="s">
        <v>605</v>
      </c>
      <c r="C728" s="196">
        <f>'7'!G6</f>
        <v>0</v>
      </c>
      <c r="D728" s="197" t="e">
        <f>'7'!G6*100/'7'!E6</f>
        <v>#DIV/0!</v>
      </c>
    </row>
    <row r="729" spans="1:4">
      <c r="A729" s="194" t="s">
        <v>1248</v>
      </c>
      <c r="B729" s="198" t="s">
        <v>607</v>
      </c>
      <c r="C729" s="196">
        <f>'7'!G7</f>
        <v>0</v>
      </c>
      <c r="D729" s="197" t="e">
        <f>'7'!G7*100/'7'!E7</f>
        <v>#DIV/0!</v>
      </c>
    </row>
    <row r="730" spans="1:4">
      <c r="A730" s="194" t="s">
        <v>1249</v>
      </c>
      <c r="B730" s="198" t="s">
        <v>358</v>
      </c>
      <c r="C730" s="196">
        <f>'7'!G8</f>
        <v>0</v>
      </c>
      <c r="D730" s="197" t="e">
        <f>'7'!G8*100/'7'!E8</f>
        <v>#DIV/0!</v>
      </c>
    </row>
    <row r="731" spans="1:4">
      <c r="A731" s="194" t="s">
        <v>1250</v>
      </c>
      <c r="B731" s="198" t="s">
        <v>610</v>
      </c>
      <c r="C731" s="196">
        <f>'7'!G9</f>
        <v>0</v>
      </c>
      <c r="D731" s="197" t="e">
        <f>'7'!G9*100/'7'!E9</f>
        <v>#DIV/0!</v>
      </c>
    </row>
    <row r="732" spans="1:4">
      <c r="A732" s="194" t="s">
        <v>1251</v>
      </c>
      <c r="B732" s="198" t="s">
        <v>612</v>
      </c>
      <c r="C732" s="196">
        <f>'7'!G10</f>
        <v>0</v>
      </c>
      <c r="D732" s="197" t="e">
        <f>'7'!G10*100/'7'!E10</f>
        <v>#DIV/0!</v>
      </c>
    </row>
    <row r="733" spans="1:4">
      <c r="A733" s="194" t="s">
        <v>1252</v>
      </c>
      <c r="B733" s="198" t="s">
        <v>614</v>
      </c>
      <c r="C733" s="196">
        <f>'7'!G11</f>
        <v>0</v>
      </c>
      <c r="D733" s="197" t="e">
        <f>'7'!G11*100/'7'!E11</f>
        <v>#DIV/0!</v>
      </c>
    </row>
    <row r="734" spans="1:4">
      <c r="A734" s="194" t="s">
        <v>1253</v>
      </c>
      <c r="B734" s="198" t="s">
        <v>616</v>
      </c>
      <c r="C734" s="196">
        <f>'7'!G12</f>
        <v>0</v>
      </c>
      <c r="D734" s="197" t="e">
        <f>'7'!G12*100/'7'!E12</f>
        <v>#DIV/0!</v>
      </c>
    </row>
    <row r="735" spans="1:4">
      <c r="A735" s="194" t="s">
        <v>1254</v>
      </c>
      <c r="B735" s="198" t="s">
        <v>618</v>
      </c>
      <c r="C735" s="196">
        <f>'7'!G13</f>
        <v>0</v>
      </c>
      <c r="D735" s="197" t="e">
        <f>'7'!G13*100/'7'!E13</f>
        <v>#DIV/0!</v>
      </c>
    </row>
    <row r="736" spans="1:4">
      <c r="A736" s="194" t="s">
        <v>1255</v>
      </c>
      <c r="B736" s="198" t="s">
        <v>620</v>
      </c>
      <c r="C736" s="196">
        <f>'7'!G19</f>
        <v>0</v>
      </c>
      <c r="D736" s="197" t="e">
        <f>'7'!G19*100/'7'!E19</f>
        <v>#DIV/0!</v>
      </c>
    </row>
    <row r="737" spans="1:4">
      <c r="A737" s="194" t="s">
        <v>1256</v>
      </c>
      <c r="B737" s="199" t="s">
        <v>622</v>
      </c>
      <c r="C737" s="196">
        <f>'7'!G20</f>
        <v>0</v>
      </c>
      <c r="D737" s="197" t="e">
        <f>'7'!G20*100/'7'!E20</f>
        <v>#DIV/0!</v>
      </c>
    </row>
    <row r="738" spans="1:4">
      <c r="A738" s="194" t="s">
        <v>1257</v>
      </c>
      <c r="B738" s="199" t="s">
        <v>624</v>
      </c>
      <c r="C738" s="196">
        <f>'7'!G21</f>
        <v>0</v>
      </c>
      <c r="D738" s="197" t="e">
        <f>'7'!G21*100/'7'!E21</f>
        <v>#DIV/0!</v>
      </c>
    </row>
    <row r="739" spans="1:4">
      <c r="A739" s="194" t="s">
        <v>1258</v>
      </c>
      <c r="B739" s="198" t="s">
        <v>626</v>
      </c>
      <c r="C739" s="196">
        <f>'7'!G22</f>
        <v>0</v>
      </c>
      <c r="D739" s="197" t="e">
        <f>'7'!G22*100/'7'!E22</f>
        <v>#DIV/0!</v>
      </c>
    </row>
    <row r="740" spans="1:4">
      <c r="A740" s="194" t="s">
        <v>1259</v>
      </c>
      <c r="B740" s="198" t="s">
        <v>628</v>
      </c>
      <c r="C740" s="196">
        <f>'7'!G23</f>
        <v>0</v>
      </c>
      <c r="D740" s="197" t="e">
        <f>'7'!G23*100/'7'!E23</f>
        <v>#DIV/0!</v>
      </c>
    </row>
    <row r="741" spans="1:4">
      <c r="A741" s="194" t="s">
        <v>1260</v>
      </c>
      <c r="B741" s="198" t="s">
        <v>630</v>
      </c>
      <c r="C741" s="196">
        <f>'7'!G24</f>
        <v>0</v>
      </c>
      <c r="D741" s="197" t="e">
        <f>'7'!G24*100/'7'!E24</f>
        <v>#DIV/0!</v>
      </c>
    </row>
    <row r="742" spans="1:4">
      <c r="A742" s="194" t="s">
        <v>1261</v>
      </c>
      <c r="B742" s="198" t="s">
        <v>632</v>
      </c>
      <c r="C742" s="196">
        <f>'7'!G25</f>
        <v>0</v>
      </c>
      <c r="D742" s="197" t="e">
        <f>'7'!G25*100/'7'!E25</f>
        <v>#DIV/0!</v>
      </c>
    </row>
    <row r="743" customHeight="1" spans="1:4">
      <c r="A743" s="194" t="s">
        <v>1262</v>
      </c>
      <c r="B743" s="201" t="s">
        <v>1263</v>
      </c>
      <c r="C743" s="196">
        <f>'2'!I11+'6'!I6</f>
        <v>0</v>
      </c>
      <c r="D743" s="197" t="e">
        <f>('2'!I11+'6'!I6)*100/('2'!E11+'6'!E6)</f>
        <v>#DIV/0!</v>
      </c>
    </row>
    <row r="744" ht="25.5" spans="1:4">
      <c r="A744" s="194" t="s">
        <v>1264</v>
      </c>
      <c r="B744" s="201" t="s">
        <v>1265</v>
      </c>
      <c r="C744" s="196">
        <f>'2'!I13</f>
        <v>0</v>
      </c>
      <c r="D744" s="197" t="e">
        <f>'2'!I13*100/'2'!E13</f>
        <v>#DIV/0!</v>
      </c>
    </row>
    <row r="745" spans="1:4">
      <c r="A745" s="194" t="s">
        <v>1266</v>
      </c>
      <c r="B745" s="198" t="s">
        <v>394</v>
      </c>
      <c r="C745" s="196">
        <f>'2'!I14</f>
        <v>0</v>
      </c>
      <c r="D745" s="197" t="e">
        <f>'2'!I14*100/'2'!E14</f>
        <v>#DIV/0!</v>
      </c>
    </row>
    <row r="746" spans="1:4">
      <c r="A746" s="194" t="s">
        <v>1267</v>
      </c>
      <c r="B746" s="198" t="s">
        <v>396</v>
      </c>
      <c r="C746" s="196">
        <f>'2'!I15</f>
        <v>0</v>
      </c>
      <c r="D746" s="197" t="e">
        <f>'2'!I15*100/'2'!E15</f>
        <v>#DIV/0!</v>
      </c>
    </row>
    <row r="747" spans="1:4">
      <c r="A747" s="194" t="s">
        <v>1268</v>
      </c>
      <c r="B747" s="198" t="s">
        <v>398</v>
      </c>
      <c r="C747" s="196">
        <f>'2'!I16</f>
        <v>0</v>
      </c>
      <c r="D747" s="197" t="e">
        <f>'2'!I16*100/'2'!E16</f>
        <v>#DIV/0!</v>
      </c>
    </row>
    <row r="748" spans="1:4">
      <c r="A748" s="194" t="s">
        <v>1269</v>
      </c>
      <c r="B748" s="198" t="s">
        <v>84</v>
      </c>
      <c r="C748" s="196">
        <f>'2'!I17</f>
        <v>0</v>
      </c>
      <c r="D748" s="197" t="e">
        <f>'2'!I17*100/'2'!E17</f>
        <v>#DIV/0!</v>
      </c>
    </row>
    <row r="749" spans="1:4">
      <c r="A749" s="194" t="s">
        <v>1270</v>
      </c>
      <c r="B749" s="198" t="s">
        <v>401</v>
      </c>
      <c r="C749" s="196">
        <f>'2'!I18</f>
        <v>0</v>
      </c>
      <c r="D749" s="197" t="e">
        <f>'2'!I18*100/'2'!E18</f>
        <v>#DIV/0!</v>
      </c>
    </row>
    <row r="750" spans="1:4">
      <c r="A750" s="194" t="s">
        <v>1271</v>
      </c>
      <c r="B750" s="198" t="s">
        <v>403</v>
      </c>
      <c r="C750" s="196">
        <f>'2'!I19</f>
        <v>0</v>
      </c>
      <c r="D750" s="197" t="e">
        <f>'2'!I19*100/'2'!E19</f>
        <v>#DIV/0!</v>
      </c>
    </row>
    <row r="751" spans="1:4">
      <c r="A751" s="194" t="s">
        <v>1272</v>
      </c>
      <c r="B751" s="198" t="s">
        <v>405</v>
      </c>
      <c r="C751" s="196">
        <f>'2'!I20</f>
        <v>0</v>
      </c>
      <c r="D751" s="197" t="e">
        <f>'2'!I20*100/'2'!E20</f>
        <v>#DIV/0!</v>
      </c>
    </row>
    <row r="752" spans="1:4">
      <c r="A752" s="194" t="s">
        <v>1273</v>
      </c>
      <c r="B752" s="198" t="s">
        <v>409</v>
      </c>
      <c r="C752" s="196">
        <f>'2'!I22</f>
        <v>0</v>
      </c>
      <c r="D752" s="197" t="e">
        <f>'2'!I22*100/'2'!E22</f>
        <v>#DIV/0!</v>
      </c>
    </row>
    <row r="753" spans="1:4">
      <c r="A753" s="194" t="s">
        <v>1274</v>
      </c>
      <c r="B753" s="198" t="s">
        <v>411</v>
      </c>
      <c r="C753" s="196">
        <f>'2'!I23</f>
        <v>0</v>
      </c>
      <c r="D753" s="197" t="e">
        <f>'2'!I23*100/'2'!E23</f>
        <v>#DIV/0!</v>
      </c>
    </row>
    <row r="754" spans="1:4">
      <c r="A754" s="194" t="s">
        <v>1275</v>
      </c>
      <c r="B754" s="198" t="s">
        <v>413</v>
      </c>
      <c r="C754" s="196">
        <f>'2'!I24</f>
        <v>0</v>
      </c>
      <c r="D754" s="197" t="e">
        <f>'2'!I24*100/'2'!E24</f>
        <v>#DIV/0!</v>
      </c>
    </row>
    <row r="755" spans="1:4">
      <c r="A755" s="194" t="s">
        <v>1276</v>
      </c>
      <c r="B755" s="198" t="s">
        <v>415</v>
      </c>
      <c r="C755" s="196">
        <f>'2'!I25</f>
        <v>0</v>
      </c>
      <c r="D755" s="197" t="e">
        <f>'2'!I25*100/'2'!E25</f>
        <v>#DIV/0!</v>
      </c>
    </row>
    <row r="756" spans="1:4">
      <c r="A756" s="194" t="s">
        <v>1277</v>
      </c>
      <c r="B756" s="198" t="s">
        <v>417</v>
      </c>
      <c r="C756" s="196">
        <f>'2'!I26</f>
        <v>0</v>
      </c>
      <c r="D756" s="197" t="e">
        <f>'2'!I26*100/'2'!E26</f>
        <v>#DIV/0!</v>
      </c>
    </row>
    <row r="757" spans="1:4">
      <c r="A757" s="194" t="s">
        <v>1278</v>
      </c>
      <c r="B757" s="198" t="s">
        <v>419</v>
      </c>
      <c r="C757" s="196">
        <f>'2'!I27</f>
        <v>0</v>
      </c>
      <c r="D757" s="197" t="e">
        <f>'2'!I27*100/'2'!E27</f>
        <v>#DIV/0!</v>
      </c>
    </row>
    <row r="758" spans="1:4">
      <c r="A758" s="194" t="s">
        <v>1279</v>
      </c>
      <c r="B758" s="198" t="s">
        <v>421</v>
      </c>
      <c r="C758" s="196">
        <f>'2'!I28</f>
        <v>0</v>
      </c>
      <c r="D758" s="197" t="e">
        <f>'2'!I28*100/'2'!E28</f>
        <v>#DIV/0!</v>
      </c>
    </row>
    <row r="759" spans="1:4">
      <c r="A759" s="194" t="s">
        <v>1280</v>
      </c>
      <c r="B759" s="198" t="s">
        <v>423</v>
      </c>
      <c r="C759" s="196">
        <f>'2'!I29</f>
        <v>0</v>
      </c>
      <c r="D759" s="197" t="e">
        <f>'2'!I29*100/'2'!E29</f>
        <v>#DIV/0!</v>
      </c>
    </row>
    <row r="760" spans="1:4">
      <c r="A760" s="194" t="s">
        <v>1281</v>
      </c>
      <c r="B760" s="198" t="s">
        <v>425</v>
      </c>
      <c r="C760" s="196">
        <f>'3'!I6</f>
        <v>0</v>
      </c>
      <c r="D760" s="197" t="e">
        <f>'3'!I6*100/'3'!E6</f>
        <v>#DIV/0!</v>
      </c>
    </row>
    <row r="761" spans="1:4">
      <c r="A761" s="194" t="s">
        <v>1282</v>
      </c>
      <c r="B761" s="198" t="s">
        <v>427</v>
      </c>
      <c r="C761" s="196">
        <f>'3'!I7</f>
        <v>0</v>
      </c>
      <c r="D761" s="197" t="e">
        <f>'3'!I7*100/'3'!E7</f>
        <v>#DIV/0!</v>
      </c>
    </row>
    <row r="762" spans="1:4">
      <c r="A762" s="194" t="s">
        <v>1283</v>
      </c>
      <c r="B762" s="198" t="s">
        <v>429</v>
      </c>
      <c r="C762" s="196">
        <f>'3'!I8</f>
        <v>0</v>
      </c>
      <c r="D762" s="197" t="e">
        <f>'3'!I8*100/'3'!E8</f>
        <v>#DIV/0!</v>
      </c>
    </row>
    <row r="763" spans="1:4">
      <c r="A763" s="194" t="s">
        <v>1284</v>
      </c>
      <c r="B763" s="198" t="s">
        <v>431</v>
      </c>
      <c r="C763" s="196">
        <f>'3'!I9</f>
        <v>0</v>
      </c>
      <c r="D763" s="197" t="e">
        <f>'3'!I9*100/'3'!E9</f>
        <v>#DIV/0!</v>
      </c>
    </row>
    <row r="764" spans="1:4">
      <c r="A764" s="194" t="s">
        <v>1285</v>
      </c>
      <c r="B764" s="198" t="s">
        <v>433</v>
      </c>
      <c r="C764" s="196">
        <f>'3'!I10</f>
        <v>0</v>
      </c>
      <c r="D764" s="197" t="e">
        <f>'3'!I10*100/'3'!E10</f>
        <v>#DIV/0!</v>
      </c>
    </row>
    <row r="765" spans="1:4">
      <c r="A765" s="194" t="s">
        <v>1286</v>
      </c>
      <c r="B765" s="198" t="s">
        <v>435</v>
      </c>
      <c r="C765" s="196">
        <f>'3'!I11</f>
        <v>0</v>
      </c>
      <c r="D765" s="197" t="e">
        <f>'3'!I11*100/'3'!E11</f>
        <v>#DIV/0!</v>
      </c>
    </row>
    <row r="766" spans="1:4">
      <c r="A766" s="194" t="s">
        <v>1287</v>
      </c>
      <c r="B766" s="198" t="s">
        <v>437</v>
      </c>
      <c r="C766" s="196">
        <f>'3'!I12</f>
        <v>0</v>
      </c>
      <c r="D766" s="197" t="e">
        <f>'3'!I12*100/'3'!E12</f>
        <v>#DIV/0!</v>
      </c>
    </row>
    <row r="767" spans="1:4">
      <c r="A767" s="194" t="s">
        <v>1288</v>
      </c>
      <c r="B767" s="198" t="s">
        <v>439</v>
      </c>
      <c r="C767" s="196">
        <f>'3'!I13</f>
        <v>0</v>
      </c>
      <c r="D767" s="197" t="e">
        <f>'3'!I13*100/'3'!E13</f>
        <v>#DIV/0!</v>
      </c>
    </row>
    <row r="768" spans="1:4">
      <c r="A768" s="194" t="s">
        <v>1289</v>
      </c>
      <c r="B768" s="198" t="s">
        <v>441</v>
      </c>
      <c r="C768" s="196">
        <f>'3'!I14</f>
        <v>0</v>
      </c>
      <c r="D768" s="197" t="e">
        <f>'3'!I14*100/'3'!E14</f>
        <v>#DIV/0!</v>
      </c>
    </row>
    <row r="769" spans="1:4">
      <c r="A769" s="194" t="s">
        <v>1290</v>
      </c>
      <c r="B769" s="198" t="s">
        <v>443</v>
      </c>
      <c r="C769" s="196">
        <f>'3'!I15</f>
        <v>0</v>
      </c>
      <c r="D769" s="197" t="e">
        <f>'3'!I15*100/'3'!E15</f>
        <v>#DIV/0!</v>
      </c>
    </row>
    <row r="770" spans="1:4">
      <c r="A770" s="194" t="s">
        <v>1291</v>
      </c>
      <c r="B770" s="198" t="s">
        <v>445</v>
      </c>
      <c r="C770" s="196">
        <f>'3'!I16</f>
        <v>0</v>
      </c>
      <c r="D770" s="197" t="e">
        <f>'3'!I16*100/'3'!E16</f>
        <v>#DIV/0!</v>
      </c>
    </row>
    <row r="771" spans="1:4">
      <c r="A771" s="194" t="s">
        <v>1292</v>
      </c>
      <c r="B771" s="198" t="s">
        <v>447</v>
      </c>
      <c r="C771" s="196">
        <f>'3'!I17</f>
        <v>0</v>
      </c>
      <c r="D771" s="197" t="e">
        <f>'3'!I17*100/'3'!E17</f>
        <v>#DIV/0!</v>
      </c>
    </row>
    <row r="772" spans="1:4">
      <c r="A772" s="194" t="s">
        <v>1293</v>
      </c>
      <c r="B772" s="198" t="s">
        <v>449</v>
      </c>
      <c r="C772" s="196">
        <f>'3'!I18</f>
        <v>0</v>
      </c>
      <c r="D772" s="197" t="e">
        <f>'3'!I18*100/'3'!E18</f>
        <v>#DIV/0!</v>
      </c>
    </row>
    <row r="773" spans="1:4">
      <c r="A773" s="194" t="s">
        <v>1294</v>
      </c>
      <c r="B773" s="198" t="s">
        <v>451</v>
      </c>
      <c r="C773" s="196">
        <f>'3'!I19</f>
        <v>0</v>
      </c>
      <c r="D773" s="197" t="e">
        <f>'3'!I19*100/'3'!E19</f>
        <v>#DIV/0!</v>
      </c>
    </row>
    <row r="774" spans="1:4">
      <c r="A774" s="194" t="s">
        <v>1295</v>
      </c>
      <c r="B774" s="198" t="s">
        <v>453</v>
      </c>
      <c r="C774" s="196">
        <f>'3'!I20</f>
        <v>0</v>
      </c>
      <c r="D774" s="197" t="e">
        <f>'3'!I20*100/'3'!E20</f>
        <v>#DIV/0!</v>
      </c>
    </row>
    <row r="775" spans="1:4">
      <c r="A775" s="194" t="s">
        <v>1296</v>
      </c>
      <c r="B775" s="198" t="s">
        <v>455</v>
      </c>
      <c r="C775" s="196">
        <f>'3'!I21</f>
        <v>0</v>
      </c>
      <c r="D775" s="197" t="e">
        <f>'3'!I21*100/'3'!E21</f>
        <v>#DIV/0!</v>
      </c>
    </row>
    <row r="776" spans="1:4">
      <c r="A776" s="194" t="s">
        <v>1297</v>
      </c>
      <c r="B776" s="198" t="s">
        <v>457</v>
      </c>
      <c r="C776" s="196">
        <f>'3'!I22</f>
        <v>0</v>
      </c>
      <c r="D776" s="197" t="e">
        <f>'3'!I22*100/'3'!E22</f>
        <v>#DIV/0!</v>
      </c>
    </row>
    <row r="777" spans="1:4">
      <c r="A777" s="194" t="s">
        <v>1298</v>
      </c>
      <c r="B777" s="198" t="s">
        <v>459</v>
      </c>
      <c r="C777" s="196">
        <f>'3'!I23</f>
        <v>0</v>
      </c>
      <c r="D777" s="197" t="e">
        <f>'3'!I23*100/'3'!E23</f>
        <v>#DIV/0!</v>
      </c>
    </row>
    <row r="778" spans="1:4">
      <c r="A778" s="194" t="s">
        <v>1299</v>
      </c>
      <c r="B778" s="198" t="s">
        <v>461</v>
      </c>
      <c r="C778" s="196">
        <f>'3'!I24</f>
        <v>0</v>
      </c>
      <c r="D778" s="197" t="e">
        <f>'3'!I24*100/'3'!E24</f>
        <v>#DIV/0!</v>
      </c>
    </row>
    <row r="779" spans="1:4">
      <c r="A779" s="194" t="s">
        <v>1300</v>
      </c>
      <c r="B779" s="198" t="s">
        <v>463</v>
      </c>
      <c r="C779" s="196">
        <f>'3'!I25</f>
        <v>0</v>
      </c>
      <c r="D779" s="197" t="e">
        <f>'3'!I25*100/'3'!E25</f>
        <v>#DIV/0!</v>
      </c>
    </row>
    <row r="780" spans="1:4">
      <c r="A780" s="194" t="s">
        <v>1301</v>
      </c>
      <c r="B780" s="198" t="s">
        <v>465</v>
      </c>
      <c r="C780" s="196">
        <f>'3'!I26</f>
        <v>0</v>
      </c>
      <c r="D780" s="197" t="e">
        <f>'3'!I26*100/'3'!E26</f>
        <v>#DIV/0!</v>
      </c>
    </row>
    <row r="781" spans="1:4">
      <c r="A781" s="194" t="s">
        <v>1302</v>
      </c>
      <c r="B781" s="198" t="s">
        <v>467</v>
      </c>
      <c r="C781" s="196">
        <f>'3'!I27</f>
        <v>0</v>
      </c>
      <c r="D781" s="197" t="e">
        <f>'3'!I27*100/'3'!E27</f>
        <v>#DIV/0!</v>
      </c>
    </row>
    <row r="782" spans="1:4">
      <c r="A782" s="194" t="s">
        <v>1303</v>
      </c>
      <c r="B782" s="198" t="s">
        <v>469</v>
      </c>
      <c r="C782" s="196">
        <f>'3'!I28</f>
        <v>0</v>
      </c>
      <c r="D782" s="197" t="e">
        <f>'3'!I28*100/'3'!E28</f>
        <v>#DIV/0!</v>
      </c>
    </row>
    <row r="783" spans="1:4">
      <c r="A783" s="194" t="s">
        <v>1304</v>
      </c>
      <c r="B783" s="198" t="s">
        <v>471</v>
      </c>
      <c r="C783" s="196">
        <f>'3'!I29</f>
        <v>0</v>
      </c>
      <c r="D783" s="197" t="e">
        <f>'3'!I29*100/'3'!E29</f>
        <v>#DIV/0!</v>
      </c>
    </row>
    <row r="784" ht="25.5" spans="1:4">
      <c r="A784" s="194" t="s">
        <v>1305</v>
      </c>
      <c r="B784" s="199" t="s">
        <v>473</v>
      </c>
      <c r="C784" s="196">
        <f>'3'!I30</f>
        <v>0</v>
      </c>
      <c r="D784" s="197" t="e">
        <f>'3'!I30*100/'3'!E30</f>
        <v>#DIV/0!</v>
      </c>
    </row>
    <row r="785" spans="1:4">
      <c r="A785" s="194" t="s">
        <v>1306</v>
      </c>
      <c r="B785" s="198" t="s">
        <v>475</v>
      </c>
      <c r="C785" s="196">
        <f>'3'!I31</f>
        <v>0</v>
      </c>
      <c r="D785" s="197" t="e">
        <f>'3'!I31*100/'3'!E31</f>
        <v>#DIV/0!</v>
      </c>
    </row>
    <row r="786" spans="1:4">
      <c r="A786" s="194" t="s">
        <v>1307</v>
      </c>
      <c r="B786" s="198" t="s">
        <v>477</v>
      </c>
      <c r="C786" s="196">
        <f>'4'!I6</f>
        <v>0</v>
      </c>
      <c r="D786" s="197" t="e">
        <f>'4'!I6*100/'4'!E6</f>
        <v>#DIV/0!</v>
      </c>
    </row>
    <row r="787" spans="1:4">
      <c r="A787" s="194" t="s">
        <v>1308</v>
      </c>
      <c r="B787" s="199" t="s">
        <v>479</v>
      </c>
      <c r="C787" s="196">
        <f>'4'!I7</f>
        <v>0</v>
      </c>
      <c r="D787" s="197" t="e">
        <f>'4'!I7*100/'4'!E7</f>
        <v>#DIV/0!</v>
      </c>
    </row>
    <row r="788" spans="1:4">
      <c r="A788" s="194" t="s">
        <v>1309</v>
      </c>
      <c r="B788" s="198" t="s">
        <v>481</v>
      </c>
      <c r="C788" s="196">
        <f>'4'!I8</f>
        <v>0</v>
      </c>
      <c r="D788" s="197" t="e">
        <f>'4'!I8*100/'4'!E8</f>
        <v>#DIV/0!</v>
      </c>
    </row>
    <row r="789" spans="1:4">
      <c r="A789" s="194" t="s">
        <v>1310</v>
      </c>
      <c r="B789" s="198" t="s">
        <v>483</v>
      </c>
      <c r="C789" s="196">
        <f>'4'!I9</f>
        <v>0</v>
      </c>
      <c r="D789" s="197" t="e">
        <f>'4'!I9*100/'4'!E9</f>
        <v>#DIV/0!</v>
      </c>
    </row>
    <row r="790" spans="1:4">
      <c r="A790" s="194" t="s">
        <v>1311</v>
      </c>
      <c r="B790" s="198" t="s">
        <v>485</v>
      </c>
      <c r="C790" s="196">
        <f>'4'!I10</f>
        <v>0</v>
      </c>
      <c r="D790" s="197" t="e">
        <f>'4'!I10*100/'4'!E10</f>
        <v>#DIV/0!</v>
      </c>
    </row>
    <row r="791" spans="1:4">
      <c r="A791" s="194" t="s">
        <v>1312</v>
      </c>
      <c r="B791" s="198" t="s">
        <v>487</v>
      </c>
      <c r="C791" s="196">
        <f>'4'!I11</f>
        <v>0</v>
      </c>
      <c r="D791" s="197" t="e">
        <f>'4'!I11*100/'4'!E11</f>
        <v>#DIV/0!</v>
      </c>
    </row>
    <row r="792" spans="1:4">
      <c r="A792" s="194" t="s">
        <v>1313</v>
      </c>
      <c r="B792" s="198" t="s">
        <v>489</v>
      </c>
      <c r="C792" s="196">
        <f>'4'!I12</f>
        <v>0</v>
      </c>
      <c r="D792" s="197" t="e">
        <f>'4'!I12*100/'4'!E12</f>
        <v>#DIV/0!</v>
      </c>
    </row>
    <row r="793" spans="1:4">
      <c r="A793" s="194" t="s">
        <v>1314</v>
      </c>
      <c r="B793" s="198" t="s">
        <v>491</v>
      </c>
      <c r="C793" s="196">
        <f>'4'!I13</f>
        <v>0</v>
      </c>
      <c r="D793" s="197" t="e">
        <f>'4'!I13*100/'4'!E13</f>
        <v>#DIV/0!</v>
      </c>
    </row>
    <row r="794" spans="1:4">
      <c r="A794" s="194" t="s">
        <v>1315</v>
      </c>
      <c r="B794" s="198" t="s">
        <v>493</v>
      </c>
      <c r="C794" s="196">
        <f>'4'!I14</f>
        <v>0</v>
      </c>
      <c r="D794" s="197" t="e">
        <f>'4'!I14*100/'4'!E14</f>
        <v>#DIV/0!</v>
      </c>
    </row>
    <row r="795" spans="1:4">
      <c r="A795" s="194" t="s">
        <v>1316</v>
      </c>
      <c r="B795" s="198" t="s">
        <v>495</v>
      </c>
      <c r="C795" s="196">
        <f>'4'!I15</f>
        <v>0</v>
      </c>
      <c r="D795" s="197" t="e">
        <f>'4'!I15*100/'4'!E15</f>
        <v>#DIV/0!</v>
      </c>
    </row>
    <row r="796" spans="1:4">
      <c r="A796" s="194" t="s">
        <v>1317</v>
      </c>
      <c r="B796" s="198" t="s">
        <v>497</v>
      </c>
      <c r="C796" s="196">
        <f>'4'!I16</f>
        <v>0</v>
      </c>
      <c r="D796" s="197" t="e">
        <f>'4'!I16*100/'4'!E16</f>
        <v>#DIV/0!</v>
      </c>
    </row>
    <row r="797" spans="1:4">
      <c r="A797" s="194" t="s">
        <v>1318</v>
      </c>
      <c r="B797" s="198" t="s">
        <v>499</v>
      </c>
      <c r="C797" s="196">
        <f>'4'!I17</f>
        <v>0</v>
      </c>
      <c r="D797" s="197" t="e">
        <f>'4'!I17*100/'4'!E17</f>
        <v>#DIV/0!</v>
      </c>
    </row>
    <row r="798" spans="1:4">
      <c r="A798" s="194" t="s">
        <v>1319</v>
      </c>
      <c r="B798" s="198" t="s">
        <v>501</v>
      </c>
      <c r="C798" s="196">
        <f>'4'!I18</f>
        <v>0</v>
      </c>
      <c r="D798" s="197" t="e">
        <f>'4'!I18*100/'4'!E18</f>
        <v>#DIV/0!</v>
      </c>
    </row>
    <row r="799" spans="1:4">
      <c r="A799" s="194" t="s">
        <v>1320</v>
      </c>
      <c r="B799" s="198" t="s">
        <v>503</v>
      </c>
      <c r="C799" s="196">
        <f>'4'!I19</f>
        <v>0</v>
      </c>
      <c r="D799" s="197" t="e">
        <f>'4'!I19*100/'4'!E19</f>
        <v>#DIV/0!</v>
      </c>
    </row>
    <row r="800" spans="1:4">
      <c r="A800" s="194" t="s">
        <v>1321</v>
      </c>
      <c r="B800" s="198" t="s">
        <v>505</v>
      </c>
      <c r="C800" s="196">
        <f>'4'!I20</f>
        <v>0</v>
      </c>
      <c r="D800" s="197" t="e">
        <f>'4'!I20*100/'4'!E20</f>
        <v>#DIV/0!</v>
      </c>
    </row>
    <row r="801" spans="1:4">
      <c r="A801" s="194" t="s">
        <v>1322</v>
      </c>
      <c r="B801" s="198" t="s">
        <v>507</v>
      </c>
      <c r="C801" s="196">
        <f>'4'!I21</f>
        <v>0</v>
      </c>
      <c r="D801" s="197" t="e">
        <f>'4'!I21*100/'4'!E21</f>
        <v>#DIV/0!</v>
      </c>
    </row>
    <row r="802" spans="1:4">
      <c r="A802" s="194" t="s">
        <v>1323</v>
      </c>
      <c r="B802" s="198" t="s">
        <v>509</v>
      </c>
      <c r="C802" s="196">
        <f>'4'!I22</f>
        <v>0</v>
      </c>
      <c r="D802" s="197" t="e">
        <f>'4'!I22*100/'4'!E22</f>
        <v>#DIV/0!</v>
      </c>
    </row>
    <row r="803" spans="1:4">
      <c r="A803" s="194" t="s">
        <v>1324</v>
      </c>
      <c r="B803" s="198" t="s">
        <v>511</v>
      </c>
      <c r="C803" s="196">
        <f>'4'!I23</f>
        <v>0</v>
      </c>
      <c r="D803" s="197" t="e">
        <f>'4'!I23*100/'4'!E23</f>
        <v>#DIV/0!</v>
      </c>
    </row>
    <row r="804" spans="1:4">
      <c r="A804" s="194" t="s">
        <v>1325</v>
      </c>
      <c r="B804" s="198" t="s">
        <v>513</v>
      </c>
      <c r="C804" s="196">
        <f>'4'!I24</f>
        <v>0</v>
      </c>
      <c r="D804" s="197" t="e">
        <f>'4'!I24*100/'4'!E24</f>
        <v>#DIV/0!</v>
      </c>
    </row>
    <row r="805" spans="1:4">
      <c r="A805" s="194" t="s">
        <v>1326</v>
      </c>
      <c r="B805" s="198" t="s">
        <v>515</v>
      </c>
      <c r="C805" s="196">
        <f>'4'!I25</f>
        <v>0</v>
      </c>
      <c r="D805" s="197" t="e">
        <f>'4'!I25*100/'4'!E25</f>
        <v>#DIV/0!</v>
      </c>
    </row>
    <row r="806" spans="1:4">
      <c r="A806" s="194" t="s">
        <v>1327</v>
      </c>
      <c r="B806" s="198" t="s">
        <v>517</v>
      </c>
      <c r="C806" s="196">
        <f>'4'!I26</f>
        <v>0</v>
      </c>
      <c r="D806" s="197" t="e">
        <f>'4'!I26*100/'4'!E26</f>
        <v>#VALUE!</v>
      </c>
    </row>
    <row r="807" spans="1:4">
      <c r="A807" s="194" t="s">
        <v>1328</v>
      </c>
      <c r="B807" s="198" t="s">
        <v>519</v>
      </c>
      <c r="C807" s="196">
        <f>'4'!I27</f>
        <v>0</v>
      </c>
      <c r="D807" s="197" t="e">
        <f>'4'!I27*100/'4'!E27</f>
        <v>#DIV/0!</v>
      </c>
    </row>
    <row r="808" s="181" customFormat="1" spans="1:11">
      <c r="A808" s="194" t="s">
        <v>1329</v>
      </c>
      <c r="B808" s="198" t="s">
        <v>521</v>
      </c>
      <c r="C808" s="196">
        <f>'4'!I28</f>
        <v>0</v>
      </c>
      <c r="D808" s="197" t="e">
        <f>'4'!I28*100/'4'!E28</f>
        <v>#DIV/0!</v>
      </c>
      <c r="K808" s="203"/>
    </row>
    <row r="809" ht="25.5" spans="1:4">
      <c r="A809" s="194" t="s">
        <v>1330</v>
      </c>
      <c r="B809" s="198" t="s">
        <v>523</v>
      </c>
      <c r="C809" s="196">
        <f>'4'!I29</f>
        <v>0</v>
      </c>
      <c r="D809" s="197" t="e">
        <f>'4'!I29*100/'4'!E29</f>
        <v>#DIV/0!</v>
      </c>
    </row>
    <row r="810" s="181" customFormat="1" spans="1:11">
      <c r="A810" s="194" t="s">
        <v>1331</v>
      </c>
      <c r="B810" s="198" t="s">
        <v>525</v>
      </c>
      <c r="C810" s="196">
        <f>'4'!I30</f>
        <v>0</v>
      </c>
      <c r="D810" s="197" t="e">
        <f>'4'!I30*100/'4'!E30</f>
        <v>#DIV/0!</v>
      </c>
      <c r="K810" s="203"/>
    </row>
    <row r="811" spans="1:4">
      <c r="A811" s="194" t="s">
        <v>1332</v>
      </c>
      <c r="B811" s="198" t="s">
        <v>527</v>
      </c>
      <c r="C811" s="196">
        <f>'4'!I31</f>
        <v>0</v>
      </c>
      <c r="D811" s="197" t="str">
        <f>'4'!E31</f>
        <v>X</v>
      </c>
    </row>
    <row r="812" spans="1:4">
      <c r="A812" s="194" t="s">
        <v>1333</v>
      </c>
      <c r="B812" s="198" t="s">
        <v>529</v>
      </c>
      <c r="C812" s="196">
        <f>'4'!I32</f>
        <v>0</v>
      </c>
      <c r="D812" s="197" t="str">
        <f>'4'!E32</f>
        <v>X</v>
      </c>
    </row>
    <row r="813" spans="1:4">
      <c r="A813" s="194" t="s">
        <v>1334</v>
      </c>
      <c r="B813" s="198" t="s">
        <v>531</v>
      </c>
      <c r="C813" s="196">
        <f>'4'!I33</f>
        <v>0</v>
      </c>
      <c r="D813" s="197" t="str">
        <f>'4'!E33</f>
        <v>X</v>
      </c>
    </row>
    <row r="814" spans="1:4">
      <c r="A814" s="194" t="s">
        <v>1335</v>
      </c>
      <c r="B814" s="198" t="s">
        <v>533</v>
      </c>
      <c r="C814" s="196">
        <f>'5'!I6</f>
        <v>0</v>
      </c>
      <c r="D814" s="197" t="str">
        <f>'5'!E6</f>
        <v>X</v>
      </c>
    </row>
    <row r="815" spans="1:4">
      <c r="A815" s="194" t="s">
        <v>1336</v>
      </c>
      <c r="B815" s="198" t="s">
        <v>535</v>
      </c>
      <c r="C815" s="196">
        <f>'5'!I7</f>
        <v>0</v>
      </c>
      <c r="D815" s="197" t="str">
        <f>'5'!E7</f>
        <v>X</v>
      </c>
    </row>
    <row r="816" spans="1:4">
      <c r="A816" s="194" t="s">
        <v>1337</v>
      </c>
      <c r="B816" s="198" t="s">
        <v>537</v>
      </c>
      <c r="C816" s="196">
        <f>'5'!I8</f>
        <v>0</v>
      </c>
      <c r="D816" s="197" t="e">
        <f>'5'!I8*100/'5'!E8</f>
        <v>#DIV/0!</v>
      </c>
    </row>
    <row r="817" spans="1:4">
      <c r="A817" s="194" t="s">
        <v>1338</v>
      </c>
      <c r="B817" s="198" t="s">
        <v>539</v>
      </c>
      <c r="C817" s="196">
        <f>'5'!I9</f>
        <v>0</v>
      </c>
      <c r="D817" s="197" t="e">
        <f>'5'!I9*100/'5'!E9</f>
        <v>#DIV/0!</v>
      </c>
    </row>
    <row r="818" spans="1:4">
      <c r="A818" s="194" t="s">
        <v>1339</v>
      </c>
      <c r="B818" s="198" t="s">
        <v>541</v>
      </c>
      <c r="C818" s="196">
        <f>'5'!I10</f>
        <v>0</v>
      </c>
      <c r="D818" s="197" t="e">
        <f>'5'!I10*100/'5'!E10</f>
        <v>#DIV/0!</v>
      </c>
    </row>
    <row r="819" spans="1:4">
      <c r="A819" s="194" t="s">
        <v>1340</v>
      </c>
      <c r="B819" s="198" t="s">
        <v>543</v>
      </c>
      <c r="C819" s="196">
        <f>'5'!I11</f>
        <v>0</v>
      </c>
      <c r="D819" s="197" t="e">
        <f>'5'!I11*100/'5'!E11</f>
        <v>#DIV/0!</v>
      </c>
    </row>
    <row r="820" spans="1:4">
      <c r="A820" s="194" t="s">
        <v>1341</v>
      </c>
      <c r="B820" s="198" t="s">
        <v>545</v>
      </c>
      <c r="C820" s="196">
        <f>'5'!I12</f>
        <v>0</v>
      </c>
      <c r="D820" s="197" t="e">
        <f>'5'!I12*100/'5'!E12</f>
        <v>#DIV/0!</v>
      </c>
    </row>
    <row r="821" spans="1:4">
      <c r="A821" s="194" t="s">
        <v>1342</v>
      </c>
      <c r="B821" s="198" t="s">
        <v>547</v>
      </c>
      <c r="C821" s="196">
        <f>'5'!I13</f>
        <v>0</v>
      </c>
      <c r="D821" s="197" t="e">
        <f>'5'!I13*100/'5'!E13</f>
        <v>#DIV/0!</v>
      </c>
    </row>
    <row r="822" spans="1:4">
      <c r="A822" s="194" t="s">
        <v>1343</v>
      </c>
      <c r="B822" s="198" t="s">
        <v>549</v>
      </c>
      <c r="C822" s="196">
        <f>'5'!I14</f>
        <v>0</v>
      </c>
      <c r="D822" s="197" t="e">
        <f>'5'!I14*100/'5'!E14</f>
        <v>#DIV/0!</v>
      </c>
    </row>
    <row r="823" spans="1:4">
      <c r="A823" s="194" t="s">
        <v>1344</v>
      </c>
      <c r="B823" s="198" t="s">
        <v>551</v>
      </c>
      <c r="C823" s="196">
        <f>'5'!I15</f>
        <v>0</v>
      </c>
      <c r="D823" s="197" t="e">
        <f>'5'!I15*100/'5'!E15</f>
        <v>#DIV/0!</v>
      </c>
    </row>
    <row r="824" spans="1:4">
      <c r="A824" s="194" t="s">
        <v>1345</v>
      </c>
      <c r="B824" s="198" t="s">
        <v>553</v>
      </c>
      <c r="C824" s="196">
        <f>'5'!I16</f>
        <v>0</v>
      </c>
      <c r="D824" s="197" t="e">
        <f>'5'!I16*100/'5'!E16</f>
        <v>#DIV/0!</v>
      </c>
    </row>
    <row r="825" spans="1:4">
      <c r="A825" s="194" t="s">
        <v>1346</v>
      </c>
      <c r="B825" s="198" t="s">
        <v>555</v>
      </c>
      <c r="C825" s="196">
        <f>'5'!I17</f>
        <v>0</v>
      </c>
      <c r="D825" s="197" t="e">
        <f>'5'!I17*100/'5'!E17</f>
        <v>#DIV/0!</v>
      </c>
    </row>
    <row r="826" spans="1:4">
      <c r="A826" s="194" t="s">
        <v>1347</v>
      </c>
      <c r="B826" s="198" t="s">
        <v>557</v>
      </c>
      <c r="C826" s="196">
        <f>'5'!I18</f>
        <v>0</v>
      </c>
      <c r="D826" s="197" t="e">
        <f>'5'!I18*100/'5'!E18</f>
        <v>#DIV/0!</v>
      </c>
    </row>
    <row r="827" spans="1:4">
      <c r="A827" s="194" t="s">
        <v>1348</v>
      </c>
      <c r="B827" s="198" t="s">
        <v>559</v>
      </c>
      <c r="C827" s="196">
        <f>'5'!I19</f>
        <v>0</v>
      </c>
      <c r="D827" s="197" t="e">
        <f>'5'!I19*100/'5'!E19</f>
        <v>#DIV/0!</v>
      </c>
    </row>
    <row r="828" spans="1:4">
      <c r="A828" s="194" t="s">
        <v>1349</v>
      </c>
      <c r="B828" s="198" t="s">
        <v>561</v>
      </c>
      <c r="C828" s="196">
        <f>'5'!I20</f>
        <v>0</v>
      </c>
      <c r="D828" s="197" t="e">
        <f>'5'!I20*100/'5'!E20</f>
        <v>#DIV/0!</v>
      </c>
    </row>
    <row r="829" spans="1:4">
      <c r="A829" s="194" t="s">
        <v>1350</v>
      </c>
      <c r="B829" s="198" t="s">
        <v>563</v>
      </c>
      <c r="C829" s="196">
        <f>'5'!I21</f>
        <v>0</v>
      </c>
      <c r="D829" s="197" t="e">
        <f>'5'!I21*100/'5'!E21</f>
        <v>#DIV/0!</v>
      </c>
    </row>
    <row r="830" spans="1:4">
      <c r="A830" s="194" t="s">
        <v>1351</v>
      </c>
      <c r="B830" s="198" t="s">
        <v>254</v>
      </c>
      <c r="C830" s="196">
        <f>'5'!I22</f>
        <v>0</v>
      </c>
      <c r="D830" s="197" t="e">
        <f>'5'!I22*100/'5'!E22</f>
        <v>#DIV/0!</v>
      </c>
    </row>
    <row r="831" spans="1:4">
      <c r="A831" s="194" t="s">
        <v>1352</v>
      </c>
      <c r="B831" s="198" t="s">
        <v>566</v>
      </c>
      <c r="C831" s="196">
        <f>'5'!I23</f>
        <v>0</v>
      </c>
      <c r="D831" s="197" t="e">
        <f>'5'!I23*100/'5'!E23</f>
        <v>#DIV/0!</v>
      </c>
    </row>
    <row r="832" spans="1:4">
      <c r="A832" s="194" t="s">
        <v>1353</v>
      </c>
      <c r="B832" s="198" t="s">
        <v>568</v>
      </c>
      <c r="C832" s="196">
        <f>'5'!I24</f>
        <v>0</v>
      </c>
      <c r="D832" s="197" t="e">
        <f>'5'!I24*100/'5'!E24</f>
        <v>#DIV/0!</v>
      </c>
    </row>
    <row r="833" spans="1:4">
      <c r="A833" s="194" t="s">
        <v>1354</v>
      </c>
      <c r="B833" s="198" t="s">
        <v>570</v>
      </c>
      <c r="C833" s="196">
        <f>'5'!I25</f>
        <v>0</v>
      </c>
      <c r="D833" s="197" t="e">
        <f>'5'!I25*100/'5'!E25</f>
        <v>#DIV/0!</v>
      </c>
    </row>
    <row r="834" spans="1:4">
      <c r="A834" s="194" t="s">
        <v>1355</v>
      </c>
      <c r="B834" s="198" t="s">
        <v>572</v>
      </c>
      <c r="C834" s="196">
        <f>'5'!I26</f>
        <v>0</v>
      </c>
      <c r="D834" s="197" t="e">
        <f>'5'!I26*100/'5'!E26</f>
        <v>#DIV/0!</v>
      </c>
    </row>
    <row r="835" spans="1:4">
      <c r="A835" s="194" t="s">
        <v>1356</v>
      </c>
      <c r="B835" s="198" t="s">
        <v>574</v>
      </c>
      <c r="C835" s="196">
        <f>'5'!I27</f>
        <v>0</v>
      </c>
      <c r="D835" s="197" t="e">
        <f>'5'!I27*100/'5'!E27</f>
        <v>#DIV/0!</v>
      </c>
    </row>
    <row r="836" spans="1:4">
      <c r="A836" s="194" t="s">
        <v>1357</v>
      </c>
      <c r="B836" s="198" t="s">
        <v>576</v>
      </c>
      <c r="C836" s="196">
        <f>'5'!I28</f>
        <v>0</v>
      </c>
      <c r="D836" s="197" t="e">
        <f>'5'!I28*100/'5'!E28</f>
        <v>#DIV/0!</v>
      </c>
    </row>
    <row r="837" spans="1:4">
      <c r="A837" s="194" t="s">
        <v>1358</v>
      </c>
      <c r="B837" s="198" t="s">
        <v>578</v>
      </c>
      <c r="C837" s="196">
        <f>'5'!I30</f>
        <v>0</v>
      </c>
      <c r="D837" s="197" t="e">
        <f>'5'!I30*100/'5'!E30</f>
        <v>#DIV/0!</v>
      </c>
    </row>
    <row r="838" s="181" customFormat="1" spans="1:11">
      <c r="A838" s="194" t="s">
        <v>1359</v>
      </c>
      <c r="B838" s="198" t="s">
        <v>733</v>
      </c>
      <c r="C838" s="196">
        <f>'6'!I6</f>
        <v>0</v>
      </c>
      <c r="D838" s="197" t="e">
        <f>'6'!I6*100/'6'!E6</f>
        <v>#DIV/0!</v>
      </c>
      <c r="K838" s="203"/>
    </row>
    <row r="839" spans="1:4">
      <c r="A839" s="194" t="s">
        <v>1360</v>
      </c>
      <c r="B839" s="198" t="s">
        <v>582</v>
      </c>
      <c r="C839" s="196">
        <f>'6'!I7</f>
        <v>0</v>
      </c>
      <c r="D839" s="197" t="e">
        <f>'6'!I7*100/'6'!E7</f>
        <v>#DIV/0!</v>
      </c>
    </row>
    <row r="840" spans="1:4">
      <c r="A840" s="194" t="s">
        <v>1361</v>
      </c>
      <c r="B840" s="198" t="s">
        <v>584</v>
      </c>
      <c r="C840" s="196">
        <f>'6'!I8</f>
        <v>0</v>
      </c>
      <c r="D840" s="197" t="e">
        <f>'6'!I8*100/'6'!E8</f>
        <v>#DIV/0!</v>
      </c>
    </row>
    <row r="841" spans="1:4">
      <c r="A841" s="194" t="s">
        <v>1362</v>
      </c>
      <c r="B841" s="198" t="s">
        <v>586</v>
      </c>
      <c r="C841" s="196">
        <f>'6'!I13</f>
        <v>0</v>
      </c>
      <c r="D841" s="197" t="e">
        <f>'6'!I13*100/'6'!E13</f>
        <v>#DIV/0!</v>
      </c>
    </row>
    <row r="842" spans="1:4">
      <c r="A842" s="194" t="s">
        <v>1363</v>
      </c>
      <c r="B842" s="198" t="s">
        <v>588</v>
      </c>
      <c r="C842" s="196">
        <f>'6'!I17</f>
        <v>0</v>
      </c>
      <c r="D842" s="197" t="e">
        <f>'6'!I17*100/'6'!E17</f>
        <v>#DIV/0!</v>
      </c>
    </row>
    <row r="843" spans="1:4">
      <c r="A843" s="194" t="s">
        <v>1364</v>
      </c>
      <c r="B843" s="198" t="s">
        <v>590</v>
      </c>
      <c r="C843" s="196">
        <f>'6'!I19</f>
        <v>0</v>
      </c>
      <c r="D843" s="197" t="e">
        <f>'6'!I19*100/'6'!E19</f>
        <v>#DIV/0!</v>
      </c>
    </row>
    <row r="844" s="181" customFormat="1" spans="1:11">
      <c r="A844" s="194" t="s">
        <v>1365</v>
      </c>
      <c r="B844" s="199" t="s">
        <v>592</v>
      </c>
      <c r="C844" s="196">
        <f>'6'!I20</f>
        <v>0</v>
      </c>
      <c r="D844" s="197" t="e">
        <f>'6'!I20*100/'6'!E20</f>
        <v>#DIV/0!</v>
      </c>
      <c r="K844" s="203"/>
    </row>
    <row r="845" spans="1:4">
      <c r="A845" s="194" t="s">
        <v>1366</v>
      </c>
      <c r="B845" s="198" t="s">
        <v>594</v>
      </c>
      <c r="C845" s="196">
        <f>'6'!I22</f>
        <v>0</v>
      </c>
      <c r="D845" s="197" t="e">
        <f>'6'!I22*100/'6'!E22</f>
        <v>#DIV/0!</v>
      </c>
    </row>
    <row r="846" spans="1:4">
      <c r="A846" s="194" t="s">
        <v>1367</v>
      </c>
      <c r="B846" s="198" t="s">
        <v>596</v>
      </c>
      <c r="C846" s="196">
        <f>'6'!I23</f>
        <v>0</v>
      </c>
      <c r="D846" s="197" t="e">
        <f>'6'!I23*100/'6'!E23</f>
        <v>#DIV/0!</v>
      </c>
    </row>
    <row r="847" spans="1:4">
      <c r="A847" s="194" t="s">
        <v>1368</v>
      </c>
      <c r="B847" s="198" t="s">
        <v>598</v>
      </c>
      <c r="C847" s="196">
        <f>'6'!I24</f>
        <v>0</v>
      </c>
      <c r="D847" s="197" t="e">
        <f>'6'!I24*100/'6'!E24</f>
        <v>#DIV/0!</v>
      </c>
    </row>
    <row r="848" spans="1:4">
      <c r="A848" s="194" t="s">
        <v>1369</v>
      </c>
      <c r="B848" s="198" t="s">
        <v>600</v>
      </c>
      <c r="C848" s="196">
        <f>'6'!I25</f>
        <v>0</v>
      </c>
      <c r="D848" s="197" t="e">
        <f>'6'!I25*100/'6'!E25</f>
        <v>#DIV/0!</v>
      </c>
    </row>
    <row r="849" spans="1:4">
      <c r="A849" s="194" t="s">
        <v>1370</v>
      </c>
      <c r="B849" s="198" t="s">
        <v>602</v>
      </c>
      <c r="C849" s="196">
        <f>'6'!I26</f>
        <v>0</v>
      </c>
      <c r="D849" s="197" t="e">
        <f>'6'!I26*100/'6'!E26</f>
        <v>#DIV/0!</v>
      </c>
    </row>
    <row r="850" spans="1:4">
      <c r="A850" s="194" t="s">
        <v>1371</v>
      </c>
      <c r="B850" s="198" t="s">
        <v>559</v>
      </c>
      <c r="C850" s="196">
        <f>'6'!I27</f>
        <v>0</v>
      </c>
      <c r="D850" s="197" t="e">
        <f>'6'!I27*100/'6'!E27</f>
        <v>#DIV/0!</v>
      </c>
    </row>
    <row r="851" spans="1:4">
      <c r="A851" s="194" t="s">
        <v>1372</v>
      </c>
      <c r="B851" s="198" t="s">
        <v>605</v>
      </c>
      <c r="C851" s="196">
        <f>'7'!I6</f>
        <v>0</v>
      </c>
      <c r="D851" s="197" t="e">
        <f>'7'!I6*100/'7'!E6</f>
        <v>#DIV/0!</v>
      </c>
    </row>
    <row r="852" spans="1:4">
      <c r="A852" s="194" t="s">
        <v>1373</v>
      </c>
      <c r="B852" s="198" t="s">
        <v>607</v>
      </c>
      <c r="C852" s="196">
        <f>'7'!I7</f>
        <v>0</v>
      </c>
      <c r="D852" s="197" t="e">
        <f>'7'!I7*100/'7'!E7</f>
        <v>#DIV/0!</v>
      </c>
    </row>
    <row r="853" spans="1:4">
      <c r="A853" s="194" t="s">
        <v>1374</v>
      </c>
      <c r="B853" s="198" t="s">
        <v>358</v>
      </c>
      <c r="C853" s="196">
        <f>'7'!I8</f>
        <v>0</v>
      </c>
      <c r="D853" s="197" t="e">
        <f>'7'!I8*100/'7'!E8</f>
        <v>#DIV/0!</v>
      </c>
    </row>
    <row r="854" spans="1:4">
      <c r="A854" s="194" t="s">
        <v>1375</v>
      </c>
      <c r="B854" s="198" t="s">
        <v>610</v>
      </c>
      <c r="C854" s="196">
        <f>'7'!I9</f>
        <v>0</v>
      </c>
      <c r="D854" s="197" t="e">
        <f>'7'!I9*100/'7'!E9</f>
        <v>#DIV/0!</v>
      </c>
    </row>
    <row r="855" spans="1:4">
      <c r="A855" s="194" t="s">
        <v>1376</v>
      </c>
      <c r="B855" s="198" t="s">
        <v>612</v>
      </c>
      <c r="C855" s="196">
        <f>'7'!I10</f>
        <v>0</v>
      </c>
      <c r="D855" s="197" t="e">
        <f>'7'!I10*100/'7'!E10</f>
        <v>#DIV/0!</v>
      </c>
    </row>
    <row r="856" spans="1:4">
      <c r="A856" s="194" t="s">
        <v>1377</v>
      </c>
      <c r="B856" s="198" t="s">
        <v>614</v>
      </c>
      <c r="C856" s="196">
        <f>'7'!I11</f>
        <v>0</v>
      </c>
      <c r="D856" s="197" t="e">
        <f>'7'!I11*100/'7'!E11</f>
        <v>#DIV/0!</v>
      </c>
    </row>
    <row r="857" spans="1:4">
      <c r="A857" s="194" t="s">
        <v>1378</v>
      </c>
      <c r="B857" s="198" t="s">
        <v>616</v>
      </c>
      <c r="C857" s="196">
        <f>'7'!I12</f>
        <v>0</v>
      </c>
      <c r="D857" s="197" t="e">
        <f>'7'!I12*100/'7'!E12</f>
        <v>#DIV/0!</v>
      </c>
    </row>
    <row r="858" spans="1:4">
      <c r="A858" s="194" t="s">
        <v>1379</v>
      </c>
      <c r="B858" s="198" t="s">
        <v>618</v>
      </c>
      <c r="C858" s="196">
        <f>'7'!I13</f>
        <v>0</v>
      </c>
      <c r="D858" s="197" t="e">
        <f>'7'!I13*100/'7'!E13</f>
        <v>#DIV/0!</v>
      </c>
    </row>
    <row r="859" spans="1:4">
      <c r="A859" s="194" t="s">
        <v>1380</v>
      </c>
      <c r="B859" s="198" t="s">
        <v>620</v>
      </c>
      <c r="C859" s="196">
        <f>'7'!I19</f>
        <v>0</v>
      </c>
      <c r="D859" s="197" t="e">
        <f>'7'!I19*100/'7'!E19</f>
        <v>#DIV/0!</v>
      </c>
    </row>
    <row r="860" spans="1:4">
      <c r="A860" s="194" t="s">
        <v>1381</v>
      </c>
      <c r="B860" s="199" t="s">
        <v>622</v>
      </c>
      <c r="C860" s="196">
        <f>'7'!I20</f>
        <v>0</v>
      </c>
      <c r="D860" s="197" t="e">
        <f>'7'!I20*100/'7'!E20</f>
        <v>#DIV/0!</v>
      </c>
    </row>
    <row r="861" spans="1:4">
      <c r="A861" s="194" t="s">
        <v>1382</v>
      </c>
      <c r="B861" s="199" t="s">
        <v>624</v>
      </c>
      <c r="C861" s="196">
        <f>'7'!I21</f>
        <v>0</v>
      </c>
      <c r="D861" s="197" t="e">
        <f>'7'!I21*100/'7'!E21</f>
        <v>#DIV/0!</v>
      </c>
    </row>
    <row r="862" spans="1:4">
      <c r="A862" s="194" t="s">
        <v>1383</v>
      </c>
      <c r="B862" s="198" t="s">
        <v>626</v>
      </c>
      <c r="C862" s="196">
        <f>'7'!I22</f>
        <v>0</v>
      </c>
      <c r="D862" s="197" t="e">
        <f>'7'!I22*100/'7'!E22</f>
        <v>#DIV/0!</v>
      </c>
    </row>
    <row r="863" spans="1:4">
      <c r="A863" s="194" t="s">
        <v>1384</v>
      </c>
      <c r="B863" s="198" t="s">
        <v>628</v>
      </c>
      <c r="C863" s="196">
        <f>'7'!I23</f>
        <v>0</v>
      </c>
      <c r="D863" s="197" t="e">
        <f>'7'!I23*100/'7'!E23</f>
        <v>#DIV/0!</v>
      </c>
    </row>
    <row r="864" spans="1:4">
      <c r="A864" s="194" t="s">
        <v>1385</v>
      </c>
      <c r="B864" s="198" t="s">
        <v>630</v>
      </c>
      <c r="C864" s="196">
        <f>'7'!I24</f>
        <v>0</v>
      </c>
      <c r="D864" s="197" t="e">
        <f>'7'!I24*100/'7'!E24</f>
        <v>#DIV/0!</v>
      </c>
    </row>
    <row r="865" spans="1:4">
      <c r="A865" s="194" t="s">
        <v>1386</v>
      </c>
      <c r="B865" s="198" t="s">
        <v>632</v>
      </c>
      <c r="C865" s="196">
        <f>'7'!I25</f>
        <v>0</v>
      </c>
      <c r="D865" s="197" t="e">
        <f>'7'!I25*100/'7'!E25</f>
        <v>#DIV/0!</v>
      </c>
    </row>
    <row r="866" spans="1:4">
      <c r="A866" s="194" t="s">
        <v>1387</v>
      </c>
      <c r="B866" s="201" t="s">
        <v>1388</v>
      </c>
      <c r="C866" s="196">
        <f>'2'!E11+'6'!E6</f>
        <v>0</v>
      </c>
      <c r="D866" s="197" t="e">
        <f>('2'!E11+'6'!E6)/('2'!J11+'6'!J6)</f>
        <v>#DIV/0!</v>
      </c>
    </row>
    <row r="867" spans="1:4">
      <c r="A867" s="194" t="s">
        <v>1389</v>
      </c>
      <c r="B867" s="201" t="s">
        <v>1390</v>
      </c>
      <c r="C867" s="196">
        <f>'2'!E13</f>
        <v>0</v>
      </c>
      <c r="D867" s="197" t="e">
        <f>'2'!E13/'2'!J13</f>
        <v>#DIV/0!</v>
      </c>
    </row>
    <row r="868" spans="1:4">
      <c r="A868" s="194" t="s">
        <v>1391</v>
      </c>
      <c r="B868" s="198" t="s">
        <v>394</v>
      </c>
      <c r="C868" s="196">
        <f>'2'!E14</f>
        <v>0</v>
      </c>
      <c r="D868" s="197" t="e">
        <f>'2'!E14/'2'!J14</f>
        <v>#DIV/0!</v>
      </c>
    </row>
    <row r="869" spans="1:4">
      <c r="A869" s="194" t="s">
        <v>1392</v>
      </c>
      <c r="B869" s="198" t="s">
        <v>396</v>
      </c>
      <c r="C869" s="196">
        <f>'2'!E15</f>
        <v>0</v>
      </c>
      <c r="D869" s="197" t="e">
        <f>'2'!E15/'2'!J15</f>
        <v>#DIV/0!</v>
      </c>
    </row>
    <row r="870" spans="1:4">
      <c r="A870" s="194" t="s">
        <v>1393</v>
      </c>
      <c r="B870" s="198" t="s">
        <v>398</v>
      </c>
      <c r="C870" s="196">
        <f>'2'!E16</f>
        <v>0</v>
      </c>
      <c r="D870" s="197" t="e">
        <f>'2'!E16/'2'!J16</f>
        <v>#DIV/0!</v>
      </c>
    </row>
    <row r="871" spans="1:4">
      <c r="A871" s="194" t="s">
        <v>1394</v>
      </c>
      <c r="B871" s="198" t="s">
        <v>84</v>
      </c>
      <c r="C871" s="196">
        <f>'2'!E17</f>
        <v>0</v>
      </c>
      <c r="D871" s="197" t="e">
        <f>'2'!E17/'2'!J17</f>
        <v>#DIV/0!</v>
      </c>
    </row>
    <row r="872" spans="1:4">
      <c r="A872" s="194" t="s">
        <v>1395</v>
      </c>
      <c r="B872" s="198" t="s">
        <v>401</v>
      </c>
      <c r="C872" s="196">
        <f>'2'!E18</f>
        <v>0</v>
      </c>
      <c r="D872" s="197" t="e">
        <f>'2'!E18/'2'!J18</f>
        <v>#DIV/0!</v>
      </c>
    </row>
    <row r="873" spans="1:4">
      <c r="A873" s="194" t="s">
        <v>1396</v>
      </c>
      <c r="B873" s="198" t="s">
        <v>403</v>
      </c>
      <c r="C873" s="196">
        <f>'2'!E19</f>
        <v>0</v>
      </c>
      <c r="D873" s="197" t="e">
        <f>'2'!E19/'2'!J19</f>
        <v>#DIV/0!</v>
      </c>
    </row>
    <row r="874" spans="1:4">
      <c r="A874" s="194" t="s">
        <v>1397</v>
      </c>
      <c r="B874" s="198" t="s">
        <v>405</v>
      </c>
      <c r="C874" s="196">
        <f>'2'!E20</f>
        <v>0</v>
      </c>
      <c r="D874" s="197" t="e">
        <f>'2'!E20/'2'!J20</f>
        <v>#DIV/0!</v>
      </c>
    </row>
    <row r="875" spans="1:4">
      <c r="A875" s="194" t="s">
        <v>1398</v>
      </c>
      <c r="B875" s="198" t="s">
        <v>407</v>
      </c>
      <c r="C875" s="196">
        <f>'2'!E21</f>
        <v>0</v>
      </c>
      <c r="D875" s="197" t="e">
        <f>'2'!E21/'2'!J21</f>
        <v>#DIV/0!</v>
      </c>
    </row>
    <row r="876" spans="1:4">
      <c r="A876" s="194" t="s">
        <v>1399</v>
      </c>
      <c r="B876" s="198" t="s">
        <v>409</v>
      </c>
      <c r="C876" s="196">
        <f>'2'!E22</f>
        <v>0</v>
      </c>
      <c r="D876" s="197" t="e">
        <f>'2'!E22/'2'!J22</f>
        <v>#DIV/0!</v>
      </c>
    </row>
    <row r="877" spans="1:4">
      <c r="A877" s="194" t="s">
        <v>1400</v>
      </c>
      <c r="B877" s="198" t="s">
        <v>411</v>
      </c>
      <c r="C877" s="196">
        <f>'2'!E23</f>
        <v>0</v>
      </c>
      <c r="D877" s="197" t="e">
        <f>'2'!E23/'2'!J23</f>
        <v>#DIV/0!</v>
      </c>
    </row>
    <row r="878" spans="1:4">
      <c r="A878" s="194" t="s">
        <v>1401</v>
      </c>
      <c r="B878" s="198" t="s">
        <v>413</v>
      </c>
      <c r="C878" s="196">
        <f>'2'!E24</f>
        <v>0</v>
      </c>
      <c r="D878" s="197" t="e">
        <f>'2'!E24/'2'!J24</f>
        <v>#DIV/0!</v>
      </c>
    </row>
    <row r="879" spans="1:4">
      <c r="A879" s="194" t="s">
        <v>1402</v>
      </c>
      <c r="B879" s="198" t="s">
        <v>415</v>
      </c>
      <c r="C879" s="196">
        <f>'2'!E25</f>
        <v>0</v>
      </c>
      <c r="D879" s="197" t="e">
        <f>'2'!E25/'2'!J25</f>
        <v>#DIV/0!</v>
      </c>
    </row>
    <row r="880" spans="1:4">
      <c r="A880" s="194" t="s">
        <v>1403</v>
      </c>
      <c r="B880" s="198" t="s">
        <v>417</v>
      </c>
      <c r="C880" s="196">
        <f>'2'!E26</f>
        <v>0</v>
      </c>
      <c r="D880" s="197" t="e">
        <f>'2'!E26/'2'!J26</f>
        <v>#DIV/0!</v>
      </c>
    </row>
    <row r="881" spans="1:4">
      <c r="A881" s="194" t="s">
        <v>1404</v>
      </c>
      <c r="B881" s="198" t="s">
        <v>419</v>
      </c>
      <c r="C881" s="196">
        <f>'2'!E27</f>
        <v>0</v>
      </c>
      <c r="D881" s="197" t="e">
        <f>'2'!E27/'2'!J27</f>
        <v>#DIV/0!</v>
      </c>
    </row>
    <row r="882" spans="1:4">
      <c r="A882" s="194" t="s">
        <v>1405</v>
      </c>
      <c r="B882" s="198" t="s">
        <v>421</v>
      </c>
      <c r="C882" s="196">
        <f>'2'!E28</f>
        <v>0</v>
      </c>
      <c r="D882" s="197" t="e">
        <f>'2'!E28/'2'!J28</f>
        <v>#DIV/0!</v>
      </c>
    </row>
    <row r="883" spans="1:4">
      <c r="A883" s="194" t="s">
        <v>1406</v>
      </c>
      <c r="B883" s="198" t="s">
        <v>423</v>
      </c>
      <c r="C883" s="196">
        <f>'2'!E29</f>
        <v>0</v>
      </c>
      <c r="D883" s="197" t="e">
        <f>'2'!E29/'2'!J29</f>
        <v>#DIV/0!</v>
      </c>
    </row>
    <row r="884" spans="1:4">
      <c r="A884" s="194" t="s">
        <v>1407</v>
      </c>
      <c r="B884" s="198" t="s">
        <v>425</v>
      </c>
      <c r="C884" s="196">
        <f>'3'!E6</f>
        <v>0</v>
      </c>
      <c r="D884" s="197" t="e">
        <f>'3'!E6/'3'!J6</f>
        <v>#DIV/0!</v>
      </c>
    </row>
    <row r="885" spans="1:4">
      <c r="A885" s="194" t="s">
        <v>1408</v>
      </c>
      <c r="B885" s="198" t="s">
        <v>427</v>
      </c>
      <c r="C885" s="196">
        <f>'3'!E7</f>
        <v>0</v>
      </c>
      <c r="D885" s="197" t="e">
        <f>'3'!E7/'3'!J7</f>
        <v>#DIV/0!</v>
      </c>
    </row>
    <row r="886" spans="1:4">
      <c r="A886" s="194" t="s">
        <v>1409</v>
      </c>
      <c r="B886" s="198" t="s">
        <v>429</v>
      </c>
      <c r="C886" s="196">
        <f>'3'!E8</f>
        <v>0</v>
      </c>
      <c r="D886" s="197" t="e">
        <f>'3'!E8/'3'!J8</f>
        <v>#DIV/0!</v>
      </c>
    </row>
    <row r="887" spans="1:4">
      <c r="A887" s="194" t="s">
        <v>1410</v>
      </c>
      <c r="B887" s="198" t="s">
        <v>431</v>
      </c>
      <c r="C887" s="196">
        <f>'3'!E9</f>
        <v>0</v>
      </c>
      <c r="D887" s="197" t="e">
        <f>'3'!E9/'3'!J9</f>
        <v>#DIV/0!</v>
      </c>
    </row>
    <row r="888" spans="1:4">
      <c r="A888" s="194" t="s">
        <v>1411</v>
      </c>
      <c r="B888" s="198" t="s">
        <v>433</v>
      </c>
      <c r="C888" s="196">
        <f>'3'!E10</f>
        <v>0</v>
      </c>
      <c r="D888" s="197" t="e">
        <f>'3'!E10/'3'!J10</f>
        <v>#DIV/0!</v>
      </c>
    </row>
    <row r="889" spans="1:4">
      <c r="A889" s="194" t="s">
        <v>1412</v>
      </c>
      <c r="B889" s="198" t="s">
        <v>435</v>
      </c>
      <c r="C889" s="196">
        <f>'3'!E11</f>
        <v>0</v>
      </c>
      <c r="D889" s="197" t="e">
        <f>'3'!E11/'3'!J11</f>
        <v>#DIV/0!</v>
      </c>
    </row>
    <row r="890" spans="1:4">
      <c r="A890" s="194" t="s">
        <v>1413</v>
      </c>
      <c r="B890" s="198" t="s">
        <v>437</v>
      </c>
      <c r="C890" s="196">
        <f>'3'!E12</f>
        <v>0</v>
      </c>
      <c r="D890" s="197" t="e">
        <f>'3'!E12/'3'!J12</f>
        <v>#DIV/0!</v>
      </c>
    </row>
    <row r="891" spans="1:4">
      <c r="A891" s="194" t="s">
        <v>1414</v>
      </c>
      <c r="B891" s="198" t="s">
        <v>439</v>
      </c>
      <c r="C891" s="196">
        <f>'3'!E13</f>
        <v>0</v>
      </c>
      <c r="D891" s="197" t="e">
        <f>'3'!E13/'3'!J13</f>
        <v>#DIV/0!</v>
      </c>
    </row>
    <row r="892" spans="1:4">
      <c r="A892" s="194" t="s">
        <v>1415</v>
      </c>
      <c r="B892" s="198" t="s">
        <v>441</v>
      </c>
      <c r="C892" s="196">
        <f>'3'!E14</f>
        <v>0</v>
      </c>
      <c r="D892" s="197" t="e">
        <f>'3'!E14/'3'!J14</f>
        <v>#DIV/0!</v>
      </c>
    </row>
    <row r="893" spans="1:4">
      <c r="A893" s="194" t="s">
        <v>1416</v>
      </c>
      <c r="B893" s="198" t="s">
        <v>443</v>
      </c>
      <c r="C893" s="196">
        <f>'3'!E15</f>
        <v>0</v>
      </c>
      <c r="D893" s="197" t="e">
        <f>'3'!E15/'3'!J15</f>
        <v>#DIV/0!</v>
      </c>
    </row>
    <row r="894" spans="1:4">
      <c r="A894" s="194" t="s">
        <v>1417</v>
      </c>
      <c r="B894" s="198" t="s">
        <v>445</v>
      </c>
      <c r="C894" s="196">
        <f>'3'!E16</f>
        <v>0</v>
      </c>
      <c r="D894" s="197" t="e">
        <f>'3'!E16/'3'!J16</f>
        <v>#DIV/0!</v>
      </c>
    </row>
    <row r="895" spans="1:4">
      <c r="A895" s="194" t="s">
        <v>1418</v>
      </c>
      <c r="B895" s="198" t="s">
        <v>447</v>
      </c>
      <c r="C895" s="196">
        <f>'3'!E17</f>
        <v>0</v>
      </c>
      <c r="D895" s="197" t="e">
        <f>'3'!E17/'3'!J17</f>
        <v>#DIV/0!</v>
      </c>
    </row>
    <row r="896" spans="1:4">
      <c r="A896" s="194" t="s">
        <v>1419</v>
      </c>
      <c r="B896" s="198" t="s">
        <v>449</v>
      </c>
      <c r="C896" s="196">
        <f>'3'!E18</f>
        <v>0</v>
      </c>
      <c r="D896" s="197" t="e">
        <f>'3'!E18/'3'!J18</f>
        <v>#DIV/0!</v>
      </c>
    </row>
    <row r="897" spans="1:4">
      <c r="A897" s="194" t="s">
        <v>1420</v>
      </c>
      <c r="B897" s="198" t="s">
        <v>451</v>
      </c>
      <c r="C897" s="196">
        <f>'3'!E19</f>
        <v>0</v>
      </c>
      <c r="D897" s="197" t="e">
        <f>'3'!E19/'3'!J19</f>
        <v>#DIV/0!</v>
      </c>
    </row>
    <row r="898" spans="1:4">
      <c r="A898" s="194" t="s">
        <v>1421</v>
      </c>
      <c r="B898" s="198" t="s">
        <v>453</v>
      </c>
      <c r="C898" s="196">
        <f>'3'!E20</f>
        <v>0</v>
      </c>
      <c r="D898" s="197" t="e">
        <f>'3'!E20/'3'!J20</f>
        <v>#DIV/0!</v>
      </c>
    </row>
    <row r="899" spans="1:4">
      <c r="A899" s="194" t="s">
        <v>1422</v>
      </c>
      <c r="B899" s="198" t="s">
        <v>455</v>
      </c>
      <c r="C899" s="196">
        <f>'3'!E21</f>
        <v>0</v>
      </c>
      <c r="D899" s="197" t="e">
        <f>'3'!E21/'3'!J21</f>
        <v>#DIV/0!</v>
      </c>
    </row>
    <row r="900" spans="1:4">
      <c r="A900" s="194" t="s">
        <v>1423</v>
      </c>
      <c r="B900" s="198" t="s">
        <v>457</v>
      </c>
      <c r="C900" s="196">
        <f>'3'!E22</f>
        <v>0</v>
      </c>
      <c r="D900" s="197" t="e">
        <f>'3'!E22/'3'!J22</f>
        <v>#DIV/0!</v>
      </c>
    </row>
    <row r="901" spans="1:4">
      <c r="A901" s="194" t="s">
        <v>1424</v>
      </c>
      <c r="B901" s="198" t="s">
        <v>459</v>
      </c>
      <c r="C901" s="196">
        <f>'3'!E23</f>
        <v>0</v>
      </c>
      <c r="D901" s="197" t="e">
        <f>'3'!E23/'3'!J23</f>
        <v>#DIV/0!</v>
      </c>
    </row>
    <row r="902" spans="1:4">
      <c r="A902" s="194" t="s">
        <v>1425</v>
      </c>
      <c r="B902" s="198" t="s">
        <v>461</v>
      </c>
      <c r="C902" s="196">
        <f>'3'!E24</f>
        <v>0</v>
      </c>
      <c r="D902" s="197" t="e">
        <f>'3'!E24/'3'!J24</f>
        <v>#DIV/0!</v>
      </c>
    </row>
    <row r="903" spans="1:4">
      <c r="A903" s="194" t="s">
        <v>1426</v>
      </c>
      <c r="B903" s="198" t="s">
        <v>463</v>
      </c>
      <c r="C903" s="196">
        <f>'3'!E25</f>
        <v>0</v>
      </c>
      <c r="D903" s="197" t="e">
        <f>'3'!E25/'3'!J25</f>
        <v>#DIV/0!</v>
      </c>
    </row>
    <row r="904" spans="1:4">
      <c r="A904" s="194" t="s">
        <v>1427</v>
      </c>
      <c r="B904" s="198" t="s">
        <v>465</v>
      </c>
      <c r="C904" s="196">
        <f>'3'!E26</f>
        <v>0</v>
      </c>
      <c r="D904" s="197" t="e">
        <f>'3'!E26/'3'!J26</f>
        <v>#DIV/0!</v>
      </c>
    </row>
    <row r="905" spans="1:4">
      <c r="A905" s="194" t="s">
        <v>1428</v>
      </c>
      <c r="B905" s="198" t="s">
        <v>467</v>
      </c>
      <c r="C905" s="196">
        <f>'3'!E27</f>
        <v>0</v>
      </c>
      <c r="D905" s="197" t="e">
        <f>'3'!E27/'3'!J27</f>
        <v>#DIV/0!</v>
      </c>
    </row>
    <row r="906" spans="1:4">
      <c r="A906" s="194" t="s">
        <v>1429</v>
      </c>
      <c r="B906" s="198" t="s">
        <v>469</v>
      </c>
      <c r="C906" s="196">
        <f>'3'!E28</f>
        <v>0</v>
      </c>
      <c r="D906" s="197" t="e">
        <f>'3'!E28/'3'!J28</f>
        <v>#DIV/0!</v>
      </c>
    </row>
    <row r="907" spans="1:4">
      <c r="A907" s="194" t="s">
        <v>1430</v>
      </c>
      <c r="B907" s="198" t="s">
        <v>471</v>
      </c>
      <c r="C907" s="196">
        <f>'3'!E29</f>
        <v>0</v>
      </c>
      <c r="D907" s="197" t="e">
        <f>'3'!E29/'3'!J29</f>
        <v>#DIV/0!</v>
      </c>
    </row>
    <row r="908" ht="25.5" spans="1:4">
      <c r="A908" s="194" t="s">
        <v>1431</v>
      </c>
      <c r="B908" s="199" t="s">
        <v>473</v>
      </c>
      <c r="C908" s="196">
        <f>'3'!E30</f>
        <v>0</v>
      </c>
      <c r="D908" s="197" t="e">
        <f>'3'!E30/'3'!J30</f>
        <v>#DIV/0!</v>
      </c>
    </row>
    <row r="909" spans="1:4">
      <c r="A909" s="194" t="s">
        <v>1432</v>
      </c>
      <c r="B909" s="198" t="s">
        <v>475</v>
      </c>
      <c r="C909" s="196">
        <f>'3'!E31</f>
        <v>0</v>
      </c>
      <c r="D909" s="197" t="e">
        <f>'3'!E31/'3'!J31</f>
        <v>#DIV/0!</v>
      </c>
    </row>
    <row r="910" spans="1:4">
      <c r="A910" s="194" t="s">
        <v>1433</v>
      </c>
      <c r="B910" s="198" t="s">
        <v>477</v>
      </c>
      <c r="C910" s="196">
        <f>'4'!E6</f>
        <v>0</v>
      </c>
      <c r="D910" s="197" t="e">
        <f>'4'!E6/'4'!J6</f>
        <v>#DIV/0!</v>
      </c>
    </row>
    <row r="911" spans="1:4">
      <c r="A911" s="194" t="s">
        <v>1434</v>
      </c>
      <c r="B911" s="199" t="s">
        <v>479</v>
      </c>
      <c r="C911" s="196">
        <f>'4'!E7</f>
        <v>0</v>
      </c>
      <c r="D911" s="197" t="e">
        <f>'4'!E7/'4'!J7</f>
        <v>#DIV/0!</v>
      </c>
    </row>
    <row r="912" spans="1:4">
      <c r="A912" s="194" t="s">
        <v>1435</v>
      </c>
      <c r="B912" s="198" t="s">
        <v>481</v>
      </c>
      <c r="C912" s="196">
        <f>'4'!E8</f>
        <v>0</v>
      </c>
      <c r="D912" s="197" t="e">
        <f>'4'!E8/'4'!J8</f>
        <v>#DIV/0!</v>
      </c>
    </row>
    <row r="913" spans="1:4">
      <c r="A913" s="194" t="s">
        <v>1436</v>
      </c>
      <c r="B913" s="198" t="s">
        <v>483</v>
      </c>
      <c r="C913" s="196">
        <f>'4'!E9</f>
        <v>0</v>
      </c>
      <c r="D913" s="197" t="e">
        <f>'4'!E9/'4'!J9</f>
        <v>#DIV/0!</v>
      </c>
    </row>
    <row r="914" spans="1:4">
      <c r="A914" s="194" t="s">
        <v>1437</v>
      </c>
      <c r="B914" s="198" t="s">
        <v>485</v>
      </c>
      <c r="C914" s="196">
        <f>'4'!E10</f>
        <v>0</v>
      </c>
      <c r="D914" s="197" t="e">
        <f>'4'!E10/'4'!J10</f>
        <v>#DIV/0!</v>
      </c>
    </row>
    <row r="915" spans="1:4">
      <c r="A915" s="194" t="s">
        <v>1438</v>
      </c>
      <c r="B915" s="198" t="s">
        <v>487</v>
      </c>
      <c r="C915" s="196">
        <f>'4'!E11</f>
        <v>0</v>
      </c>
      <c r="D915" s="197" t="e">
        <f>'4'!E11/'4'!J11</f>
        <v>#DIV/0!</v>
      </c>
    </row>
    <row r="916" spans="1:4">
      <c r="A916" s="194" t="s">
        <v>1439</v>
      </c>
      <c r="B916" s="198" t="s">
        <v>489</v>
      </c>
      <c r="C916" s="196">
        <f>'4'!E12</f>
        <v>0</v>
      </c>
      <c r="D916" s="197" t="e">
        <f>'4'!E12/'4'!J12</f>
        <v>#DIV/0!</v>
      </c>
    </row>
    <row r="917" spans="1:4">
      <c r="A917" s="194" t="s">
        <v>1440</v>
      </c>
      <c r="B917" s="198" t="s">
        <v>491</v>
      </c>
      <c r="C917" s="196">
        <f>'4'!E13</f>
        <v>0</v>
      </c>
      <c r="D917" s="197" t="e">
        <f>'4'!E13/'4'!J13</f>
        <v>#DIV/0!</v>
      </c>
    </row>
    <row r="918" spans="1:4">
      <c r="A918" s="194" t="s">
        <v>1441</v>
      </c>
      <c r="B918" s="198" t="s">
        <v>493</v>
      </c>
      <c r="C918" s="196">
        <f>'4'!E14</f>
        <v>0</v>
      </c>
      <c r="D918" s="197" t="e">
        <f>'4'!E14/'4'!J14</f>
        <v>#DIV/0!</v>
      </c>
    </row>
    <row r="919" spans="1:4">
      <c r="A919" s="194" t="s">
        <v>1442</v>
      </c>
      <c r="B919" s="198" t="s">
        <v>495</v>
      </c>
      <c r="C919" s="196">
        <f>'4'!E15</f>
        <v>0</v>
      </c>
      <c r="D919" s="197" t="e">
        <f>'4'!E15/'4'!J15</f>
        <v>#DIV/0!</v>
      </c>
    </row>
    <row r="920" spans="1:4">
      <c r="A920" s="194" t="s">
        <v>1443</v>
      </c>
      <c r="B920" s="198" t="s">
        <v>497</v>
      </c>
      <c r="C920" s="196">
        <f>'4'!E16</f>
        <v>0</v>
      </c>
      <c r="D920" s="197" t="e">
        <f>'4'!E16/'4'!J16</f>
        <v>#DIV/0!</v>
      </c>
    </row>
    <row r="921" spans="1:4">
      <c r="A921" s="194" t="s">
        <v>1444</v>
      </c>
      <c r="B921" s="198" t="s">
        <v>499</v>
      </c>
      <c r="C921" s="196">
        <f>'4'!E17</f>
        <v>0</v>
      </c>
      <c r="D921" s="197" t="e">
        <f>'4'!E17/'4'!J17</f>
        <v>#DIV/0!</v>
      </c>
    </row>
    <row r="922" spans="1:4">
      <c r="A922" s="194" t="s">
        <v>1445</v>
      </c>
      <c r="B922" s="198" t="s">
        <v>501</v>
      </c>
      <c r="C922" s="196">
        <f>'4'!E18</f>
        <v>0</v>
      </c>
      <c r="D922" s="197" t="e">
        <f>'4'!E18/'4'!J18</f>
        <v>#DIV/0!</v>
      </c>
    </row>
    <row r="923" spans="1:4">
      <c r="A923" s="194" t="s">
        <v>1446</v>
      </c>
      <c r="B923" s="198" t="s">
        <v>503</v>
      </c>
      <c r="C923" s="196">
        <f>'4'!E19</f>
        <v>0</v>
      </c>
      <c r="D923" s="197" t="e">
        <f>'4'!E19/'4'!J19</f>
        <v>#DIV/0!</v>
      </c>
    </row>
    <row r="924" spans="1:4">
      <c r="A924" s="194" t="s">
        <v>1447</v>
      </c>
      <c r="B924" s="198" t="s">
        <v>505</v>
      </c>
      <c r="C924" s="196">
        <f>'4'!E20</f>
        <v>0</v>
      </c>
      <c r="D924" s="197" t="e">
        <f>'4'!E20/'4'!J20</f>
        <v>#DIV/0!</v>
      </c>
    </row>
    <row r="925" spans="1:4">
      <c r="A925" s="194" t="s">
        <v>1448</v>
      </c>
      <c r="B925" s="198" t="s">
        <v>507</v>
      </c>
      <c r="C925" s="196">
        <f>'4'!E21</f>
        <v>0</v>
      </c>
      <c r="D925" s="197" t="e">
        <f>'4'!E21/'4'!J21</f>
        <v>#DIV/0!</v>
      </c>
    </row>
    <row r="926" spans="1:4">
      <c r="A926" s="194" t="s">
        <v>1449</v>
      </c>
      <c r="B926" s="198" t="s">
        <v>509</v>
      </c>
      <c r="C926" s="196">
        <f>'4'!E22</f>
        <v>0</v>
      </c>
      <c r="D926" s="197" t="e">
        <f>'4'!E22/'4'!J22</f>
        <v>#DIV/0!</v>
      </c>
    </row>
    <row r="927" spans="1:4">
      <c r="A927" s="194" t="s">
        <v>1450</v>
      </c>
      <c r="B927" s="198" t="s">
        <v>511</v>
      </c>
      <c r="C927" s="196">
        <f>'4'!E23</f>
        <v>0</v>
      </c>
      <c r="D927" s="197" t="e">
        <f>'4'!E23/'4'!J23</f>
        <v>#DIV/0!</v>
      </c>
    </row>
    <row r="928" spans="1:4">
      <c r="A928" s="194" t="s">
        <v>1451</v>
      </c>
      <c r="B928" s="198" t="s">
        <v>513</v>
      </c>
      <c r="C928" s="196">
        <f>'4'!E24</f>
        <v>0</v>
      </c>
      <c r="D928" s="197" t="e">
        <f>'4'!E24/'4'!J24</f>
        <v>#DIV/0!</v>
      </c>
    </row>
    <row r="929" spans="1:4">
      <c r="A929" s="194" t="s">
        <v>1452</v>
      </c>
      <c r="B929" s="198" t="s">
        <v>515</v>
      </c>
      <c r="C929" s="196">
        <f>'4'!E25</f>
        <v>0</v>
      </c>
      <c r="D929" s="197" t="e">
        <f>'4'!E25/'4'!J25</f>
        <v>#DIV/0!</v>
      </c>
    </row>
    <row r="930" spans="1:4">
      <c r="A930" s="194" t="s">
        <v>1453</v>
      </c>
      <c r="B930" s="198" t="s">
        <v>517</v>
      </c>
      <c r="C930" s="196" t="str">
        <f>'4'!E26</f>
        <v>X</v>
      </c>
      <c r="D930" s="197" t="str">
        <f>'4'!E26</f>
        <v>X</v>
      </c>
    </row>
    <row r="931" spans="1:4">
      <c r="A931" s="194" t="s">
        <v>1454</v>
      </c>
      <c r="B931" s="198" t="s">
        <v>519</v>
      </c>
      <c r="C931" s="196">
        <f>'4'!E27</f>
        <v>0</v>
      </c>
      <c r="D931" s="197" t="e">
        <f>'4'!E27/'4'!J27</f>
        <v>#DIV/0!</v>
      </c>
    </row>
    <row r="932" s="181" customFormat="1" spans="1:11">
      <c r="A932" s="194" t="s">
        <v>1455</v>
      </c>
      <c r="B932" s="198" t="s">
        <v>521</v>
      </c>
      <c r="C932" s="196">
        <f>'4'!E28</f>
        <v>0</v>
      </c>
      <c r="D932" s="197" t="e">
        <f>'4'!E28/'4'!J28</f>
        <v>#DIV/0!</v>
      </c>
      <c r="K932" s="203"/>
    </row>
    <row r="933" ht="25.5" spans="1:4">
      <c r="A933" s="194" t="s">
        <v>1456</v>
      </c>
      <c r="B933" s="198" t="s">
        <v>523</v>
      </c>
      <c r="C933" s="196">
        <f>'4'!E29</f>
        <v>0</v>
      </c>
      <c r="D933" s="197" t="e">
        <f>'4'!E29/'4'!J29</f>
        <v>#DIV/0!</v>
      </c>
    </row>
    <row r="934" s="181" customFormat="1" spans="1:11">
      <c r="A934" s="194" t="s">
        <v>1457</v>
      </c>
      <c r="B934" s="198" t="s">
        <v>525</v>
      </c>
      <c r="C934" s="196">
        <f>'4'!E30</f>
        <v>0</v>
      </c>
      <c r="D934" s="197" t="e">
        <f>'4'!E30/'4'!J30</f>
        <v>#DIV/0!</v>
      </c>
      <c r="K934" s="203"/>
    </row>
    <row r="935" spans="1:4">
      <c r="A935" s="194" t="s">
        <v>1458</v>
      </c>
      <c r="B935" s="198" t="s">
        <v>527</v>
      </c>
      <c r="C935" s="196" t="str">
        <f>'4'!E31</f>
        <v>X</v>
      </c>
      <c r="D935" s="197" t="str">
        <f>'4'!E31</f>
        <v>X</v>
      </c>
    </row>
    <row r="936" spans="1:4">
      <c r="A936" s="194" t="s">
        <v>1459</v>
      </c>
      <c r="B936" s="198" t="s">
        <v>529</v>
      </c>
      <c r="C936" s="196" t="str">
        <f>'4'!E32</f>
        <v>X</v>
      </c>
      <c r="D936" s="197" t="str">
        <f>'4'!E32</f>
        <v>X</v>
      </c>
    </row>
    <row r="937" spans="1:4">
      <c r="A937" s="194" t="s">
        <v>1460</v>
      </c>
      <c r="B937" s="198" t="s">
        <v>531</v>
      </c>
      <c r="C937" s="196" t="str">
        <f>'4'!E33</f>
        <v>X</v>
      </c>
      <c r="D937" s="197" t="str">
        <f>'4'!E33</f>
        <v>X</v>
      </c>
    </row>
    <row r="938" spans="1:4">
      <c r="A938" s="194" t="s">
        <v>1461</v>
      </c>
      <c r="B938" s="198" t="s">
        <v>533</v>
      </c>
      <c r="C938" s="196" t="str">
        <f>'5'!E6</f>
        <v>X</v>
      </c>
      <c r="D938" s="197" t="str">
        <f>'5'!E6</f>
        <v>X</v>
      </c>
    </row>
    <row r="939" spans="1:11">
      <c r="A939" s="194" t="s">
        <v>1462</v>
      </c>
      <c r="B939" s="198" t="s">
        <v>535</v>
      </c>
      <c r="C939" s="196" t="str">
        <f>'5'!E7</f>
        <v>X</v>
      </c>
      <c r="D939" s="197" t="str">
        <f>'5'!E7</f>
        <v>X</v>
      </c>
      <c r="K939" s="205"/>
    </row>
    <row r="940" spans="1:4">
      <c r="A940" s="194" t="s">
        <v>1463</v>
      </c>
      <c r="B940" s="198" t="s">
        <v>537</v>
      </c>
      <c r="C940" s="196">
        <f>'5'!E8</f>
        <v>0</v>
      </c>
      <c r="D940" s="197" t="e">
        <f>'5'!E8/'5'!J8</f>
        <v>#DIV/0!</v>
      </c>
    </row>
    <row r="941" spans="1:4">
      <c r="A941" s="194" t="s">
        <v>1464</v>
      </c>
      <c r="B941" s="198" t="s">
        <v>539</v>
      </c>
      <c r="C941" s="196">
        <f>'5'!E9</f>
        <v>0</v>
      </c>
      <c r="D941" s="197" t="e">
        <f>'5'!E9/'5'!J9</f>
        <v>#DIV/0!</v>
      </c>
    </row>
    <row r="942" spans="1:4">
      <c r="A942" s="194" t="s">
        <v>1465</v>
      </c>
      <c r="B942" s="198" t="s">
        <v>541</v>
      </c>
      <c r="C942" s="196">
        <f>'5'!E10</f>
        <v>0</v>
      </c>
      <c r="D942" s="197" t="e">
        <f>'5'!E10/'5'!J10</f>
        <v>#DIV/0!</v>
      </c>
    </row>
    <row r="943" spans="1:4">
      <c r="A943" s="194" t="s">
        <v>1466</v>
      </c>
      <c r="B943" s="198" t="s">
        <v>543</v>
      </c>
      <c r="C943" s="196">
        <f>'5'!E11</f>
        <v>0</v>
      </c>
      <c r="D943" s="197" t="e">
        <f>'5'!E11/'5'!J11</f>
        <v>#DIV/0!</v>
      </c>
    </row>
    <row r="944" spans="1:4">
      <c r="A944" s="194" t="s">
        <v>1467</v>
      </c>
      <c r="B944" s="198" t="s">
        <v>545</v>
      </c>
      <c r="C944" s="196">
        <f>'5'!E12</f>
        <v>0</v>
      </c>
      <c r="D944" s="197" t="e">
        <f>'5'!E12/'5'!J12</f>
        <v>#DIV/0!</v>
      </c>
    </row>
    <row r="945" spans="1:4">
      <c r="A945" s="194" t="s">
        <v>1468</v>
      </c>
      <c r="B945" s="198" t="s">
        <v>547</v>
      </c>
      <c r="C945" s="196">
        <f>'5'!E13</f>
        <v>0</v>
      </c>
      <c r="D945" s="197" t="e">
        <f>'5'!E13/'5'!J13</f>
        <v>#DIV/0!</v>
      </c>
    </row>
    <row r="946" spans="1:4">
      <c r="A946" s="194" t="s">
        <v>1469</v>
      </c>
      <c r="B946" s="198" t="s">
        <v>549</v>
      </c>
      <c r="C946" s="196">
        <f>'5'!E14</f>
        <v>0</v>
      </c>
      <c r="D946" s="197" t="e">
        <f>'5'!E14/'5'!J14</f>
        <v>#DIV/0!</v>
      </c>
    </row>
    <row r="947" spans="1:4">
      <c r="A947" s="194" t="s">
        <v>1470</v>
      </c>
      <c r="B947" s="198" t="s">
        <v>551</v>
      </c>
      <c r="C947" s="196">
        <f>'5'!E15</f>
        <v>0</v>
      </c>
      <c r="D947" s="197" t="e">
        <f>'5'!E15/'5'!J15</f>
        <v>#DIV/0!</v>
      </c>
    </row>
    <row r="948" spans="1:4">
      <c r="A948" s="194" t="s">
        <v>1471</v>
      </c>
      <c r="B948" s="198" t="s">
        <v>553</v>
      </c>
      <c r="C948" s="196">
        <f>'5'!E16</f>
        <v>0</v>
      </c>
      <c r="D948" s="197" t="e">
        <f>'5'!E16/'5'!J16</f>
        <v>#DIV/0!</v>
      </c>
    </row>
    <row r="949" spans="1:4">
      <c r="A949" s="194" t="s">
        <v>1472</v>
      </c>
      <c r="B949" s="198" t="s">
        <v>555</v>
      </c>
      <c r="C949" s="196">
        <f>'5'!E17</f>
        <v>0</v>
      </c>
      <c r="D949" s="197" t="e">
        <f>'5'!E17/'5'!J17</f>
        <v>#DIV/0!</v>
      </c>
    </row>
    <row r="950" spans="1:4">
      <c r="A950" s="194" t="s">
        <v>1473</v>
      </c>
      <c r="B950" s="198" t="s">
        <v>557</v>
      </c>
      <c r="C950" s="196">
        <f>'5'!E18</f>
        <v>0</v>
      </c>
      <c r="D950" s="197" t="e">
        <f>'5'!E18/'5'!J18</f>
        <v>#DIV/0!</v>
      </c>
    </row>
    <row r="951" spans="1:4">
      <c r="A951" s="194" t="s">
        <v>1474</v>
      </c>
      <c r="B951" s="198" t="s">
        <v>559</v>
      </c>
      <c r="C951" s="196">
        <f>'5'!E19</f>
        <v>0</v>
      </c>
      <c r="D951" s="197" t="e">
        <f>'5'!E19/'5'!J19</f>
        <v>#DIV/0!</v>
      </c>
    </row>
    <row r="952" spans="1:4">
      <c r="A952" s="194" t="s">
        <v>1475</v>
      </c>
      <c r="B952" s="198" t="s">
        <v>561</v>
      </c>
      <c r="C952" s="196">
        <f>'5'!E20</f>
        <v>0</v>
      </c>
      <c r="D952" s="197" t="e">
        <f>'5'!E20/'5'!J20</f>
        <v>#DIV/0!</v>
      </c>
    </row>
    <row r="953" spans="1:4">
      <c r="A953" s="194" t="s">
        <v>1476</v>
      </c>
      <c r="B953" s="198" t="s">
        <v>563</v>
      </c>
      <c r="C953" s="196">
        <f>'5'!E21</f>
        <v>0</v>
      </c>
      <c r="D953" s="197" t="e">
        <f>'5'!E21/'5'!J21</f>
        <v>#DIV/0!</v>
      </c>
    </row>
    <row r="954" spans="1:4">
      <c r="A954" s="194" t="s">
        <v>1477</v>
      </c>
      <c r="B954" s="198" t="s">
        <v>254</v>
      </c>
      <c r="C954" s="196">
        <f>'5'!E22</f>
        <v>0</v>
      </c>
      <c r="D954" s="197" t="e">
        <f>'5'!E22/'5'!J22</f>
        <v>#DIV/0!</v>
      </c>
    </row>
    <row r="955" spans="1:4">
      <c r="A955" s="194" t="s">
        <v>1478</v>
      </c>
      <c r="B955" s="198" t="s">
        <v>566</v>
      </c>
      <c r="C955" s="196">
        <f>'5'!E23</f>
        <v>0</v>
      </c>
      <c r="D955" s="197" t="e">
        <f>'5'!E23/'5'!J23</f>
        <v>#DIV/0!</v>
      </c>
    </row>
    <row r="956" spans="1:4">
      <c r="A956" s="194" t="s">
        <v>1479</v>
      </c>
      <c r="B956" s="198" t="s">
        <v>568</v>
      </c>
      <c r="C956" s="196">
        <f>'5'!E24</f>
        <v>0</v>
      </c>
      <c r="D956" s="197" t="e">
        <f>'5'!E24/'5'!J24</f>
        <v>#DIV/0!</v>
      </c>
    </row>
    <row r="957" spans="1:4">
      <c r="A957" s="194" t="s">
        <v>1480</v>
      </c>
      <c r="B957" s="198" t="s">
        <v>570</v>
      </c>
      <c r="C957" s="196">
        <f>'5'!E25</f>
        <v>0</v>
      </c>
      <c r="D957" s="197" t="e">
        <f>'5'!E25/'5'!J25</f>
        <v>#DIV/0!</v>
      </c>
    </row>
    <row r="958" spans="1:4">
      <c r="A958" s="194" t="s">
        <v>1481</v>
      </c>
      <c r="B958" s="198" t="s">
        <v>572</v>
      </c>
      <c r="C958" s="196">
        <f>'5'!E26</f>
        <v>0</v>
      </c>
      <c r="D958" s="197" t="e">
        <f>'5'!E26/'5'!J26</f>
        <v>#DIV/0!</v>
      </c>
    </row>
    <row r="959" spans="1:4">
      <c r="A959" s="194" t="s">
        <v>1482</v>
      </c>
      <c r="B959" s="198" t="s">
        <v>574</v>
      </c>
      <c r="C959" s="196">
        <f>'5'!E27</f>
        <v>0</v>
      </c>
      <c r="D959" s="197" t="e">
        <f>'5'!E27/'5'!J27</f>
        <v>#DIV/0!</v>
      </c>
    </row>
    <row r="960" spans="1:4">
      <c r="A960" s="194" t="s">
        <v>1483</v>
      </c>
      <c r="B960" s="198" t="s">
        <v>576</v>
      </c>
      <c r="C960" s="196">
        <f>'5'!E28</f>
        <v>0</v>
      </c>
      <c r="D960" s="197" t="e">
        <f>'5'!E28/'5'!J28</f>
        <v>#DIV/0!</v>
      </c>
    </row>
    <row r="961" spans="1:4">
      <c r="A961" s="194" t="s">
        <v>1484</v>
      </c>
      <c r="B961" s="198" t="s">
        <v>578</v>
      </c>
      <c r="C961" s="196">
        <f>'5'!E30</f>
        <v>0</v>
      </c>
      <c r="D961" s="197" t="e">
        <f>'5'!E30/'5'!J30</f>
        <v>#DIV/0!</v>
      </c>
    </row>
    <row r="962" s="181" customFormat="1" spans="1:11">
      <c r="A962" s="194" t="s">
        <v>1485</v>
      </c>
      <c r="B962" s="198" t="s">
        <v>733</v>
      </c>
      <c r="C962" s="196">
        <f>'6'!E6</f>
        <v>0</v>
      </c>
      <c r="D962" s="197" t="e">
        <f>'6'!E6/'6'!J6</f>
        <v>#DIV/0!</v>
      </c>
      <c r="K962" s="203"/>
    </row>
    <row r="963" spans="1:4">
      <c r="A963" s="194" t="s">
        <v>1486</v>
      </c>
      <c r="B963" s="198" t="s">
        <v>582</v>
      </c>
      <c r="C963" s="196">
        <f>'6'!E7</f>
        <v>0</v>
      </c>
      <c r="D963" s="197" t="e">
        <f>'6'!E7/'6'!J7</f>
        <v>#DIV/0!</v>
      </c>
    </row>
    <row r="964" spans="1:4">
      <c r="A964" s="194" t="s">
        <v>1487</v>
      </c>
      <c r="B964" s="198" t="s">
        <v>584</v>
      </c>
      <c r="C964" s="196">
        <f>'6'!E8</f>
        <v>0</v>
      </c>
      <c r="D964" s="197" t="e">
        <f>'6'!E8/'6'!J8</f>
        <v>#DIV/0!</v>
      </c>
    </row>
    <row r="965" spans="1:4">
      <c r="A965" s="194" t="s">
        <v>1488</v>
      </c>
      <c r="B965" s="198" t="s">
        <v>586</v>
      </c>
      <c r="C965" s="196">
        <f>'6'!E13</f>
        <v>0</v>
      </c>
      <c r="D965" s="197" t="e">
        <f>'6'!E13/'6'!J13</f>
        <v>#DIV/0!</v>
      </c>
    </row>
    <row r="966" spans="1:4">
      <c r="A966" s="194" t="s">
        <v>1489</v>
      </c>
      <c r="B966" s="198" t="s">
        <v>588</v>
      </c>
      <c r="C966" s="196">
        <f>'6'!E17</f>
        <v>0</v>
      </c>
      <c r="D966" s="197" t="e">
        <f>'6'!E17/'6'!J17</f>
        <v>#DIV/0!</v>
      </c>
    </row>
    <row r="967" spans="1:4">
      <c r="A967" s="194" t="s">
        <v>1490</v>
      </c>
      <c r="B967" s="198" t="s">
        <v>590</v>
      </c>
      <c r="C967" s="196">
        <f>'6'!E19</f>
        <v>0</v>
      </c>
      <c r="D967" s="197" t="e">
        <f>'6'!E19/'6'!J19</f>
        <v>#DIV/0!</v>
      </c>
    </row>
    <row r="968" s="181" customFormat="1" spans="1:11">
      <c r="A968" s="194" t="s">
        <v>1491</v>
      </c>
      <c r="B968" s="199" t="s">
        <v>592</v>
      </c>
      <c r="C968" s="196">
        <f>'6'!E20</f>
        <v>0</v>
      </c>
      <c r="D968" s="197" t="e">
        <f>'6'!E20/'6'!J20</f>
        <v>#DIV/0!</v>
      </c>
      <c r="K968" s="203"/>
    </row>
    <row r="969" spans="1:4">
      <c r="A969" s="194" t="s">
        <v>1492</v>
      </c>
      <c r="B969" s="198" t="s">
        <v>594</v>
      </c>
      <c r="C969" s="196">
        <f>'6'!E22</f>
        <v>0</v>
      </c>
      <c r="D969" s="197" t="e">
        <f>'6'!E22/'6'!J22</f>
        <v>#DIV/0!</v>
      </c>
    </row>
    <row r="970" spans="1:4">
      <c r="A970" s="194" t="s">
        <v>1493</v>
      </c>
      <c r="B970" s="198" t="s">
        <v>596</v>
      </c>
      <c r="C970" s="196">
        <f>'6'!E23</f>
        <v>0</v>
      </c>
      <c r="D970" s="197" t="e">
        <f>'6'!E23/'6'!J23</f>
        <v>#DIV/0!</v>
      </c>
    </row>
    <row r="971" spans="1:4">
      <c r="A971" s="194" t="s">
        <v>1494</v>
      </c>
      <c r="B971" s="198" t="s">
        <v>598</v>
      </c>
      <c r="C971" s="196">
        <f>'6'!E24</f>
        <v>0</v>
      </c>
      <c r="D971" s="197" t="e">
        <f>'6'!E24/'6'!J24</f>
        <v>#DIV/0!</v>
      </c>
    </row>
    <row r="972" spans="1:4">
      <c r="A972" s="194" t="s">
        <v>1495</v>
      </c>
      <c r="B972" s="198" t="s">
        <v>600</v>
      </c>
      <c r="C972" s="196">
        <f>'6'!E25</f>
        <v>0</v>
      </c>
      <c r="D972" s="197" t="e">
        <f>'6'!E25/'6'!J25</f>
        <v>#DIV/0!</v>
      </c>
    </row>
    <row r="973" spans="1:4">
      <c r="A973" s="194" t="s">
        <v>1496</v>
      </c>
      <c r="B973" s="198" t="s">
        <v>602</v>
      </c>
      <c r="C973" s="196">
        <f>'6'!E26</f>
        <v>0</v>
      </c>
      <c r="D973" s="197" t="e">
        <f>'6'!E26/'6'!J26</f>
        <v>#DIV/0!</v>
      </c>
    </row>
    <row r="974" spans="1:4">
      <c r="A974" s="194" t="s">
        <v>1497</v>
      </c>
      <c r="B974" s="198" t="s">
        <v>559</v>
      </c>
      <c r="C974" s="196">
        <f>'6'!E27</f>
        <v>0</v>
      </c>
      <c r="D974" s="197" t="e">
        <f>'6'!E27/'6'!J27</f>
        <v>#DIV/0!</v>
      </c>
    </row>
    <row r="975" spans="1:4">
      <c r="A975" s="194" t="s">
        <v>1498</v>
      </c>
      <c r="B975" s="198" t="s">
        <v>605</v>
      </c>
      <c r="C975" s="196">
        <f>'7'!E6</f>
        <v>0</v>
      </c>
      <c r="D975" s="197" t="e">
        <f>'7'!E6/'7'!J6</f>
        <v>#DIV/0!</v>
      </c>
    </row>
    <row r="976" spans="1:4">
      <c r="A976" s="194" t="s">
        <v>1499</v>
      </c>
      <c r="B976" s="198" t="s">
        <v>607</v>
      </c>
      <c r="C976" s="196">
        <f>'7'!E7</f>
        <v>0</v>
      </c>
      <c r="D976" s="197" t="e">
        <f>'7'!E7/'7'!J7</f>
        <v>#DIV/0!</v>
      </c>
    </row>
    <row r="977" spans="1:4">
      <c r="A977" s="194" t="s">
        <v>1500</v>
      </c>
      <c r="B977" s="198" t="s">
        <v>358</v>
      </c>
      <c r="C977" s="196">
        <f>'7'!E8</f>
        <v>0</v>
      </c>
      <c r="D977" s="197" t="e">
        <f>'7'!E8/'7'!J8</f>
        <v>#DIV/0!</v>
      </c>
    </row>
    <row r="978" spans="1:4">
      <c r="A978" s="194" t="s">
        <v>1501</v>
      </c>
      <c r="B978" s="198" t="s">
        <v>610</v>
      </c>
      <c r="C978" s="196">
        <f>'7'!E9</f>
        <v>0</v>
      </c>
      <c r="D978" s="197" t="e">
        <f>'7'!E9/'7'!J9</f>
        <v>#DIV/0!</v>
      </c>
    </row>
    <row r="979" spans="1:4">
      <c r="A979" s="194" t="s">
        <v>1502</v>
      </c>
      <c r="B979" s="198" t="s">
        <v>612</v>
      </c>
      <c r="C979" s="196">
        <f>'7'!E10</f>
        <v>0</v>
      </c>
      <c r="D979" s="197" t="e">
        <f>'7'!E10/'7'!J10</f>
        <v>#DIV/0!</v>
      </c>
    </row>
    <row r="980" spans="1:4">
      <c r="A980" s="194" t="s">
        <v>1503</v>
      </c>
      <c r="B980" s="198" t="s">
        <v>614</v>
      </c>
      <c r="C980" s="196">
        <f>'7'!E11</f>
        <v>0</v>
      </c>
      <c r="D980" s="197" t="e">
        <f>'7'!E11/'7'!J11</f>
        <v>#DIV/0!</v>
      </c>
    </row>
    <row r="981" spans="1:4">
      <c r="A981" s="194" t="s">
        <v>1504</v>
      </c>
      <c r="B981" s="198" t="s">
        <v>616</v>
      </c>
      <c r="C981" s="196">
        <f>'7'!E12</f>
        <v>0</v>
      </c>
      <c r="D981" s="197" t="e">
        <f>'7'!E12/'7'!J12</f>
        <v>#DIV/0!</v>
      </c>
    </row>
    <row r="982" spans="1:4">
      <c r="A982" s="194" t="s">
        <v>1505</v>
      </c>
      <c r="B982" s="198" t="s">
        <v>618</v>
      </c>
      <c r="C982" s="196">
        <f>'7'!E13</f>
        <v>0</v>
      </c>
      <c r="D982" s="197" t="e">
        <f>'7'!E13/'7'!J13</f>
        <v>#DIV/0!</v>
      </c>
    </row>
    <row r="983" spans="1:4">
      <c r="A983" s="194" t="s">
        <v>1506</v>
      </c>
      <c r="B983" s="198" t="s">
        <v>620</v>
      </c>
      <c r="C983" s="196">
        <f>'7'!E19</f>
        <v>0</v>
      </c>
      <c r="D983" s="197" t="e">
        <f>'7'!E19/'7'!J19</f>
        <v>#DIV/0!</v>
      </c>
    </row>
    <row r="984" spans="1:4">
      <c r="A984" s="194" t="s">
        <v>1507</v>
      </c>
      <c r="B984" s="199" t="s">
        <v>622</v>
      </c>
      <c r="C984" s="196">
        <f>'7'!E20</f>
        <v>0</v>
      </c>
      <c r="D984" s="197" t="e">
        <f>'7'!E20/'7'!J20</f>
        <v>#DIV/0!</v>
      </c>
    </row>
    <row r="985" spans="1:4">
      <c r="A985" s="194" t="s">
        <v>1508</v>
      </c>
      <c r="B985" s="199" t="s">
        <v>624</v>
      </c>
      <c r="C985" s="196">
        <f>'7'!E21</f>
        <v>0</v>
      </c>
      <c r="D985" s="197" t="e">
        <f>'7'!E21/'7'!J21</f>
        <v>#DIV/0!</v>
      </c>
    </row>
    <row r="986" spans="1:4">
      <c r="A986" s="194" t="s">
        <v>1509</v>
      </c>
      <c r="B986" s="198" t="s">
        <v>626</v>
      </c>
      <c r="C986" s="196">
        <f>'7'!E22</f>
        <v>0</v>
      </c>
      <c r="D986" s="197" t="e">
        <f>'7'!E22/'7'!J22</f>
        <v>#DIV/0!</v>
      </c>
    </row>
    <row r="987" spans="1:4">
      <c r="A987" s="194" t="s">
        <v>1510</v>
      </c>
      <c r="B987" s="198" t="s">
        <v>628</v>
      </c>
      <c r="C987" s="196">
        <f>'7'!E23</f>
        <v>0</v>
      </c>
      <c r="D987" s="197" t="e">
        <f>'7'!E23/'7'!J23</f>
        <v>#DIV/0!</v>
      </c>
    </row>
    <row r="988" spans="1:4">
      <c r="A988" s="194" t="s">
        <v>1511</v>
      </c>
      <c r="B988" s="198" t="s">
        <v>630</v>
      </c>
      <c r="C988" s="196">
        <f>'7'!E24</f>
        <v>0</v>
      </c>
      <c r="D988" s="197" t="e">
        <f>'7'!E24/'7'!J24</f>
        <v>#DIV/0!</v>
      </c>
    </row>
    <row r="989" spans="1:4">
      <c r="A989" s="194" t="s">
        <v>1512</v>
      </c>
      <c r="B989" s="198" t="s">
        <v>632</v>
      </c>
      <c r="C989" s="196">
        <f>'7'!E25</f>
        <v>0</v>
      </c>
      <c r="D989" s="197" t="e">
        <f>'7'!E25/'7'!J25</f>
        <v>#DIV/0!</v>
      </c>
    </row>
    <row r="990" spans="1:4">
      <c r="A990" s="194" t="s">
        <v>1513</v>
      </c>
      <c r="B990" s="201" t="s">
        <v>1514</v>
      </c>
      <c r="C990" s="196">
        <f>('2'!E11-'2'!G11-'2'!I11)+('6'!E6-'6'!G6-'6'!I6)</f>
        <v>0</v>
      </c>
      <c r="D990" s="197" t="e">
        <f>(('2'!E11-'2'!G11-'2'!I11)+('6'!E6-'6'!G6-'6'!I6))/(('2'!J11-'2'!K11-'2'!L11)+('6'!J6-'6'!K6-'6'!L6))</f>
        <v>#DIV/0!</v>
      </c>
    </row>
    <row r="991" spans="1:4">
      <c r="A991" s="194" t="s">
        <v>1515</v>
      </c>
      <c r="B991" s="201" t="s">
        <v>1390</v>
      </c>
      <c r="C991" s="196">
        <f>'2'!E13-'2'!G13-'2'!I13</f>
        <v>0</v>
      </c>
      <c r="D991" s="197" t="e">
        <f>('2'!E13-'2'!G13-'2'!I13)/('2'!J13-'2'!K13-'2'!L13)</f>
        <v>#DIV/0!</v>
      </c>
    </row>
    <row r="992" spans="1:4">
      <c r="A992" s="194" t="s">
        <v>1516</v>
      </c>
      <c r="B992" s="198" t="s">
        <v>394</v>
      </c>
      <c r="C992" s="196">
        <f>'2'!E14-'2'!G14-'2'!I14</f>
        <v>0</v>
      </c>
      <c r="D992" s="197" t="e">
        <f>('2'!E14-'2'!G14-'2'!I14)/('2'!J14-'2'!K14-'2'!L14)</f>
        <v>#DIV/0!</v>
      </c>
    </row>
    <row r="993" spans="1:4">
      <c r="A993" s="194" t="s">
        <v>1517</v>
      </c>
      <c r="B993" s="198" t="s">
        <v>396</v>
      </c>
      <c r="C993" s="196">
        <f>'2'!E15-'2'!G15-'2'!I15</f>
        <v>0</v>
      </c>
      <c r="D993" s="197" t="e">
        <f>('2'!E15-'2'!G15-'2'!I15)/('2'!J15-'2'!K15-'2'!L15)</f>
        <v>#DIV/0!</v>
      </c>
    </row>
    <row r="994" spans="1:4">
      <c r="A994" s="194" t="s">
        <v>1518</v>
      </c>
      <c r="B994" s="198" t="s">
        <v>398</v>
      </c>
      <c r="C994" s="196">
        <f>'2'!E16-'2'!G16-'2'!I16</f>
        <v>0</v>
      </c>
      <c r="D994" s="197" t="e">
        <f>('2'!E16-'2'!G16-'2'!I16)/('2'!J16-'2'!K16-'2'!L16)</f>
        <v>#DIV/0!</v>
      </c>
    </row>
    <row r="995" spans="1:4">
      <c r="A995" s="194" t="s">
        <v>1519</v>
      </c>
      <c r="B995" s="198" t="s">
        <v>84</v>
      </c>
      <c r="C995" s="196">
        <f>'2'!E17-'2'!G17-'2'!I17</f>
        <v>0</v>
      </c>
      <c r="D995" s="197" t="e">
        <f>('2'!E17-'2'!G17-'2'!I17)/('2'!J17-'2'!K17-'2'!L17)</f>
        <v>#DIV/0!</v>
      </c>
    </row>
    <row r="996" spans="1:4">
      <c r="A996" s="194" t="s">
        <v>1520</v>
      </c>
      <c r="B996" s="198" t="s">
        <v>401</v>
      </c>
      <c r="C996" s="196">
        <f>'2'!E18-'2'!G18-'2'!I18</f>
        <v>0</v>
      </c>
      <c r="D996" s="197" t="e">
        <f>('2'!E18-'2'!G18-'2'!I18)/('2'!J18-'2'!K18-'2'!L18)</f>
        <v>#DIV/0!</v>
      </c>
    </row>
    <row r="997" spans="1:4">
      <c r="A997" s="194" t="s">
        <v>1521</v>
      </c>
      <c r="B997" s="198" t="s">
        <v>403</v>
      </c>
      <c r="C997" s="196">
        <f>'2'!E19-'2'!G19-'2'!I19</f>
        <v>0</v>
      </c>
      <c r="D997" s="197" t="e">
        <f>('2'!E19-'2'!G19-'2'!I19)/('2'!J19-'2'!K19-'2'!L19)</f>
        <v>#DIV/0!</v>
      </c>
    </row>
    <row r="998" spans="1:4">
      <c r="A998" s="194" t="s">
        <v>1522</v>
      </c>
      <c r="B998" s="198" t="s">
        <v>405</v>
      </c>
      <c r="C998" s="196">
        <f>'2'!E20-'2'!G20-'2'!I20</f>
        <v>0</v>
      </c>
      <c r="D998" s="197" t="e">
        <f>('2'!E20-'2'!G20-'2'!I20)/('2'!J20-'2'!K20-'2'!L20)</f>
        <v>#DIV/0!</v>
      </c>
    </row>
    <row r="999" spans="1:4">
      <c r="A999" s="194" t="s">
        <v>1523</v>
      </c>
      <c r="B999" s="198" t="s">
        <v>407</v>
      </c>
      <c r="C999" s="196">
        <f>'2'!E21</f>
        <v>0</v>
      </c>
      <c r="D999" s="197" t="e">
        <f>('2'!E21)/('2'!J21)</f>
        <v>#DIV/0!</v>
      </c>
    </row>
    <row r="1000" spans="1:4">
      <c r="A1000" s="194" t="s">
        <v>1524</v>
      </c>
      <c r="B1000" s="198" t="s">
        <v>409</v>
      </c>
      <c r="C1000" s="196">
        <f>'2'!E22-'2'!G22-'2'!I22</f>
        <v>0</v>
      </c>
      <c r="D1000" s="197" t="e">
        <f>('2'!E22-'2'!G22-'2'!I22)/('2'!J22-'2'!K22-'2'!L22)</f>
        <v>#DIV/0!</v>
      </c>
    </row>
    <row r="1001" spans="1:4">
      <c r="A1001" s="194" t="s">
        <v>1525</v>
      </c>
      <c r="B1001" s="198" t="s">
        <v>411</v>
      </c>
      <c r="C1001" s="196">
        <f>'2'!E23-'2'!G23-'2'!I23</f>
        <v>0</v>
      </c>
      <c r="D1001" s="197" t="e">
        <f>('2'!E23-'2'!G23-'2'!I23)/('2'!J23-'2'!K23-'2'!L23)</f>
        <v>#DIV/0!</v>
      </c>
    </row>
    <row r="1002" spans="1:4">
      <c r="A1002" s="194" t="s">
        <v>1526</v>
      </c>
      <c r="B1002" s="198" t="s">
        <v>413</v>
      </c>
      <c r="C1002" s="196">
        <f>'2'!E24-'2'!G24-'2'!I24</f>
        <v>0</v>
      </c>
      <c r="D1002" s="197" t="e">
        <f>('2'!E24-'2'!G24-'2'!I24)/('2'!J24-'2'!K24-'2'!L24)</f>
        <v>#DIV/0!</v>
      </c>
    </row>
    <row r="1003" spans="1:4">
      <c r="A1003" s="194" t="s">
        <v>1527</v>
      </c>
      <c r="B1003" s="198" t="s">
        <v>415</v>
      </c>
      <c r="C1003" s="196">
        <f>'2'!E25-'2'!G25-'2'!I25</f>
        <v>0</v>
      </c>
      <c r="D1003" s="197" t="e">
        <f>('2'!E25-'2'!G25-'2'!I25)/('2'!J25-'2'!K25-'2'!L25)</f>
        <v>#DIV/0!</v>
      </c>
    </row>
    <row r="1004" spans="1:4">
      <c r="A1004" s="194" t="s">
        <v>1528</v>
      </c>
      <c r="B1004" s="198" t="s">
        <v>417</v>
      </c>
      <c r="C1004" s="196">
        <f>'2'!E26-'2'!G26-'2'!I26</f>
        <v>0</v>
      </c>
      <c r="D1004" s="197" t="e">
        <f>('2'!E26-'2'!G26-'2'!I26)/('2'!J26-'2'!K26-'2'!L26)</f>
        <v>#DIV/0!</v>
      </c>
    </row>
    <row r="1005" spans="1:4">
      <c r="A1005" s="194" t="s">
        <v>1529</v>
      </c>
      <c r="B1005" s="198" t="s">
        <v>419</v>
      </c>
      <c r="C1005" s="196">
        <f>'2'!E27-'2'!G27-'2'!I27</f>
        <v>0</v>
      </c>
      <c r="D1005" s="197" t="e">
        <f>('2'!E27-'2'!G27-'2'!I27)/('2'!J27-'2'!K27-'2'!L27)</f>
        <v>#DIV/0!</v>
      </c>
    </row>
    <row r="1006" spans="1:4">
      <c r="A1006" s="194" t="s">
        <v>1530</v>
      </c>
      <c r="B1006" s="198" t="s">
        <v>421</v>
      </c>
      <c r="C1006" s="196">
        <f>'2'!E28-'2'!G28-'2'!I28</f>
        <v>0</v>
      </c>
      <c r="D1006" s="197" t="e">
        <f>('2'!E28-'2'!G28-'2'!I28)/('2'!J28-'2'!K28-'2'!L28)</f>
        <v>#DIV/0!</v>
      </c>
    </row>
    <row r="1007" spans="1:4">
      <c r="A1007" s="194" t="s">
        <v>1531</v>
      </c>
      <c r="B1007" s="198" t="s">
        <v>423</v>
      </c>
      <c r="C1007" s="196">
        <f>'2'!E29-'2'!G29-'2'!I29</f>
        <v>0</v>
      </c>
      <c r="D1007" s="197" t="e">
        <f>('2'!E29-'2'!G29-'2'!I29)/('2'!J29-'2'!K29-'2'!L29)</f>
        <v>#DIV/0!</v>
      </c>
    </row>
    <row r="1008" spans="1:4">
      <c r="A1008" s="194" t="s">
        <v>1532</v>
      </c>
      <c r="B1008" s="198" t="s">
        <v>425</v>
      </c>
      <c r="C1008" s="196">
        <f>'3'!E6-'3'!G6-'3'!I6</f>
        <v>0</v>
      </c>
      <c r="D1008" s="197" t="e">
        <f>('3'!E6-'3'!G6-'3'!I6)/('3'!J6-'3'!K6-'3'!L6)</f>
        <v>#DIV/0!</v>
      </c>
    </row>
    <row r="1009" spans="1:4">
      <c r="A1009" s="194" t="s">
        <v>1533</v>
      </c>
      <c r="B1009" s="198" t="s">
        <v>427</v>
      </c>
      <c r="C1009" s="196">
        <f>'3'!E7-'3'!G7-'3'!I7</f>
        <v>0</v>
      </c>
      <c r="D1009" s="197" t="e">
        <f>('3'!E7-'3'!G7-'3'!I7)/('3'!J7-'3'!K7-'3'!L7)</f>
        <v>#DIV/0!</v>
      </c>
    </row>
    <row r="1010" spans="1:4">
      <c r="A1010" s="194" t="s">
        <v>1534</v>
      </c>
      <c r="B1010" s="198" t="s">
        <v>429</v>
      </c>
      <c r="C1010" s="196">
        <f>'3'!E8-'3'!G8-'3'!I8</f>
        <v>0</v>
      </c>
      <c r="D1010" s="197" t="e">
        <f>('3'!E8-'3'!G8-'3'!I8)/('3'!J8-'3'!K8-'3'!L8)</f>
        <v>#DIV/0!</v>
      </c>
    </row>
    <row r="1011" spans="1:4">
      <c r="A1011" s="194" t="s">
        <v>1535</v>
      </c>
      <c r="B1011" s="198" t="s">
        <v>431</v>
      </c>
      <c r="C1011" s="196">
        <f>'3'!E9-'3'!G9-'3'!I9</f>
        <v>0</v>
      </c>
      <c r="D1011" s="197" t="e">
        <f>('3'!E9-'3'!G9-'3'!I9)/('3'!J9-'3'!K9-'3'!L9)</f>
        <v>#DIV/0!</v>
      </c>
    </row>
    <row r="1012" spans="1:4">
      <c r="A1012" s="194" t="s">
        <v>1536</v>
      </c>
      <c r="B1012" s="198" t="s">
        <v>433</v>
      </c>
      <c r="C1012" s="196">
        <f>'3'!E10-'3'!G10-'3'!I10</f>
        <v>0</v>
      </c>
      <c r="D1012" s="197" t="e">
        <f>('3'!E10-'3'!G10-'3'!I10)/('3'!J10-'3'!K10-'3'!L10)</f>
        <v>#DIV/0!</v>
      </c>
    </row>
    <row r="1013" spans="1:4">
      <c r="A1013" s="194" t="s">
        <v>1537</v>
      </c>
      <c r="B1013" s="198" t="s">
        <v>435</v>
      </c>
      <c r="C1013" s="196">
        <f>'3'!E11-'3'!G11-'3'!I11</f>
        <v>0</v>
      </c>
      <c r="D1013" s="197" t="e">
        <f>('3'!E11-'3'!G11-'3'!I11)/('3'!J11-'3'!K11-'3'!L11)</f>
        <v>#DIV/0!</v>
      </c>
    </row>
    <row r="1014" spans="1:4">
      <c r="A1014" s="194" t="s">
        <v>1538</v>
      </c>
      <c r="B1014" s="198" t="s">
        <v>437</v>
      </c>
      <c r="C1014" s="196">
        <f>'3'!E12-'3'!G12-'3'!I12</f>
        <v>0</v>
      </c>
      <c r="D1014" s="197" t="e">
        <f>('3'!E12-'3'!G12-'3'!I12)/('3'!J12-'3'!K12-'3'!L12)</f>
        <v>#DIV/0!</v>
      </c>
    </row>
    <row r="1015" spans="1:4">
      <c r="A1015" s="194" t="s">
        <v>1539</v>
      </c>
      <c r="B1015" s="198" t="s">
        <v>439</v>
      </c>
      <c r="C1015" s="196">
        <f>'3'!E13-'3'!G13-'3'!I13</f>
        <v>0</v>
      </c>
      <c r="D1015" s="197" t="e">
        <f>('3'!E13-'3'!G13-'3'!I13)/('3'!J13-'3'!K13-'3'!L13)</f>
        <v>#DIV/0!</v>
      </c>
    </row>
    <row r="1016" spans="1:4">
      <c r="A1016" s="194" t="s">
        <v>1540</v>
      </c>
      <c r="B1016" s="198" t="s">
        <v>441</v>
      </c>
      <c r="C1016" s="196">
        <f>'3'!E14-'3'!G14-'3'!I14</f>
        <v>0</v>
      </c>
      <c r="D1016" s="197" t="e">
        <f>('3'!E14-'3'!G14-'3'!I14)/('3'!J14-'3'!K14-'3'!L14)</f>
        <v>#DIV/0!</v>
      </c>
    </row>
    <row r="1017" spans="1:4">
      <c r="A1017" s="194" t="s">
        <v>1541</v>
      </c>
      <c r="B1017" s="198" t="s">
        <v>443</v>
      </c>
      <c r="C1017" s="196">
        <f>'3'!E15-'3'!G15-'3'!I15</f>
        <v>0</v>
      </c>
      <c r="D1017" s="197" t="e">
        <f>('3'!E15-'3'!G15-'3'!I15)/('3'!J15-'3'!K15-'3'!L15)</f>
        <v>#DIV/0!</v>
      </c>
    </row>
    <row r="1018" spans="1:4">
      <c r="A1018" s="194" t="s">
        <v>1542</v>
      </c>
      <c r="B1018" s="198" t="s">
        <v>445</v>
      </c>
      <c r="C1018" s="196">
        <f>'3'!E16-'3'!G16-'3'!I16</f>
        <v>0</v>
      </c>
      <c r="D1018" s="197" t="e">
        <f>('3'!E16-'3'!G16-'3'!I16)/('3'!J16-'3'!K16-'3'!L16)</f>
        <v>#DIV/0!</v>
      </c>
    </row>
    <row r="1019" spans="1:4">
      <c r="A1019" s="194" t="s">
        <v>1543</v>
      </c>
      <c r="B1019" s="198" t="s">
        <v>447</v>
      </c>
      <c r="C1019" s="196">
        <f>'3'!E17-'3'!G17-'3'!I17</f>
        <v>0</v>
      </c>
      <c r="D1019" s="197" t="e">
        <f>('3'!E17-'3'!G17-'3'!I17)/('3'!J17-'3'!K17-'3'!L17)</f>
        <v>#DIV/0!</v>
      </c>
    </row>
    <row r="1020" spans="1:4">
      <c r="A1020" s="194" t="s">
        <v>1544</v>
      </c>
      <c r="B1020" s="198" t="s">
        <v>449</v>
      </c>
      <c r="C1020" s="196">
        <f>'3'!E18-'3'!G18-'3'!I18</f>
        <v>0</v>
      </c>
      <c r="D1020" s="197" t="e">
        <f>('3'!E18-'3'!G18-'3'!I18)/('3'!J18-'3'!K18-'3'!L18)</f>
        <v>#DIV/0!</v>
      </c>
    </row>
    <row r="1021" spans="1:4">
      <c r="A1021" s="194" t="s">
        <v>1545</v>
      </c>
      <c r="B1021" s="198" t="s">
        <v>451</v>
      </c>
      <c r="C1021" s="196">
        <f>'3'!E19-'3'!G19-'3'!I19</f>
        <v>0</v>
      </c>
      <c r="D1021" s="197" t="e">
        <f>('3'!E19-'3'!G19-'3'!I19)/('3'!J19-'3'!K19-'3'!L19)</f>
        <v>#DIV/0!</v>
      </c>
    </row>
    <row r="1022" spans="1:4">
      <c r="A1022" s="194" t="s">
        <v>1546</v>
      </c>
      <c r="B1022" s="198" t="s">
        <v>453</v>
      </c>
      <c r="C1022" s="196">
        <f>'3'!E20-'3'!G20-'3'!I20</f>
        <v>0</v>
      </c>
      <c r="D1022" s="197" t="e">
        <f>('3'!E20-'3'!G20-'3'!I20)/('3'!J20-'3'!K20-'3'!L20)</f>
        <v>#DIV/0!</v>
      </c>
    </row>
    <row r="1023" spans="1:4">
      <c r="A1023" s="194" t="s">
        <v>1547</v>
      </c>
      <c r="B1023" s="198" t="s">
        <v>455</v>
      </c>
      <c r="C1023" s="196">
        <f>'3'!E21-'3'!G21-'3'!I21</f>
        <v>0</v>
      </c>
      <c r="D1023" s="197" t="e">
        <f>('3'!E21-'3'!G21-'3'!I21)/('3'!J21-'3'!K21-'3'!L21)</f>
        <v>#DIV/0!</v>
      </c>
    </row>
    <row r="1024" spans="1:4">
      <c r="A1024" s="194" t="s">
        <v>1548</v>
      </c>
      <c r="B1024" s="198" t="s">
        <v>457</v>
      </c>
      <c r="C1024" s="196">
        <f>'3'!E22-'3'!G22-'3'!I22</f>
        <v>0</v>
      </c>
      <c r="D1024" s="197" t="e">
        <f>('3'!E22-'3'!G22-'3'!I22)/('3'!J22-'3'!K22-'3'!L22)</f>
        <v>#DIV/0!</v>
      </c>
    </row>
    <row r="1025" spans="1:4">
      <c r="A1025" s="194" t="s">
        <v>1549</v>
      </c>
      <c r="B1025" s="198" t="s">
        <v>459</v>
      </c>
      <c r="C1025" s="196">
        <f>'3'!E23-'3'!G23-'3'!I23</f>
        <v>0</v>
      </c>
      <c r="D1025" s="197" t="e">
        <f>('3'!E23-'3'!G23-'3'!I23)/('3'!J23-'3'!K23-'3'!L23)</f>
        <v>#DIV/0!</v>
      </c>
    </row>
    <row r="1026" spans="1:4">
      <c r="A1026" s="194" t="s">
        <v>1550</v>
      </c>
      <c r="B1026" s="198" t="s">
        <v>461</v>
      </c>
      <c r="C1026" s="196">
        <f>'3'!E24-'3'!G24-'3'!I24</f>
        <v>0</v>
      </c>
      <c r="D1026" s="197" t="e">
        <f>('3'!E24-'3'!G24-'3'!I24)/('3'!J24-'3'!K24-'3'!L24)</f>
        <v>#DIV/0!</v>
      </c>
    </row>
    <row r="1027" spans="1:4">
      <c r="A1027" s="194" t="s">
        <v>1551</v>
      </c>
      <c r="B1027" s="198" t="s">
        <v>463</v>
      </c>
      <c r="C1027" s="196">
        <f>'3'!E25-'3'!G25-'3'!I25</f>
        <v>0</v>
      </c>
      <c r="D1027" s="197" t="e">
        <f>('3'!E25-'3'!G25-'3'!I25)/('3'!J25-'3'!K25-'3'!L25)</f>
        <v>#DIV/0!</v>
      </c>
    </row>
    <row r="1028" spans="1:4">
      <c r="A1028" s="194" t="s">
        <v>1552</v>
      </c>
      <c r="B1028" s="198" t="s">
        <v>465</v>
      </c>
      <c r="C1028" s="196">
        <f>'3'!E26-'3'!G26-'3'!I26</f>
        <v>0</v>
      </c>
      <c r="D1028" s="197" t="e">
        <f>('3'!E26-'3'!G26-'3'!I26)/('3'!J26-'3'!K26-'3'!L26)</f>
        <v>#DIV/0!</v>
      </c>
    </row>
    <row r="1029" spans="1:4">
      <c r="A1029" s="194" t="s">
        <v>1553</v>
      </c>
      <c r="B1029" s="198" t="s">
        <v>467</v>
      </c>
      <c r="C1029" s="196">
        <f>'3'!E27-'3'!G27-'3'!I27</f>
        <v>0</v>
      </c>
      <c r="D1029" s="197" t="e">
        <f>('3'!E27-'3'!G27-'3'!I27)/('3'!J27-'3'!K27-'3'!L27)</f>
        <v>#DIV/0!</v>
      </c>
    </row>
    <row r="1030" spans="1:4">
      <c r="A1030" s="194" t="s">
        <v>1554</v>
      </c>
      <c r="B1030" s="198" t="s">
        <v>469</v>
      </c>
      <c r="C1030" s="196">
        <f>'3'!E28-'3'!G28-'3'!I28</f>
        <v>0</v>
      </c>
      <c r="D1030" s="197" t="e">
        <f>('3'!E28-'3'!G28-'3'!I28)/('3'!J28-'3'!K28-'3'!L28)</f>
        <v>#DIV/0!</v>
      </c>
    </row>
    <row r="1031" spans="1:4">
      <c r="A1031" s="194" t="s">
        <v>1555</v>
      </c>
      <c r="B1031" s="198" t="s">
        <v>471</v>
      </c>
      <c r="C1031" s="196">
        <f>'3'!E29-'3'!G29-'3'!I29</f>
        <v>0</v>
      </c>
      <c r="D1031" s="197" t="e">
        <f>('3'!E29-'3'!G29-'3'!I29)/('3'!J29-'3'!K29-'3'!L29)</f>
        <v>#DIV/0!</v>
      </c>
    </row>
    <row r="1032" ht="25.5" spans="1:4">
      <c r="A1032" s="194" t="s">
        <v>1556</v>
      </c>
      <c r="B1032" s="199" t="s">
        <v>473</v>
      </c>
      <c r="C1032" s="196">
        <f>'3'!E30-'3'!G30-'3'!I30</f>
        <v>0</v>
      </c>
      <c r="D1032" s="197" t="e">
        <f>('3'!E30-'3'!G30-'3'!I30)/('3'!J30-'3'!K30-'3'!L30)</f>
        <v>#DIV/0!</v>
      </c>
    </row>
    <row r="1033" spans="1:4">
      <c r="A1033" s="194" t="s">
        <v>1557</v>
      </c>
      <c r="B1033" s="198" t="s">
        <v>475</v>
      </c>
      <c r="C1033" s="196">
        <f>'3'!E31-'3'!G31-'3'!I31</f>
        <v>0</v>
      </c>
      <c r="D1033" s="197" t="e">
        <f>('3'!E31-'3'!G31-'3'!I31)/('3'!J31-'3'!K31-'3'!L31)</f>
        <v>#DIV/0!</v>
      </c>
    </row>
    <row r="1034" spans="1:4">
      <c r="A1034" s="194" t="s">
        <v>1558</v>
      </c>
      <c r="B1034" s="198" t="s">
        <v>477</v>
      </c>
      <c r="C1034" s="196">
        <f>'4'!E6-'4'!G6-'4'!I6</f>
        <v>0</v>
      </c>
      <c r="D1034" s="197" t="e">
        <f>('4'!E6-'4'!G6-'4'!I6)/('4'!J6-'4'!K6-'4'!L6)</f>
        <v>#DIV/0!</v>
      </c>
    </row>
    <row r="1035" spans="1:4">
      <c r="A1035" s="194" t="s">
        <v>1559</v>
      </c>
      <c r="B1035" s="199" t="s">
        <v>479</v>
      </c>
      <c r="C1035" s="196">
        <f>'4'!E7-'4'!G7-'4'!I7</f>
        <v>0</v>
      </c>
      <c r="D1035" s="197" t="e">
        <f>('4'!E7-'4'!G7-'4'!I7)/('4'!J7-'4'!K7-'4'!L7)</f>
        <v>#DIV/0!</v>
      </c>
    </row>
    <row r="1036" spans="1:4">
      <c r="A1036" s="194" t="s">
        <v>1560</v>
      </c>
      <c r="B1036" s="198" t="s">
        <v>481</v>
      </c>
      <c r="C1036" s="196">
        <f>'4'!E8-'4'!G8-'4'!I8</f>
        <v>0</v>
      </c>
      <c r="D1036" s="197" t="e">
        <f>('4'!E8-'4'!G8-'4'!I8)/('4'!J8-'4'!K8-'4'!L8)</f>
        <v>#DIV/0!</v>
      </c>
    </row>
    <row r="1037" spans="1:4">
      <c r="A1037" s="194" t="s">
        <v>1561</v>
      </c>
      <c r="B1037" s="198" t="s">
        <v>483</v>
      </c>
      <c r="C1037" s="196">
        <f>'4'!E9-'4'!G9-'4'!I9</f>
        <v>0</v>
      </c>
      <c r="D1037" s="197" t="e">
        <f>('4'!E9-'4'!G9-'4'!I9)/('4'!J9-'4'!K9-'4'!L9)</f>
        <v>#DIV/0!</v>
      </c>
    </row>
    <row r="1038" spans="1:4">
      <c r="A1038" s="194" t="s">
        <v>1562</v>
      </c>
      <c r="B1038" s="198" t="s">
        <v>485</v>
      </c>
      <c r="C1038" s="196">
        <f>'4'!E10-'4'!G10-'4'!I10</f>
        <v>0</v>
      </c>
      <c r="D1038" s="197" t="e">
        <f>('4'!E10-'4'!G10-'4'!I10)/('4'!J10-'4'!K10-'4'!L10)</f>
        <v>#DIV/0!</v>
      </c>
    </row>
    <row r="1039" spans="1:4">
      <c r="A1039" s="194" t="s">
        <v>1563</v>
      </c>
      <c r="B1039" s="198" t="s">
        <v>487</v>
      </c>
      <c r="C1039" s="196">
        <f>'4'!E11-'4'!G11-'4'!I11</f>
        <v>0</v>
      </c>
      <c r="D1039" s="197" t="e">
        <f>('4'!E11-'4'!G11-'4'!I11)/('4'!J11-'4'!K11-'4'!L11)</f>
        <v>#DIV/0!</v>
      </c>
    </row>
    <row r="1040" spans="1:4">
      <c r="A1040" s="194" t="s">
        <v>1564</v>
      </c>
      <c r="B1040" s="198" t="s">
        <v>489</v>
      </c>
      <c r="C1040" s="196">
        <f>'4'!E12-'4'!G12-'4'!I12</f>
        <v>0</v>
      </c>
      <c r="D1040" s="197" t="e">
        <f>('4'!E12-'4'!G12-'4'!I12)/('4'!J12-'4'!K12-'4'!L12)</f>
        <v>#DIV/0!</v>
      </c>
    </row>
    <row r="1041" spans="1:4">
      <c r="A1041" s="194" t="s">
        <v>1565</v>
      </c>
      <c r="B1041" s="198" t="s">
        <v>491</v>
      </c>
      <c r="C1041" s="196">
        <f>'4'!E13-'4'!G13-'4'!I13</f>
        <v>0</v>
      </c>
      <c r="D1041" s="197" t="e">
        <f>('4'!E13-'4'!G13-'4'!I13)/('4'!J13-'4'!K13-'4'!L13)</f>
        <v>#DIV/0!</v>
      </c>
    </row>
    <row r="1042" spans="1:4">
      <c r="A1042" s="194" t="s">
        <v>1566</v>
      </c>
      <c r="B1042" s="198" t="s">
        <v>493</v>
      </c>
      <c r="C1042" s="196">
        <f>'4'!E14-'4'!G14-'4'!I14</f>
        <v>0</v>
      </c>
      <c r="D1042" s="197" t="e">
        <f>('4'!E14-'4'!G14-'4'!I14)/('4'!J14-'4'!K14-'4'!L14)</f>
        <v>#DIV/0!</v>
      </c>
    </row>
    <row r="1043" spans="1:4">
      <c r="A1043" s="194" t="s">
        <v>1567</v>
      </c>
      <c r="B1043" s="198" t="s">
        <v>495</v>
      </c>
      <c r="C1043" s="196">
        <f>'4'!E15-'4'!G15-'4'!I15</f>
        <v>0</v>
      </c>
      <c r="D1043" s="197" t="e">
        <f>('4'!E15-'4'!G15-'4'!I15)/('4'!J15-'4'!K15-'4'!L15)</f>
        <v>#DIV/0!</v>
      </c>
    </row>
    <row r="1044" spans="1:4">
      <c r="A1044" s="194" t="s">
        <v>1568</v>
      </c>
      <c r="B1044" s="198" t="s">
        <v>497</v>
      </c>
      <c r="C1044" s="196">
        <f>'4'!E16-'4'!G16-'4'!I16</f>
        <v>0</v>
      </c>
      <c r="D1044" s="197" t="e">
        <f>('4'!E16-'4'!G16-'4'!I16)/('4'!J16-'4'!K16-'4'!L16)</f>
        <v>#DIV/0!</v>
      </c>
    </row>
    <row r="1045" spans="1:4">
      <c r="A1045" s="194" t="s">
        <v>1569</v>
      </c>
      <c r="B1045" s="198" t="s">
        <v>499</v>
      </c>
      <c r="C1045" s="196">
        <f>'4'!E17-'4'!G17-'4'!I17</f>
        <v>0</v>
      </c>
      <c r="D1045" s="197" t="e">
        <f>('4'!E17-'4'!G17-'4'!I17)/('4'!J17-'4'!K17-'4'!L17)</f>
        <v>#DIV/0!</v>
      </c>
    </row>
    <row r="1046" spans="1:4">
      <c r="A1046" s="194" t="s">
        <v>1570</v>
      </c>
      <c r="B1046" s="198" t="s">
        <v>501</v>
      </c>
      <c r="C1046" s="196">
        <f>'4'!E18-'4'!G18-'4'!I18</f>
        <v>0</v>
      </c>
      <c r="D1046" s="197" t="e">
        <f>('4'!E18-'4'!G18-'4'!I18)/('4'!J18-'4'!K18-'4'!L18)</f>
        <v>#DIV/0!</v>
      </c>
    </row>
    <row r="1047" spans="1:4">
      <c r="A1047" s="194" t="s">
        <v>1571</v>
      </c>
      <c r="B1047" s="198" t="s">
        <v>503</v>
      </c>
      <c r="C1047" s="196">
        <f>'4'!E19-'4'!G19-'4'!I19</f>
        <v>0</v>
      </c>
      <c r="D1047" s="197" t="e">
        <f>('4'!E19-'4'!G19-'4'!I19)/('4'!J19-'4'!K19-'4'!L19)</f>
        <v>#DIV/0!</v>
      </c>
    </row>
    <row r="1048" spans="1:4">
      <c r="A1048" s="194" t="s">
        <v>1572</v>
      </c>
      <c r="B1048" s="198" t="s">
        <v>505</v>
      </c>
      <c r="C1048" s="196">
        <f>'4'!E20-'4'!G20-'4'!I20</f>
        <v>0</v>
      </c>
      <c r="D1048" s="197" t="e">
        <f>('4'!E20-'4'!G20-'4'!I20)/('4'!J20-'4'!K20-'4'!L20)</f>
        <v>#DIV/0!</v>
      </c>
    </row>
    <row r="1049" spans="1:4">
      <c r="A1049" s="194" t="s">
        <v>1573</v>
      </c>
      <c r="B1049" s="198" t="s">
        <v>507</v>
      </c>
      <c r="C1049" s="196">
        <f>'4'!E21-'4'!G21-'4'!I21</f>
        <v>0</v>
      </c>
      <c r="D1049" s="197" t="e">
        <f>('4'!E21-'4'!G21-'4'!I21)/('4'!J21-'4'!K21-'4'!L21)</f>
        <v>#DIV/0!</v>
      </c>
    </row>
    <row r="1050" spans="1:4">
      <c r="A1050" s="194" t="s">
        <v>1574</v>
      </c>
      <c r="B1050" s="198" t="s">
        <v>509</v>
      </c>
      <c r="C1050" s="196">
        <f>'4'!E22-'4'!G22-'4'!I22</f>
        <v>0</v>
      </c>
      <c r="D1050" s="197" t="e">
        <f>('4'!E22-'4'!G22-'4'!I22)/('4'!J22-'4'!K22-'4'!L22)</f>
        <v>#DIV/0!</v>
      </c>
    </row>
    <row r="1051" spans="1:4">
      <c r="A1051" s="194" t="s">
        <v>1575</v>
      </c>
      <c r="B1051" s="198" t="s">
        <v>511</v>
      </c>
      <c r="C1051" s="196">
        <f>'4'!E23-'4'!G23-'4'!I23</f>
        <v>0</v>
      </c>
      <c r="D1051" s="197" t="e">
        <f>('4'!E23-'4'!G23-'4'!I23)/('4'!J23-'4'!K23-'4'!L23)</f>
        <v>#DIV/0!</v>
      </c>
    </row>
    <row r="1052" spans="1:4">
      <c r="A1052" s="194" t="s">
        <v>1576</v>
      </c>
      <c r="B1052" s="198" t="s">
        <v>513</v>
      </c>
      <c r="C1052" s="196">
        <f>'4'!E24-'4'!G24-'4'!I24</f>
        <v>0</v>
      </c>
      <c r="D1052" s="197" t="e">
        <f>('4'!E24-'4'!G24-'4'!I24)/('4'!J24-'4'!K24-'4'!L24)</f>
        <v>#DIV/0!</v>
      </c>
    </row>
    <row r="1053" spans="1:4">
      <c r="A1053" s="194" t="s">
        <v>1577</v>
      </c>
      <c r="B1053" s="198" t="s">
        <v>515</v>
      </c>
      <c r="C1053" s="196">
        <f>'4'!E25-'4'!G25-'4'!I25</f>
        <v>0</v>
      </c>
      <c r="D1053" s="197" t="e">
        <f>('4'!E25-'4'!G25-'4'!I25)/('4'!J25-'4'!K25-'4'!L25)</f>
        <v>#DIV/0!</v>
      </c>
    </row>
    <row r="1054" spans="1:4">
      <c r="A1054" s="194" t="s">
        <v>1578</v>
      </c>
      <c r="B1054" s="198" t="s">
        <v>517</v>
      </c>
      <c r="C1054" s="196" t="str">
        <f>'4'!E26</f>
        <v>X</v>
      </c>
      <c r="D1054" s="197" t="str">
        <f>'4'!E26</f>
        <v>X</v>
      </c>
    </row>
    <row r="1055" spans="1:4">
      <c r="A1055" s="194" t="s">
        <v>1579</v>
      </c>
      <c r="B1055" s="198" t="s">
        <v>519</v>
      </c>
      <c r="C1055" s="196">
        <f>'4'!E27-'4'!G27-'4'!I27</f>
        <v>0</v>
      </c>
      <c r="D1055" s="197" t="e">
        <f>('4'!E27-'4'!G27-'4'!I27)/('4'!J27-'4'!K27-'4'!L27)</f>
        <v>#DIV/0!</v>
      </c>
    </row>
    <row r="1056" s="181" customFormat="1" spans="1:11">
      <c r="A1056" s="194" t="s">
        <v>1580</v>
      </c>
      <c r="B1056" s="198" t="s">
        <v>521</v>
      </c>
      <c r="C1056" s="196">
        <f>'4'!E28-'4'!G28-'4'!I28</f>
        <v>0</v>
      </c>
      <c r="D1056" s="197" t="e">
        <f>('4'!E28-'4'!G28-'4'!I28)/('4'!J28-'4'!K28-'4'!L28)</f>
        <v>#DIV/0!</v>
      </c>
      <c r="K1056" s="203"/>
    </row>
    <row r="1057" ht="25.5" spans="1:4">
      <c r="A1057" s="194" t="s">
        <v>1581</v>
      </c>
      <c r="B1057" s="198" t="s">
        <v>523</v>
      </c>
      <c r="C1057" s="196">
        <f>'4'!E29-'4'!G29-'4'!I29</f>
        <v>0</v>
      </c>
      <c r="D1057" s="197" t="e">
        <f>('4'!E29-'4'!G29-'4'!I29)/('4'!J29-'4'!K29-'4'!L29)</f>
        <v>#DIV/0!</v>
      </c>
    </row>
    <row r="1058" s="181" customFormat="1" spans="1:11">
      <c r="A1058" s="194" t="s">
        <v>1582</v>
      </c>
      <c r="B1058" s="198" t="s">
        <v>525</v>
      </c>
      <c r="C1058" s="196">
        <f>'4'!E30-'4'!G30-'4'!I30</f>
        <v>0</v>
      </c>
      <c r="D1058" s="197" t="e">
        <f>('4'!E30-'4'!G30-'4'!I30)/('4'!J30-'4'!K30-'4'!L30)</f>
        <v>#DIV/0!</v>
      </c>
      <c r="K1058" s="203"/>
    </row>
    <row r="1059" spans="1:4">
      <c r="A1059" s="194" t="s">
        <v>1583</v>
      </c>
      <c r="B1059" s="198" t="s">
        <v>527</v>
      </c>
      <c r="C1059" s="196" t="str">
        <f>'4'!E31</f>
        <v>X</v>
      </c>
      <c r="D1059" s="197" t="str">
        <f>'4'!E31</f>
        <v>X</v>
      </c>
    </row>
    <row r="1060" spans="1:4">
      <c r="A1060" s="194" t="s">
        <v>1584</v>
      </c>
      <c r="B1060" s="198" t="s">
        <v>529</v>
      </c>
      <c r="C1060" s="196" t="str">
        <f>'4'!E32</f>
        <v>X</v>
      </c>
      <c r="D1060" s="197" t="str">
        <f>'4'!E32</f>
        <v>X</v>
      </c>
    </row>
    <row r="1061" spans="1:4">
      <c r="A1061" s="194" t="s">
        <v>1585</v>
      </c>
      <c r="B1061" s="198" t="s">
        <v>531</v>
      </c>
      <c r="C1061" s="196" t="str">
        <f>'4'!E33</f>
        <v>X</v>
      </c>
      <c r="D1061" s="197" t="str">
        <f>'4'!E33</f>
        <v>X</v>
      </c>
    </row>
    <row r="1062" spans="1:4">
      <c r="A1062" s="194" t="s">
        <v>1586</v>
      </c>
      <c r="B1062" s="198" t="s">
        <v>533</v>
      </c>
      <c r="C1062" s="196" t="str">
        <f>'5'!E6</f>
        <v>X</v>
      </c>
      <c r="D1062" s="197" t="str">
        <f>'5'!E6</f>
        <v>X</v>
      </c>
    </row>
    <row r="1063" spans="1:4">
      <c r="A1063" s="194" t="s">
        <v>1587</v>
      </c>
      <c r="B1063" s="198" t="s">
        <v>535</v>
      </c>
      <c r="C1063" s="196" t="str">
        <f>'5'!E7</f>
        <v>X</v>
      </c>
      <c r="D1063" s="197" t="str">
        <f>'5'!E7</f>
        <v>X</v>
      </c>
    </row>
    <row r="1064" spans="1:4">
      <c r="A1064" s="194" t="s">
        <v>1588</v>
      </c>
      <c r="B1064" s="198" t="s">
        <v>537</v>
      </c>
      <c r="C1064" s="196">
        <f>'5'!E8-'5'!G8-'5'!I8</f>
        <v>0</v>
      </c>
      <c r="D1064" s="197" t="e">
        <f>('5'!E8-'5'!G8-'5'!I8)/('5'!J8-'5'!K8-'5'!L8)</f>
        <v>#DIV/0!</v>
      </c>
    </row>
    <row r="1065" spans="1:4">
      <c r="A1065" s="194" t="s">
        <v>1589</v>
      </c>
      <c r="B1065" s="198" t="s">
        <v>539</v>
      </c>
      <c r="C1065" s="196">
        <f>'5'!E9-'5'!G9-'5'!I9</f>
        <v>0</v>
      </c>
      <c r="D1065" s="197" t="e">
        <f>('5'!E9-'5'!G9-'5'!I9)/('5'!J9-'5'!K9-'5'!L9)</f>
        <v>#DIV/0!</v>
      </c>
    </row>
    <row r="1066" spans="1:4">
      <c r="A1066" s="194" t="s">
        <v>1590</v>
      </c>
      <c r="B1066" s="198" t="s">
        <v>541</v>
      </c>
      <c r="C1066" s="196">
        <f>'5'!E10-'5'!G10-'5'!I10</f>
        <v>0</v>
      </c>
      <c r="D1066" s="197" t="e">
        <f>('5'!E10-'5'!G10-'5'!I10)/('5'!J10-'5'!K10-'5'!L10)</f>
        <v>#DIV/0!</v>
      </c>
    </row>
    <row r="1067" spans="1:4">
      <c r="A1067" s="194" t="s">
        <v>1591</v>
      </c>
      <c r="B1067" s="198" t="s">
        <v>543</v>
      </c>
      <c r="C1067" s="196">
        <f>'5'!E11-'5'!G11-'5'!I11</f>
        <v>0</v>
      </c>
      <c r="D1067" s="197" t="e">
        <f>('5'!E11-'5'!G11-'5'!I11)/('5'!J11-'5'!K11-'5'!L11)</f>
        <v>#DIV/0!</v>
      </c>
    </row>
    <row r="1068" spans="1:4">
      <c r="A1068" s="194" t="s">
        <v>1592</v>
      </c>
      <c r="B1068" s="198" t="s">
        <v>545</v>
      </c>
      <c r="C1068" s="196">
        <f>'5'!E12-'5'!G12-'5'!I12</f>
        <v>0</v>
      </c>
      <c r="D1068" s="197" t="e">
        <f>('5'!E12-'5'!G12-'5'!I12)/('5'!J12-'5'!K12-'5'!L12)</f>
        <v>#DIV/0!</v>
      </c>
    </row>
    <row r="1069" spans="1:4">
      <c r="A1069" s="194" t="s">
        <v>1593</v>
      </c>
      <c r="B1069" s="198" t="s">
        <v>547</v>
      </c>
      <c r="C1069" s="196">
        <f>'5'!E13-'5'!G13-'5'!I13</f>
        <v>0</v>
      </c>
      <c r="D1069" s="197" t="e">
        <f>('5'!E13-'5'!G13-'5'!I13)/('5'!J13-'5'!K13-'5'!L13)</f>
        <v>#DIV/0!</v>
      </c>
    </row>
    <row r="1070" spans="1:4">
      <c r="A1070" s="194" t="s">
        <v>1594</v>
      </c>
      <c r="B1070" s="198" t="s">
        <v>549</v>
      </c>
      <c r="C1070" s="196">
        <f>'5'!E14-'5'!G14-'5'!I14</f>
        <v>0</v>
      </c>
      <c r="D1070" s="197" t="e">
        <f>('5'!E14-'5'!G14-'5'!I14)/('5'!J14-'5'!K14-'5'!L14)</f>
        <v>#DIV/0!</v>
      </c>
    </row>
    <row r="1071" spans="1:4">
      <c r="A1071" s="194" t="s">
        <v>1595</v>
      </c>
      <c r="B1071" s="198" t="s">
        <v>551</v>
      </c>
      <c r="C1071" s="196">
        <f>'5'!E15-'5'!G15-'5'!I15</f>
        <v>0</v>
      </c>
      <c r="D1071" s="197" t="e">
        <f>('5'!E15-'5'!G15-'5'!I15)/('5'!J15-'5'!K15-'5'!L15)</f>
        <v>#DIV/0!</v>
      </c>
    </row>
    <row r="1072" spans="1:4">
      <c r="A1072" s="194" t="s">
        <v>1596</v>
      </c>
      <c r="B1072" s="198" t="s">
        <v>553</v>
      </c>
      <c r="C1072" s="196">
        <f>'5'!E16-'5'!G16-'5'!I16</f>
        <v>0</v>
      </c>
      <c r="D1072" s="197" t="e">
        <f>('5'!E16-'5'!G16-'5'!I16)/('5'!J16-'5'!K16-'5'!L16)</f>
        <v>#DIV/0!</v>
      </c>
    </row>
    <row r="1073" spans="1:4">
      <c r="A1073" s="194" t="s">
        <v>1597</v>
      </c>
      <c r="B1073" s="198" t="s">
        <v>555</v>
      </c>
      <c r="C1073" s="196">
        <f>'5'!E17-'5'!G17-'5'!I17</f>
        <v>0</v>
      </c>
      <c r="D1073" s="197" t="e">
        <f>('5'!E17-'5'!G17-'5'!I17)/('5'!J17-'5'!K17-'5'!L17)</f>
        <v>#DIV/0!</v>
      </c>
    </row>
    <row r="1074" spans="1:4">
      <c r="A1074" s="194" t="s">
        <v>1598</v>
      </c>
      <c r="B1074" s="198" t="s">
        <v>557</v>
      </c>
      <c r="C1074" s="196">
        <f>'5'!E18-'5'!I18</f>
        <v>0</v>
      </c>
      <c r="D1074" s="197" t="e">
        <f>('5'!E18-'5'!I18)/('5'!J18-'5'!L18)</f>
        <v>#DIV/0!</v>
      </c>
    </row>
    <row r="1075" spans="1:4">
      <c r="A1075" s="194" t="s">
        <v>1599</v>
      </c>
      <c r="B1075" s="198" t="s">
        <v>559</v>
      </c>
      <c r="C1075" s="196">
        <f>'5'!E19-'5'!G19-'5'!I19</f>
        <v>0</v>
      </c>
      <c r="D1075" s="197" t="e">
        <f>('5'!E19-'5'!G19-'5'!I19)/('5'!J19-'5'!K19-'5'!L19)</f>
        <v>#DIV/0!</v>
      </c>
    </row>
    <row r="1076" spans="1:4">
      <c r="A1076" s="194" t="s">
        <v>1600</v>
      </c>
      <c r="B1076" s="198" t="s">
        <v>561</v>
      </c>
      <c r="C1076" s="196">
        <f>'5'!E20-'5'!G20-'5'!I20</f>
        <v>0</v>
      </c>
      <c r="D1076" s="197" t="e">
        <f>('5'!E20-'5'!G20-'5'!I20)/('5'!J20-'5'!K20-'5'!L20)</f>
        <v>#DIV/0!</v>
      </c>
    </row>
    <row r="1077" spans="1:4">
      <c r="A1077" s="194" t="s">
        <v>1601</v>
      </c>
      <c r="B1077" s="198" t="s">
        <v>563</v>
      </c>
      <c r="C1077" s="196">
        <f>'5'!E21-'5'!G21-'5'!I21</f>
        <v>0</v>
      </c>
      <c r="D1077" s="197" t="e">
        <f>('5'!E21-'5'!G21-'5'!I21)/('5'!J21-'5'!K21-'5'!L21)</f>
        <v>#DIV/0!</v>
      </c>
    </row>
    <row r="1078" spans="1:4">
      <c r="A1078" s="194" t="s">
        <v>1602</v>
      </c>
      <c r="B1078" s="198" t="s">
        <v>254</v>
      </c>
      <c r="C1078" s="196">
        <f>'5'!E22-'5'!G22-'5'!I22</f>
        <v>0</v>
      </c>
      <c r="D1078" s="197" t="e">
        <f>('5'!E22-'5'!G22-'5'!I22)/('5'!J22-'5'!K22-'5'!L22)</f>
        <v>#DIV/0!</v>
      </c>
    </row>
    <row r="1079" spans="1:4">
      <c r="A1079" s="194" t="s">
        <v>1603</v>
      </c>
      <c r="B1079" s="198" t="s">
        <v>566</v>
      </c>
      <c r="C1079" s="196">
        <f>'5'!E23-'5'!G23-'5'!I23</f>
        <v>0</v>
      </c>
      <c r="D1079" s="197" t="e">
        <f>('5'!E23-'5'!G23-'5'!I23)/('5'!J23-'5'!K23-'5'!L23)</f>
        <v>#DIV/0!</v>
      </c>
    </row>
    <row r="1080" spans="1:4">
      <c r="A1080" s="194" t="s">
        <v>1604</v>
      </c>
      <c r="B1080" s="198" t="s">
        <v>568</v>
      </c>
      <c r="C1080" s="196">
        <f>'5'!E24-'5'!G24-'5'!I24</f>
        <v>0</v>
      </c>
      <c r="D1080" s="197" t="e">
        <f>('5'!E24-'5'!G24-'5'!I24)/('5'!J24-'5'!K24-'5'!L24)</f>
        <v>#DIV/0!</v>
      </c>
    </row>
    <row r="1081" spans="1:4">
      <c r="A1081" s="194" t="s">
        <v>1605</v>
      </c>
      <c r="B1081" s="198" t="s">
        <v>570</v>
      </c>
      <c r="C1081" s="196">
        <f>'5'!E25-'5'!G25-'5'!I25</f>
        <v>0</v>
      </c>
      <c r="D1081" s="197" t="e">
        <f>('5'!E25-'5'!G25-'5'!I25)/('5'!J25-'5'!K25-'5'!L25)</f>
        <v>#DIV/0!</v>
      </c>
    </row>
    <row r="1082" spans="1:4">
      <c r="A1082" s="194" t="s">
        <v>1606</v>
      </c>
      <c r="B1082" s="198" t="s">
        <v>572</v>
      </c>
      <c r="C1082" s="196">
        <f>'5'!E26-'5'!G26-'5'!I26</f>
        <v>0</v>
      </c>
      <c r="D1082" s="197" t="e">
        <f>('5'!E26-'5'!G26-'5'!I26)/('5'!J26-'5'!K26-'5'!L26)</f>
        <v>#DIV/0!</v>
      </c>
    </row>
    <row r="1083" spans="1:4">
      <c r="A1083" s="194" t="s">
        <v>1607</v>
      </c>
      <c r="B1083" s="198" t="s">
        <v>574</v>
      </c>
      <c r="C1083" s="196">
        <f>'5'!E27-'5'!G27-'5'!I27</f>
        <v>0</v>
      </c>
      <c r="D1083" s="197" t="e">
        <f>('5'!E27-'5'!G27-'5'!I27)/('5'!J27-'5'!K27-'5'!L27)</f>
        <v>#DIV/0!</v>
      </c>
    </row>
    <row r="1084" spans="1:4">
      <c r="A1084" s="194" t="s">
        <v>1608</v>
      </c>
      <c r="B1084" s="198" t="s">
        <v>576</v>
      </c>
      <c r="C1084" s="196">
        <f>'5'!E28-'5'!G28-'5'!I28</f>
        <v>0</v>
      </c>
      <c r="D1084" s="197" t="e">
        <f>('5'!E28-'5'!G28-'5'!I28)/('5'!J28-'5'!K28-'5'!L28)</f>
        <v>#DIV/0!</v>
      </c>
    </row>
    <row r="1085" spans="1:4">
      <c r="A1085" s="194" t="s">
        <v>1609</v>
      </c>
      <c r="B1085" s="198" t="s">
        <v>578</v>
      </c>
      <c r="C1085" s="196">
        <f>'5'!E30-'5'!G30-'5'!I30</f>
        <v>0</v>
      </c>
      <c r="D1085" s="197" t="e">
        <f>('5'!E30-'5'!G30-'5'!I30)/('5'!J30-'5'!K30-'5'!L30)</f>
        <v>#DIV/0!</v>
      </c>
    </row>
    <row r="1086" s="181" customFormat="1" spans="1:11">
      <c r="A1086" s="194" t="s">
        <v>1610</v>
      </c>
      <c r="B1086" s="198" t="s">
        <v>733</v>
      </c>
      <c r="C1086" s="196">
        <f>'6'!E6-'6'!G6-'6'!I6</f>
        <v>0</v>
      </c>
      <c r="D1086" s="197" t="e">
        <f>('6'!E6-'6'!G6-'6'!I6)/('6'!J6-'6'!K6-'6'!L6)</f>
        <v>#DIV/0!</v>
      </c>
      <c r="K1086" s="203"/>
    </row>
    <row r="1087" spans="1:4">
      <c r="A1087" s="194" t="s">
        <v>1611</v>
      </c>
      <c r="B1087" s="198" t="s">
        <v>582</v>
      </c>
      <c r="C1087" s="196">
        <f>'6'!E7-'6'!G7-'6'!I7</f>
        <v>0</v>
      </c>
      <c r="D1087" s="197" t="e">
        <f>('6'!E7-'6'!G7-'6'!I7)/('6'!J7-'6'!K7-'6'!L7)</f>
        <v>#DIV/0!</v>
      </c>
    </row>
    <row r="1088" spans="1:4">
      <c r="A1088" s="194" t="s">
        <v>1612</v>
      </c>
      <c r="B1088" s="198" t="s">
        <v>584</v>
      </c>
      <c r="C1088" s="196">
        <f>'6'!E8-'6'!G8-'6'!I8</f>
        <v>0</v>
      </c>
      <c r="D1088" s="197" t="e">
        <f>('6'!E8-'6'!G8-'6'!I8)/('6'!J8-'6'!K8-'6'!L8)</f>
        <v>#DIV/0!</v>
      </c>
    </row>
    <row r="1089" spans="1:4">
      <c r="A1089" s="194" t="s">
        <v>1613</v>
      </c>
      <c r="B1089" s="198" t="s">
        <v>586</v>
      </c>
      <c r="C1089" s="196">
        <f>'6'!E13-'6'!G13-'6'!I13</f>
        <v>0</v>
      </c>
      <c r="D1089" s="197" t="e">
        <f>('6'!E13-'6'!G13-'6'!I13)/('6'!J13-'6'!K13-'6'!L13)</f>
        <v>#DIV/0!</v>
      </c>
    </row>
    <row r="1090" spans="1:4">
      <c r="A1090" s="194" t="s">
        <v>1614</v>
      </c>
      <c r="B1090" s="198" t="s">
        <v>588</v>
      </c>
      <c r="C1090" s="196">
        <f>'6'!E17-'6'!G17-'6'!I17</f>
        <v>0</v>
      </c>
      <c r="D1090" s="197" t="e">
        <f>('6'!E17-'6'!G17-'6'!I17)/('6'!J17-'6'!K17-'6'!L17)</f>
        <v>#DIV/0!</v>
      </c>
    </row>
    <row r="1091" spans="1:4">
      <c r="A1091" s="194" t="s">
        <v>1615</v>
      </c>
      <c r="B1091" s="198" t="s">
        <v>590</v>
      </c>
      <c r="C1091" s="196">
        <f>'6'!E19-'6'!G19-'6'!I19</f>
        <v>0</v>
      </c>
      <c r="D1091" s="197" t="e">
        <f>('6'!E19-'6'!G19-'6'!I19)/('6'!J19-'6'!K19-'6'!L19)</f>
        <v>#DIV/0!</v>
      </c>
    </row>
    <row r="1092" s="181" customFormat="1" spans="1:11">
      <c r="A1092" s="194" t="s">
        <v>1616</v>
      </c>
      <c r="B1092" s="199" t="s">
        <v>592</v>
      </c>
      <c r="C1092" s="196">
        <f>'6'!E20-'6'!G20-'6'!I20</f>
        <v>0</v>
      </c>
      <c r="D1092" s="197" t="e">
        <f>('6'!E20-'6'!G20-'6'!I20)/('6'!J20-'6'!K20-'6'!L20)</f>
        <v>#DIV/0!</v>
      </c>
      <c r="K1092" s="203"/>
    </row>
    <row r="1093" spans="1:4">
      <c r="A1093" s="194" t="s">
        <v>1617</v>
      </c>
      <c r="B1093" s="198" t="s">
        <v>594</v>
      </c>
      <c r="C1093" s="196">
        <f>'6'!E22-'6'!G22-'6'!I22</f>
        <v>0</v>
      </c>
      <c r="D1093" s="197" t="e">
        <f>('6'!E22-'6'!G22-'6'!I22)/('6'!J22-'6'!K22-'6'!L22)</f>
        <v>#DIV/0!</v>
      </c>
    </row>
    <row r="1094" spans="1:4">
      <c r="A1094" s="194" t="s">
        <v>1618</v>
      </c>
      <c r="B1094" s="198" t="s">
        <v>596</v>
      </c>
      <c r="C1094" s="196">
        <f>'6'!E23-'6'!G23-'6'!I23</f>
        <v>0</v>
      </c>
      <c r="D1094" s="197" t="e">
        <f>('6'!E23-'6'!G23-'6'!I23)/('6'!J23-'6'!K23-'6'!L23)</f>
        <v>#DIV/0!</v>
      </c>
    </row>
    <row r="1095" spans="1:4">
      <c r="A1095" s="194" t="s">
        <v>1619</v>
      </c>
      <c r="B1095" s="198" t="s">
        <v>598</v>
      </c>
      <c r="C1095" s="196">
        <f>'6'!E24-'6'!G24-'6'!I24</f>
        <v>0</v>
      </c>
      <c r="D1095" s="197" t="e">
        <f>('6'!E24-'6'!G24-'6'!I24)/('6'!J24-'6'!K24-'6'!L24)</f>
        <v>#DIV/0!</v>
      </c>
    </row>
    <row r="1096" spans="1:4">
      <c r="A1096" s="194" t="s">
        <v>1620</v>
      </c>
      <c r="B1096" s="198" t="s">
        <v>600</v>
      </c>
      <c r="C1096" s="196">
        <f>'6'!E25-'6'!G25-'6'!I25</f>
        <v>0</v>
      </c>
      <c r="D1096" s="197" t="e">
        <f>('6'!E25-'6'!G25-'6'!I25)/('6'!J25-'6'!K25-'6'!L25)</f>
        <v>#DIV/0!</v>
      </c>
    </row>
    <row r="1097" spans="1:4">
      <c r="A1097" s="194" t="s">
        <v>1621</v>
      </c>
      <c r="B1097" s="198" t="s">
        <v>602</v>
      </c>
      <c r="C1097" s="196">
        <f>'6'!E26-'6'!G26-'6'!I26</f>
        <v>0</v>
      </c>
      <c r="D1097" s="197" t="e">
        <f>('6'!E26-'6'!G26-'6'!I26)/('6'!J26-'6'!K26-'6'!L26)</f>
        <v>#DIV/0!</v>
      </c>
    </row>
    <row r="1098" spans="1:4">
      <c r="A1098" s="194" t="s">
        <v>1622</v>
      </c>
      <c r="B1098" s="198" t="s">
        <v>559</v>
      </c>
      <c r="C1098" s="196">
        <f>'6'!E27-'6'!G27-'6'!I27</f>
        <v>0</v>
      </c>
      <c r="D1098" s="197" t="e">
        <f>('6'!E27-'6'!G27-'6'!I27)/('6'!J27-'6'!K27-'6'!L27)</f>
        <v>#DIV/0!</v>
      </c>
    </row>
    <row r="1099" spans="1:4">
      <c r="A1099" s="194" t="s">
        <v>1623</v>
      </c>
      <c r="B1099" s="198" t="s">
        <v>605</v>
      </c>
      <c r="C1099" s="196">
        <f>'7'!E6-'7'!G6-'7'!I6</f>
        <v>0</v>
      </c>
      <c r="D1099" s="197" t="e">
        <f>('7'!E6-'7'!G6-'7'!I6)/('7'!J6-'7'!K6-'7'!L6)</f>
        <v>#DIV/0!</v>
      </c>
    </row>
    <row r="1100" spans="1:4">
      <c r="A1100" s="194" t="s">
        <v>1624</v>
      </c>
      <c r="B1100" s="198" t="s">
        <v>607</v>
      </c>
      <c r="C1100" s="196">
        <f>'7'!E7-'7'!G7-'7'!I7</f>
        <v>0</v>
      </c>
      <c r="D1100" s="197" t="e">
        <f>('7'!E7-'7'!G7-'7'!I7)/('7'!J7-'7'!K7-'7'!L7)</f>
        <v>#DIV/0!</v>
      </c>
    </row>
    <row r="1101" spans="1:4">
      <c r="A1101" s="194" t="s">
        <v>1625</v>
      </c>
      <c r="B1101" s="198" t="s">
        <v>358</v>
      </c>
      <c r="C1101" s="196">
        <f>'7'!E8-'7'!G8-'7'!I8</f>
        <v>0</v>
      </c>
      <c r="D1101" s="197" t="e">
        <f>('7'!E8-'7'!G8-'7'!I8)/('7'!J8-'7'!K8-'7'!L8)</f>
        <v>#DIV/0!</v>
      </c>
    </row>
    <row r="1102" spans="1:4">
      <c r="A1102" s="194" t="s">
        <v>1626</v>
      </c>
      <c r="B1102" s="198" t="s">
        <v>610</v>
      </c>
      <c r="C1102" s="196">
        <f>'7'!E9-'7'!G9-'7'!I9</f>
        <v>0</v>
      </c>
      <c r="D1102" s="197" t="e">
        <f>('7'!E9-'7'!G9-'7'!I9)/('7'!J9-'7'!K9-'7'!L9)</f>
        <v>#DIV/0!</v>
      </c>
    </row>
    <row r="1103" spans="1:4">
      <c r="A1103" s="194" t="s">
        <v>1627</v>
      </c>
      <c r="B1103" s="198" t="s">
        <v>612</v>
      </c>
      <c r="C1103" s="196">
        <f>'7'!E10-'7'!G10-'7'!I10</f>
        <v>0</v>
      </c>
      <c r="D1103" s="197" t="e">
        <f>('7'!E10-'7'!G10-'7'!I10)/('7'!J10-'7'!K10-'7'!L10)</f>
        <v>#DIV/0!</v>
      </c>
    </row>
    <row r="1104" spans="1:4">
      <c r="A1104" s="194" t="s">
        <v>1628</v>
      </c>
      <c r="B1104" s="198" t="s">
        <v>614</v>
      </c>
      <c r="C1104" s="196">
        <f>'7'!E11-'7'!G11-'7'!I11</f>
        <v>0</v>
      </c>
      <c r="D1104" s="197" t="e">
        <f>('7'!E11-'7'!G11-'7'!I11)/('7'!J11-'7'!K11-'7'!L11)</f>
        <v>#DIV/0!</v>
      </c>
    </row>
    <row r="1105" spans="1:4">
      <c r="A1105" s="194" t="s">
        <v>1629</v>
      </c>
      <c r="B1105" s="198" t="s">
        <v>616</v>
      </c>
      <c r="C1105" s="196">
        <f>'7'!E12-'7'!G12-'7'!I12</f>
        <v>0</v>
      </c>
      <c r="D1105" s="197" t="e">
        <f>('7'!E12-'7'!G12-'7'!I12)/('7'!J12-'7'!K12-'7'!L12)</f>
        <v>#DIV/0!</v>
      </c>
    </row>
    <row r="1106" spans="1:4">
      <c r="A1106" s="194" t="s">
        <v>1630</v>
      </c>
      <c r="B1106" s="198" t="s">
        <v>618</v>
      </c>
      <c r="C1106" s="196">
        <f>'7'!E13-'7'!G13-'7'!I13</f>
        <v>0</v>
      </c>
      <c r="D1106" s="197" t="e">
        <f>('7'!E13-'7'!G13-'7'!I13)/('7'!J13-'7'!K13-'7'!L13)</f>
        <v>#DIV/0!</v>
      </c>
    </row>
    <row r="1107" spans="1:4">
      <c r="A1107" s="194" t="s">
        <v>1631</v>
      </c>
      <c r="B1107" s="198" t="s">
        <v>620</v>
      </c>
      <c r="C1107" s="196">
        <f>'7'!E19-'7'!G19-'7'!I19</f>
        <v>0</v>
      </c>
      <c r="D1107" s="197" t="e">
        <f>('7'!E19-'7'!G19-'7'!I19)/('7'!J19-'7'!K19-'7'!L19)</f>
        <v>#DIV/0!</v>
      </c>
    </row>
    <row r="1108" spans="1:4">
      <c r="A1108" s="194" t="s">
        <v>1632</v>
      </c>
      <c r="B1108" s="199" t="s">
        <v>622</v>
      </c>
      <c r="C1108" s="196">
        <f>'7'!E20-'7'!G20-'7'!I20</f>
        <v>0</v>
      </c>
      <c r="D1108" s="197" t="e">
        <f>('7'!E20-'7'!G20-'7'!I20)/('7'!J20-'7'!K20-'7'!L20)</f>
        <v>#DIV/0!</v>
      </c>
    </row>
    <row r="1109" spans="1:4">
      <c r="A1109" s="194" t="s">
        <v>1633</v>
      </c>
      <c r="B1109" s="199" t="s">
        <v>624</v>
      </c>
      <c r="C1109" s="196">
        <f>'7'!E21-'7'!G21-'7'!I21</f>
        <v>0</v>
      </c>
      <c r="D1109" s="197" t="e">
        <f>('7'!E21-'7'!G21-'7'!I21)/('7'!J21-'7'!K21-'7'!L21)</f>
        <v>#DIV/0!</v>
      </c>
    </row>
    <row r="1110" spans="1:4">
      <c r="A1110" s="194" t="s">
        <v>1634</v>
      </c>
      <c r="B1110" s="198" t="s">
        <v>626</v>
      </c>
      <c r="C1110" s="196">
        <f>'7'!E22-'7'!G22-'7'!I22</f>
        <v>0</v>
      </c>
      <c r="D1110" s="197" t="e">
        <f>('7'!E22-'7'!G22-'7'!I22)/('7'!J22-'7'!K22-'7'!L22)</f>
        <v>#DIV/0!</v>
      </c>
    </row>
    <row r="1111" spans="1:4">
      <c r="A1111" s="194" t="s">
        <v>1635</v>
      </c>
      <c r="B1111" s="198" t="s">
        <v>628</v>
      </c>
      <c r="C1111" s="196">
        <f>'7'!E23-'7'!G23-'7'!I23</f>
        <v>0</v>
      </c>
      <c r="D1111" s="197" t="e">
        <f>('7'!E23-'7'!G23-'7'!I23)/('7'!J23-'7'!K23-'7'!L23)</f>
        <v>#DIV/0!</v>
      </c>
    </row>
    <row r="1112" spans="1:4">
      <c r="A1112" s="194" t="s">
        <v>1636</v>
      </c>
      <c r="B1112" s="198" t="s">
        <v>630</v>
      </c>
      <c r="C1112" s="196">
        <f>'7'!E24-'7'!G24-'7'!I24</f>
        <v>0</v>
      </c>
      <c r="D1112" s="197" t="e">
        <f>('7'!E24-'7'!G24-'7'!I24)/('7'!J24-'7'!K24-'7'!L24)</f>
        <v>#DIV/0!</v>
      </c>
    </row>
    <row r="1113" spans="1:4">
      <c r="A1113" s="194" t="s">
        <v>1637</v>
      </c>
      <c r="B1113" s="198" t="s">
        <v>632</v>
      </c>
      <c r="C1113" s="196">
        <f>'7'!E25-'7'!G25-'7'!I25</f>
        <v>0</v>
      </c>
      <c r="D1113" s="197" t="e">
        <f>('7'!E25-'7'!G25-'7'!I25)/('7'!J25-'7'!K25-'7'!L25)</f>
        <v>#DIV/0!</v>
      </c>
    </row>
    <row r="1114" ht="25.5" spans="1:4">
      <c r="A1114" s="194" t="s">
        <v>1638</v>
      </c>
      <c r="B1114" s="201" t="s">
        <v>1639</v>
      </c>
      <c r="C1114" s="196">
        <f>'2'!G11+'6'!G6</f>
        <v>0</v>
      </c>
      <c r="D1114" s="197" t="e">
        <f>('2'!G11+'6'!G6)/('2'!K11+'6'!K6)</f>
        <v>#DIV/0!</v>
      </c>
    </row>
    <row r="1115" spans="1:4">
      <c r="A1115" s="194" t="s">
        <v>1640</v>
      </c>
      <c r="B1115" s="201" t="s">
        <v>1390</v>
      </c>
      <c r="C1115" s="196">
        <f>'2'!G13</f>
        <v>0</v>
      </c>
      <c r="D1115" s="197" t="e">
        <f>'2'!G13/'2'!K13</f>
        <v>#DIV/0!</v>
      </c>
    </row>
    <row r="1116" spans="1:4">
      <c r="A1116" s="194" t="s">
        <v>1641</v>
      </c>
      <c r="B1116" s="198" t="s">
        <v>394</v>
      </c>
      <c r="C1116" s="196">
        <f>'2'!G14</f>
        <v>0</v>
      </c>
      <c r="D1116" s="197" t="e">
        <f>'2'!G14/'2'!K14</f>
        <v>#DIV/0!</v>
      </c>
    </row>
    <row r="1117" spans="1:4">
      <c r="A1117" s="194" t="s">
        <v>1642</v>
      </c>
      <c r="B1117" s="198" t="s">
        <v>396</v>
      </c>
      <c r="C1117" s="196">
        <f>'2'!G15</f>
        <v>0</v>
      </c>
      <c r="D1117" s="197" t="e">
        <f>'2'!G15/'2'!K15</f>
        <v>#DIV/0!</v>
      </c>
    </row>
    <row r="1118" spans="1:4">
      <c r="A1118" s="194" t="s">
        <v>1643</v>
      </c>
      <c r="B1118" s="198" t="s">
        <v>398</v>
      </c>
      <c r="C1118" s="196">
        <f>'2'!G16</f>
        <v>0</v>
      </c>
      <c r="D1118" s="197" t="e">
        <f>'2'!G16/'2'!K16</f>
        <v>#DIV/0!</v>
      </c>
    </row>
    <row r="1119" spans="1:4">
      <c r="A1119" s="194" t="s">
        <v>1644</v>
      </c>
      <c r="B1119" s="198" t="s">
        <v>84</v>
      </c>
      <c r="C1119" s="196">
        <f>'2'!G17</f>
        <v>0</v>
      </c>
      <c r="D1119" s="197" t="e">
        <f>'2'!G17/'2'!K17</f>
        <v>#DIV/0!</v>
      </c>
    </row>
    <row r="1120" spans="1:4">
      <c r="A1120" s="194" t="s">
        <v>1645</v>
      </c>
      <c r="B1120" s="198" t="s">
        <v>401</v>
      </c>
      <c r="C1120" s="196">
        <f>'2'!G18</f>
        <v>0</v>
      </c>
      <c r="D1120" s="197" t="e">
        <f>'2'!G18/'2'!K18</f>
        <v>#DIV/0!</v>
      </c>
    </row>
    <row r="1121" spans="1:4">
      <c r="A1121" s="194" t="s">
        <v>1646</v>
      </c>
      <c r="B1121" s="198" t="s">
        <v>403</v>
      </c>
      <c r="C1121" s="196">
        <f>'2'!G19</f>
        <v>0</v>
      </c>
      <c r="D1121" s="197" t="e">
        <f>'2'!G19/'2'!K19</f>
        <v>#DIV/0!</v>
      </c>
    </row>
    <row r="1122" spans="1:4">
      <c r="A1122" s="194" t="s">
        <v>1647</v>
      </c>
      <c r="B1122" s="198" t="s">
        <v>405</v>
      </c>
      <c r="C1122" s="196">
        <f>'2'!G20</f>
        <v>0</v>
      </c>
      <c r="D1122" s="197" t="e">
        <f>'2'!G20/'2'!K20</f>
        <v>#DIV/0!</v>
      </c>
    </row>
    <row r="1123" spans="1:4">
      <c r="A1123" s="194" t="s">
        <v>1648</v>
      </c>
      <c r="B1123" s="198" t="s">
        <v>409</v>
      </c>
      <c r="C1123" s="196">
        <f>'2'!G22</f>
        <v>0</v>
      </c>
      <c r="D1123" s="197" t="e">
        <f>'2'!G22/'2'!K22</f>
        <v>#DIV/0!</v>
      </c>
    </row>
    <row r="1124" spans="1:4">
      <c r="A1124" s="194" t="s">
        <v>1649</v>
      </c>
      <c r="B1124" s="198" t="s">
        <v>411</v>
      </c>
      <c r="C1124" s="196">
        <f>'2'!G23</f>
        <v>0</v>
      </c>
      <c r="D1124" s="197" t="e">
        <f>'2'!G23/'2'!K23</f>
        <v>#DIV/0!</v>
      </c>
    </row>
    <row r="1125" spans="1:4">
      <c r="A1125" s="194" t="s">
        <v>1650</v>
      </c>
      <c r="B1125" s="198" t="s">
        <v>413</v>
      </c>
      <c r="C1125" s="196">
        <f>'2'!G24</f>
        <v>0</v>
      </c>
      <c r="D1125" s="197" t="e">
        <f>'2'!G24/'2'!K24</f>
        <v>#DIV/0!</v>
      </c>
    </row>
    <row r="1126" spans="1:4">
      <c r="A1126" s="194" t="s">
        <v>1651</v>
      </c>
      <c r="B1126" s="198" t="s">
        <v>415</v>
      </c>
      <c r="C1126" s="196">
        <f>'2'!G25</f>
        <v>0</v>
      </c>
      <c r="D1126" s="197" t="e">
        <f>'2'!G25/'2'!K25</f>
        <v>#DIV/0!</v>
      </c>
    </row>
    <row r="1127" spans="1:4">
      <c r="A1127" s="194" t="s">
        <v>1652</v>
      </c>
      <c r="B1127" s="198" t="s">
        <v>417</v>
      </c>
      <c r="C1127" s="196">
        <f>'2'!G26</f>
        <v>0</v>
      </c>
      <c r="D1127" s="197" t="e">
        <f>'2'!G26/'2'!K26</f>
        <v>#DIV/0!</v>
      </c>
    </row>
    <row r="1128" spans="1:4">
      <c r="A1128" s="194" t="s">
        <v>1653</v>
      </c>
      <c r="B1128" s="198" t="s">
        <v>419</v>
      </c>
      <c r="C1128" s="196">
        <f>'2'!G27</f>
        <v>0</v>
      </c>
      <c r="D1128" s="197" t="e">
        <f>'2'!G27/'2'!K27</f>
        <v>#DIV/0!</v>
      </c>
    </row>
    <row r="1129" spans="1:4">
      <c r="A1129" s="194" t="s">
        <v>1654</v>
      </c>
      <c r="B1129" s="198" t="s">
        <v>421</v>
      </c>
      <c r="C1129" s="196">
        <f>'2'!G28</f>
        <v>0</v>
      </c>
      <c r="D1129" s="197" t="e">
        <f>'2'!G28/'2'!K28</f>
        <v>#DIV/0!</v>
      </c>
    </row>
    <row r="1130" spans="1:4">
      <c r="A1130" s="194" t="s">
        <v>1655</v>
      </c>
      <c r="B1130" s="198" t="s">
        <v>423</v>
      </c>
      <c r="C1130" s="196">
        <f>'2'!G29</f>
        <v>0</v>
      </c>
      <c r="D1130" s="197" t="e">
        <f>'2'!G29/'2'!K29</f>
        <v>#DIV/0!</v>
      </c>
    </row>
    <row r="1131" spans="1:4">
      <c r="A1131" s="194" t="s">
        <v>1656</v>
      </c>
      <c r="B1131" s="198" t="s">
        <v>425</v>
      </c>
      <c r="C1131" s="196">
        <f>'3'!G6</f>
        <v>0</v>
      </c>
      <c r="D1131" s="197" t="e">
        <f>'3'!G6/'3'!K6</f>
        <v>#DIV/0!</v>
      </c>
    </row>
    <row r="1132" spans="1:4">
      <c r="A1132" s="194" t="s">
        <v>1657</v>
      </c>
      <c r="B1132" s="198" t="s">
        <v>427</v>
      </c>
      <c r="C1132" s="196">
        <f>'3'!G7</f>
        <v>0</v>
      </c>
      <c r="D1132" s="197" t="e">
        <f>'3'!G7/'3'!K7</f>
        <v>#DIV/0!</v>
      </c>
    </row>
    <row r="1133" spans="1:4">
      <c r="A1133" s="194" t="s">
        <v>1658</v>
      </c>
      <c r="B1133" s="198" t="s">
        <v>429</v>
      </c>
      <c r="C1133" s="196">
        <f>'3'!G8</f>
        <v>0</v>
      </c>
      <c r="D1133" s="197" t="e">
        <f>'3'!G8/'3'!K8</f>
        <v>#DIV/0!</v>
      </c>
    </row>
    <row r="1134" spans="1:4">
      <c r="A1134" s="194" t="s">
        <v>1659</v>
      </c>
      <c r="B1134" s="198" t="s">
        <v>431</v>
      </c>
      <c r="C1134" s="196">
        <f>'3'!G9</f>
        <v>0</v>
      </c>
      <c r="D1134" s="197" t="e">
        <f>'3'!G9/'3'!K9</f>
        <v>#DIV/0!</v>
      </c>
    </row>
    <row r="1135" spans="1:4">
      <c r="A1135" s="194" t="s">
        <v>1660</v>
      </c>
      <c r="B1135" s="198" t="s">
        <v>433</v>
      </c>
      <c r="C1135" s="196">
        <f>'3'!G10</f>
        <v>0</v>
      </c>
      <c r="D1135" s="197" t="e">
        <f>'3'!G10/'3'!K10</f>
        <v>#DIV/0!</v>
      </c>
    </row>
    <row r="1136" spans="1:4">
      <c r="A1136" s="194" t="s">
        <v>1661</v>
      </c>
      <c r="B1136" s="198" t="s">
        <v>435</v>
      </c>
      <c r="C1136" s="196">
        <f>'3'!G11</f>
        <v>0</v>
      </c>
      <c r="D1136" s="197" t="e">
        <f>'3'!G11/'3'!K11</f>
        <v>#DIV/0!</v>
      </c>
    </row>
    <row r="1137" spans="1:4">
      <c r="A1137" s="194" t="s">
        <v>1662</v>
      </c>
      <c r="B1137" s="198" t="s">
        <v>437</v>
      </c>
      <c r="C1137" s="196">
        <f>'3'!G12</f>
        <v>0</v>
      </c>
      <c r="D1137" s="197" t="e">
        <f>'3'!G12/'3'!K12</f>
        <v>#DIV/0!</v>
      </c>
    </row>
    <row r="1138" spans="1:4">
      <c r="A1138" s="194" t="s">
        <v>1663</v>
      </c>
      <c r="B1138" s="198" t="s">
        <v>439</v>
      </c>
      <c r="C1138" s="196">
        <f>'3'!G13</f>
        <v>0</v>
      </c>
      <c r="D1138" s="197" t="e">
        <f>'3'!G13/'3'!K13</f>
        <v>#DIV/0!</v>
      </c>
    </row>
    <row r="1139" spans="1:4">
      <c r="A1139" s="194" t="s">
        <v>1664</v>
      </c>
      <c r="B1139" s="198" t="s">
        <v>441</v>
      </c>
      <c r="C1139" s="196">
        <f>'3'!G14</f>
        <v>0</v>
      </c>
      <c r="D1139" s="197" t="e">
        <f>'3'!G14/'3'!K14</f>
        <v>#DIV/0!</v>
      </c>
    </row>
    <row r="1140" spans="1:4">
      <c r="A1140" s="194" t="s">
        <v>1665</v>
      </c>
      <c r="B1140" s="198" t="s">
        <v>443</v>
      </c>
      <c r="C1140" s="196">
        <f>'3'!G15</f>
        <v>0</v>
      </c>
      <c r="D1140" s="197" t="e">
        <f>'3'!G15/'3'!K15</f>
        <v>#DIV/0!</v>
      </c>
    </row>
    <row r="1141" spans="1:4">
      <c r="A1141" s="194" t="s">
        <v>1666</v>
      </c>
      <c r="B1141" s="198" t="s">
        <v>445</v>
      </c>
      <c r="C1141" s="196">
        <f>'3'!G16</f>
        <v>0</v>
      </c>
      <c r="D1141" s="197" t="e">
        <f>'3'!G16/'3'!K16</f>
        <v>#DIV/0!</v>
      </c>
    </row>
    <row r="1142" spans="1:4">
      <c r="A1142" s="194" t="s">
        <v>1667</v>
      </c>
      <c r="B1142" s="198" t="s">
        <v>447</v>
      </c>
      <c r="C1142" s="196">
        <f>'3'!G17</f>
        <v>0</v>
      </c>
      <c r="D1142" s="197" t="e">
        <f>'3'!G17/'3'!K17</f>
        <v>#DIV/0!</v>
      </c>
    </row>
    <row r="1143" spans="1:4">
      <c r="A1143" s="194" t="s">
        <v>1668</v>
      </c>
      <c r="B1143" s="198" t="s">
        <v>449</v>
      </c>
      <c r="C1143" s="196">
        <f>'3'!G18</f>
        <v>0</v>
      </c>
      <c r="D1143" s="197" t="e">
        <f>'3'!G18/'3'!K18</f>
        <v>#DIV/0!</v>
      </c>
    </row>
    <row r="1144" spans="1:4">
      <c r="A1144" s="194" t="s">
        <v>1669</v>
      </c>
      <c r="B1144" s="198" t="s">
        <v>451</v>
      </c>
      <c r="C1144" s="196">
        <f>'3'!G19</f>
        <v>0</v>
      </c>
      <c r="D1144" s="197" t="e">
        <f>'3'!G19/'3'!K19</f>
        <v>#DIV/0!</v>
      </c>
    </row>
    <row r="1145" spans="1:4">
      <c r="A1145" s="194" t="s">
        <v>1670</v>
      </c>
      <c r="B1145" s="198" t="s">
        <v>453</v>
      </c>
      <c r="C1145" s="196">
        <f>'3'!G20</f>
        <v>0</v>
      </c>
      <c r="D1145" s="197" t="e">
        <f>'3'!G20/'3'!K20</f>
        <v>#DIV/0!</v>
      </c>
    </row>
    <row r="1146" spans="1:4">
      <c r="A1146" s="194" t="s">
        <v>1671</v>
      </c>
      <c r="B1146" s="198" t="s">
        <v>455</v>
      </c>
      <c r="C1146" s="196">
        <f>'3'!G21</f>
        <v>0</v>
      </c>
      <c r="D1146" s="197" t="e">
        <f>'3'!G21/'3'!K21</f>
        <v>#DIV/0!</v>
      </c>
    </row>
    <row r="1147" spans="1:4">
      <c r="A1147" s="194" t="s">
        <v>1672</v>
      </c>
      <c r="B1147" s="198" t="s">
        <v>457</v>
      </c>
      <c r="C1147" s="196">
        <f>'3'!G22</f>
        <v>0</v>
      </c>
      <c r="D1147" s="197" t="e">
        <f>'3'!G22/'3'!K22</f>
        <v>#DIV/0!</v>
      </c>
    </row>
    <row r="1148" spans="1:4">
      <c r="A1148" s="194" t="s">
        <v>1673</v>
      </c>
      <c r="B1148" s="198" t="s">
        <v>459</v>
      </c>
      <c r="C1148" s="196">
        <f>'3'!G23</f>
        <v>0</v>
      </c>
      <c r="D1148" s="197" t="e">
        <f>'3'!G23/'3'!K23</f>
        <v>#DIV/0!</v>
      </c>
    </row>
    <row r="1149" spans="1:4">
      <c r="A1149" s="194" t="s">
        <v>1674</v>
      </c>
      <c r="B1149" s="198" t="s">
        <v>461</v>
      </c>
      <c r="C1149" s="196">
        <f>'3'!G24</f>
        <v>0</v>
      </c>
      <c r="D1149" s="197" t="e">
        <f>'3'!G24/'3'!K24</f>
        <v>#DIV/0!</v>
      </c>
    </row>
    <row r="1150" spans="1:4">
      <c r="A1150" s="194" t="s">
        <v>1675</v>
      </c>
      <c r="B1150" s="198" t="s">
        <v>463</v>
      </c>
      <c r="C1150" s="196">
        <f>'3'!G25</f>
        <v>0</v>
      </c>
      <c r="D1150" s="197" t="e">
        <f>'3'!G25/'3'!K25</f>
        <v>#DIV/0!</v>
      </c>
    </row>
    <row r="1151" spans="1:4">
      <c r="A1151" s="194" t="s">
        <v>1676</v>
      </c>
      <c r="B1151" s="198" t="s">
        <v>465</v>
      </c>
      <c r="C1151" s="196">
        <f>'3'!G26</f>
        <v>0</v>
      </c>
      <c r="D1151" s="197" t="e">
        <f>'3'!G26/'3'!K26</f>
        <v>#DIV/0!</v>
      </c>
    </row>
    <row r="1152" spans="1:4">
      <c r="A1152" s="194" t="s">
        <v>1677</v>
      </c>
      <c r="B1152" s="198" t="s">
        <v>467</v>
      </c>
      <c r="C1152" s="196">
        <f>'3'!G27</f>
        <v>0</v>
      </c>
      <c r="D1152" s="197" t="e">
        <f>'3'!G27/'3'!K27</f>
        <v>#DIV/0!</v>
      </c>
    </row>
    <row r="1153" spans="1:4">
      <c r="A1153" s="194" t="s">
        <v>1678</v>
      </c>
      <c r="B1153" s="198" t="s">
        <v>469</v>
      </c>
      <c r="C1153" s="196">
        <f>'3'!G28</f>
        <v>0</v>
      </c>
      <c r="D1153" s="197" t="e">
        <f>'3'!G28/'3'!K28</f>
        <v>#DIV/0!</v>
      </c>
    </row>
    <row r="1154" spans="1:4">
      <c r="A1154" s="194" t="s">
        <v>1679</v>
      </c>
      <c r="B1154" s="198" t="s">
        <v>471</v>
      </c>
      <c r="C1154" s="196">
        <f>'3'!G29</f>
        <v>0</v>
      </c>
      <c r="D1154" s="197" t="e">
        <f>'3'!G29/'3'!K29</f>
        <v>#DIV/0!</v>
      </c>
    </row>
    <row r="1155" ht="25.5" spans="1:4">
      <c r="A1155" s="194" t="s">
        <v>1680</v>
      </c>
      <c r="B1155" s="199" t="s">
        <v>473</v>
      </c>
      <c r="C1155" s="196">
        <f>'3'!G30</f>
        <v>0</v>
      </c>
      <c r="D1155" s="197" t="e">
        <f>'3'!G30/'3'!K30</f>
        <v>#DIV/0!</v>
      </c>
    </row>
    <row r="1156" spans="1:4">
      <c r="A1156" s="194" t="s">
        <v>1681</v>
      </c>
      <c r="B1156" s="198" t="s">
        <v>475</v>
      </c>
      <c r="C1156" s="196">
        <f>'3'!G31</f>
        <v>0</v>
      </c>
      <c r="D1156" s="197" t="e">
        <f>'3'!G31/'3'!K31</f>
        <v>#DIV/0!</v>
      </c>
    </row>
    <row r="1157" spans="1:4">
      <c r="A1157" s="194" t="s">
        <v>1682</v>
      </c>
      <c r="B1157" s="198" t="s">
        <v>477</v>
      </c>
      <c r="C1157" s="196">
        <f>'4'!G6</f>
        <v>0</v>
      </c>
      <c r="D1157" s="197" t="e">
        <f>'4'!G6/'4'!K6</f>
        <v>#DIV/0!</v>
      </c>
    </row>
    <row r="1158" spans="1:4">
      <c r="A1158" s="194" t="s">
        <v>1683</v>
      </c>
      <c r="B1158" s="199" t="s">
        <v>479</v>
      </c>
      <c r="C1158" s="196">
        <f>'4'!G7</f>
        <v>0</v>
      </c>
      <c r="D1158" s="197" t="e">
        <f>'4'!G7/'4'!K7</f>
        <v>#DIV/0!</v>
      </c>
    </row>
    <row r="1159" spans="1:4">
      <c r="A1159" s="194" t="s">
        <v>1684</v>
      </c>
      <c r="B1159" s="198" t="s">
        <v>481</v>
      </c>
      <c r="C1159" s="196">
        <f>'4'!G8</f>
        <v>0</v>
      </c>
      <c r="D1159" s="197" t="e">
        <f>'4'!G8/'4'!K8</f>
        <v>#DIV/0!</v>
      </c>
    </row>
    <row r="1160" spans="1:4">
      <c r="A1160" s="194" t="s">
        <v>1685</v>
      </c>
      <c r="B1160" s="198" t="s">
        <v>483</v>
      </c>
      <c r="C1160" s="196">
        <f>'4'!G9</f>
        <v>0</v>
      </c>
      <c r="D1160" s="197" t="e">
        <f>'4'!G9/'4'!K9</f>
        <v>#DIV/0!</v>
      </c>
    </row>
    <row r="1161" spans="1:4">
      <c r="A1161" s="194" t="s">
        <v>1686</v>
      </c>
      <c r="B1161" s="198" t="s">
        <v>485</v>
      </c>
      <c r="C1161" s="196">
        <f>'4'!G10</f>
        <v>0</v>
      </c>
      <c r="D1161" s="197" t="e">
        <f>'4'!G10/'4'!K10</f>
        <v>#DIV/0!</v>
      </c>
    </row>
    <row r="1162" spans="1:4">
      <c r="A1162" s="194" t="s">
        <v>1687</v>
      </c>
      <c r="B1162" s="198" t="s">
        <v>487</v>
      </c>
      <c r="C1162" s="196">
        <f>'4'!G11</f>
        <v>0</v>
      </c>
      <c r="D1162" s="197" t="e">
        <f>'4'!G11/'4'!K11</f>
        <v>#DIV/0!</v>
      </c>
    </row>
    <row r="1163" spans="1:4">
      <c r="A1163" s="194" t="s">
        <v>1688</v>
      </c>
      <c r="B1163" s="198" t="s">
        <v>489</v>
      </c>
      <c r="C1163" s="196">
        <f>'4'!G12</f>
        <v>0</v>
      </c>
      <c r="D1163" s="197" t="e">
        <f>'4'!G12/'4'!K12</f>
        <v>#DIV/0!</v>
      </c>
    </row>
    <row r="1164" spans="1:4">
      <c r="A1164" s="194" t="s">
        <v>1689</v>
      </c>
      <c r="B1164" s="198" t="s">
        <v>491</v>
      </c>
      <c r="C1164" s="196">
        <f>'4'!G13</f>
        <v>0</v>
      </c>
      <c r="D1164" s="197" t="e">
        <f>'4'!G13/'4'!K13</f>
        <v>#DIV/0!</v>
      </c>
    </row>
    <row r="1165" spans="1:4">
      <c r="A1165" s="194" t="s">
        <v>1690</v>
      </c>
      <c r="B1165" s="198" t="s">
        <v>493</v>
      </c>
      <c r="C1165" s="196">
        <f>'4'!G14</f>
        <v>0</v>
      </c>
      <c r="D1165" s="197" t="e">
        <f>'4'!G14/'4'!K14</f>
        <v>#DIV/0!</v>
      </c>
    </row>
    <row r="1166" spans="1:4">
      <c r="A1166" s="194" t="s">
        <v>1691</v>
      </c>
      <c r="B1166" s="198" t="s">
        <v>495</v>
      </c>
      <c r="C1166" s="196">
        <f>'4'!G15</f>
        <v>0</v>
      </c>
      <c r="D1166" s="197" t="e">
        <f>'4'!G15/'4'!K15</f>
        <v>#DIV/0!</v>
      </c>
    </row>
    <row r="1167" spans="1:4">
      <c r="A1167" s="194" t="s">
        <v>1692</v>
      </c>
      <c r="B1167" s="198" t="s">
        <v>497</v>
      </c>
      <c r="C1167" s="196">
        <f>'4'!G16</f>
        <v>0</v>
      </c>
      <c r="D1167" s="197" t="e">
        <f>'4'!G16/'4'!K16</f>
        <v>#DIV/0!</v>
      </c>
    </row>
    <row r="1168" spans="1:4">
      <c r="A1168" s="194" t="s">
        <v>1693</v>
      </c>
      <c r="B1168" s="198" t="s">
        <v>499</v>
      </c>
      <c r="C1168" s="196">
        <f>'4'!G17</f>
        <v>0</v>
      </c>
      <c r="D1168" s="197" t="e">
        <f>'4'!G17/'4'!K17</f>
        <v>#DIV/0!</v>
      </c>
    </row>
    <row r="1169" spans="1:4">
      <c r="A1169" s="194" t="s">
        <v>1694</v>
      </c>
      <c r="B1169" s="198" t="s">
        <v>501</v>
      </c>
      <c r="C1169" s="196">
        <f>'4'!G18</f>
        <v>0</v>
      </c>
      <c r="D1169" s="197" t="e">
        <f>'4'!G18/'4'!K18</f>
        <v>#DIV/0!</v>
      </c>
    </row>
    <row r="1170" spans="1:4">
      <c r="A1170" s="194" t="s">
        <v>1695</v>
      </c>
      <c r="B1170" s="198" t="s">
        <v>503</v>
      </c>
      <c r="C1170" s="196">
        <f>'4'!G19</f>
        <v>0</v>
      </c>
      <c r="D1170" s="197" t="e">
        <f>'4'!G19/'4'!K19</f>
        <v>#DIV/0!</v>
      </c>
    </row>
    <row r="1171" spans="1:4">
      <c r="A1171" s="194" t="s">
        <v>1696</v>
      </c>
      <c r="B1171" s="198" t="s">
        <v>505</v>
      </c>
      <c r="C1171" s="196">
        <f>'4'!G20</f>
        <v>0</v>
      </c>
      <c r="D1171" s="197" t="e">
        <f>'4'!G20/'4'!K20</f>
        <v>#DIV/0!</v>
      </c>
    </row>
    <row r="1172" spans="1:4">
      <c r="A1172" s="194" t="s">
        <v>1697</v>
      </c>
      <c r="B1172" s="198" t="s">
        <v>507</v>
      </c>
      <c r="C1172" s="196">
        <f>'4'!G21</f>
        <v>0</v>
      </c>
      <c r="D1172" s="197" t="e">
        <f>'4'!G21/'4'!K21</f>
        <v>#DIV/0!</v>
      </c>
    </row>
    <row r="1173" spans="1:4">
      <c r="A1173" s="194" t="s">
        <v>1698</v>
      </c>
      <c r="B1173" s="198" t="s">
        <v>509</v>
      </c>
      <c r="C1173" s="196">
        <f>'4'!G22</f>
        <v>0</v>
      </c>
      <c r="D1173" s="197" t="e">
        <f>'4'!G22/'4'!K22</f>
        <v>#DIV/0!</v>
      </c>
    </row>
    <row r="1174" spans="1:4">
      <c r="A1174" s="194" t="s">
        <v>1699</v>
      </c>
      <c r="B1174" s="198" t="s">
        <v>511</v>
      </c>
      <c r="C1174" s="196">
        <f>'4'!G23</f>
        <v>0</v>
      </c>
      <c r="D1174" s="197" t="e">
        <f>'4'!G23/'4'!K23</f>
        <v>#DIV/0!</v>
      </c>
    </row>
    <row r="1175" spans="1:4">
      <c r="A1175" s="194" t="s">
        <v>1700</v>
      </c>
      <c r="B1175" s="198" t="s">
        <v>513</v>
      </c>
      <c r="C1175" s="196">
        <f>'4'!G24</f>
        <v>0</v>
      </c>
      <c r="D1175" s="197" t="e">
        <f>'4'!G24/'4'!K24</f>
        <v>#DIV/0!</v>
      </c>
    </row>
    <row r="1176" spans="1:4">
      <c r="A1176" s="194" t="s">
        <v>1701</v>
      </c>
      <c r="B1176" s="198" t="s">
        <v>515</v>
      </c>
      <c r="C1176" s="196">
        <f>'4'!G25</f>
        <v>0</v>
      </c>
      <c r="D1176" s="197" t="e">
        <f>'4'!G25/'4'!K25</f>
        <v>#DIV/0!</v>
      </c>
    </row>
    <row r="1177" spans="1:4">
      <c r="A1177" s="194" t="s">
        <v>1702</v>
      </c>
      <c r="B1177" s="198" t="s">
        <v>517</v>
      </c>
      <c r="C1177" s="196">
        <f>'4'!G26</f>
        <v>0</v>
      </c>
      <c r="D1177" s="197" t="e">
        <f>'4'!G26/'4'!K26</f>
        <v>#DIV/0!</v>
      </c>
    </row>
    <row r="1178" spans="1:4">
      <c r="A1178" s="194" t="s">
        <v>1703</v>
      </c>
      <c r="B1178" s="198" t="s">
        <v>519</v>
      </c>
      <c r="C1178" s="196">
        <f>'4'!G27</f>
        <v>0</v>
      </c>
      <c r="D1178" s="197" t="e">
        <f>'4'!G27/'4'!K27</f>
        <v>#DIV/0!</v>
      </c>
    </row>
    <row r="1179" s="181" customFormat="1" spans="1:11">
      <c r="A1179" s="194" t="s">
        <v>1704</v>
      </c>
      <c r="B1179" s="198" t="s">
        <v>521</v>
      </c>
      <c r="C1179" s="196">
        <f>'4'!G28</f>
        <v>0</v>
      </c>
      <c r="D1179" s="197" t="e">
        <f>'4'!G28/'4'!K28</f>
        <v>#DIV/0!</v>
      </c>
      <c r="K1179" s="203"/>
    </row>
    <row r="1180" ht="25.5" spans="1:4">
      <c r="A1180" s="194" t="s">
        <v>1705</v>
      </c>
      <c r="B1180" s="198" t="s">
        <v>523</v>
      </c>
      <c r="C1180" s="196">
        <f>'4'!G29</f>
        <v>0</v>
      </c>
      <c r="D1180" s="197" t="e">
        <f>'4'!G29/'4'!K29</f>
        <v>#DIV/0!</v>
      </c>
    </row>
    <row r="1181" s="181" customFormat="1" spans="1:11">
      <c r="A1181" s="194" t="s">
        <v>1706</v>
      </c>
      <c r="B1181" s="198" t="s">
        <v>525</v>
      </c>
      <c r="C1181" s="196">
        <f>'4'!G30</f>
        <v>0</v>
      </c>
      <c r="D1181" s="197" t="e">
        <f>'4'!G30/'4'!K30</f>
        <v>#DIV/0!</v>
      </c>
      <c r="K1181" s="203"/>
    </row>
    <row r="1182" spans="1:4">
      <c r="A1182" s="194" t="s">
        <v>1707</v>
      </c>
      <c r="B1182" s="198" t="s">
        <v>527</v>
      </c>
      <c r="C1182" s="196">
        <f>'4'!G31</f>
        <v>0</v>
      </c>
      <c r="D1182" s="197" t="e">
        <f>'4'!G31/'4'!K31</f>
        <v>#DIV/0!</v>
      </c>
    </row>
    <row r="1183" spans="1:4">
      <c r="A1183" s="194" t="s">
        <v>1708</v>
      </c>
      <c r="B1183" s="198" t="s">
        <v>529</v>
      </c>
      <c r="C1183" s="196">
        <f>'4'!G32</f>
        <v>0</v>
      </c>
      <c r="D1183" s="197" t="e">
        <f>'4'!G32/'4'!K32</f>
        <v>#DIV/0!</v>
      </c>
    </row>
    <row r="1184" spans="1:4">
      <c r="A1184" s="194" t="s">
        <v>1709</v>
      </c>
      <c r="B1184" s="198" t="s">
        <v>531</v>
      </c>
      <c r="C1184" s="196">
        <f>'4'!G33</f>
        <v>0</v>
      </c>
      <c r="D1184" s="197" t="e">
        <f>'4'!G33/'4'!K33</f>
        <v>#DIV/0!</v>
      </c>
    </row>
    <row r="1185" spans="1:4">
      <c r="A1185" s="194" t="s">
        <v>1710</v>
      </c>
      <c r="B1185" s="198" t="s">
        <v>533</v>
      </c>
      <c r="C1185" s="196">
        <f>'5'!G6</f>
        <v>0</v>
      </c>
      <c r="D1185" s="197" t="e">
        <f>'5'!G6/'5'!K6</f>
        <v>#DIV/0!</v>
      </c>
    </row>
    <row r="1186" spans="1:4">
      <c r="A1186" s="194" t="s">
        <v>1711</v>
      </c>
      <c r="B1186" s="198" t="s">
        <v>535</v>
      </c>
      <c r="C1186" s="196">
        <f>'5'!G7</f>
        <v>0</v>
      </c>
      <c r="D1186" s="197" t="e">
        <f>'5'!G7/'5'!K7</f>
        <v>#DIV/0!</v>
      </c>
    </row>
    <row r="1187" spans="1:4">
      <c r="A1187" s="194" t="s">
        <v>1712</v>
      </c>
      <c r="B1187" s="198" t="s">
        <v>537</v>
      </c>
      <c r="C1187" s="196">
        <f>'5'!G8</f>
        <v>0</v>
      </c>
      <c r="D1187" s="197" t="e">
        <f>'5'!G8/'5'!K8</f>
        <v>#DIV/0!</v>
      </c>
    </row>
    <row r="1188" spans="1:4">
      <c r="A1188" s="194" t="s">
        <v>1713</v>
      </c>
      <c r="B1188" s="198" t="s">
        <v>539</v>
      </c>
      <c r="C1188" s="196">
        <f>'5'!G9</f>
        <v>0</v>
      </c>
      <c r="D1188" s="197" t="e">
        <f>'5'!G9/'5'!K9</f>
        <v>#DIV/0!</v>
      </c>
    </row>
    <row r="1189" spans="1:4">
      <c r="A1189" s="194" t="s">
        <v>1714</v>
      </c>
      <c r="B1189" s="198" t="s">
        <v>541</v>
      </c>
      <c r="C1189" s="196">
        <f>'5'!G10</f>
        <v>0</v>
      </c>
      <c r="D1189" s="197" t="e">
        <f>'5'!G10/'5'!K10</f>
        <v>#DIV/0!</v>
      </c>
    </row>
    <row r="1190" spans="1:4">
      <c r="A1190" s="194" t="s">
        <v>1715</v>
      </c>
      <c r="B1190" s="198" t="s">
        <v>543</v>
      </c>
      <c r="C1190" s="196">
        <f>'5'!G11</f>
        <v>0</v>
      </c>
      <c r="D1190" s="197" t="e">
        <f>'5'!G11/'5'!K11</f>
        <v>#DIV/0!</v>
      </c>
    </row>
    <row r="1191" spans="1:4">
      <c r="A1191" s="194" t="s">
        <v>1716</v>
      </c>
      <c r="B1191" s="198" t="s">
        <v>545</v>
      </c>
      <c r="C1191" s="196">
        <f>'5'!G12</f>
        <v>0</v>
      </c>
      <c r="D1191" s="197" t="e">
        <f>'5'!G12/'5'!K12</f>
        <v>#DIV/0!</v>
      </c>
    </row>
    <row r="1192" spans="1:4">
      <c r="A1192" s="194" t="s">
        <v>1717</v>
      </c>
      <c r="B1192" s="198" t="s">
        <v>547</v>
      </c>
      <c r="C1192" s="196">
        <f>'5'!G13</f>
        <v>0</v>
      </c>
      <c r="D1192" s="197" t="e">
        <f>'5'!G13/'5'!K13</f>
        <v>#DIV/0!</v>
      </c>
    </row>
    <row r="1193" spans="1:4">
      <c r="A1193" s="194" t="s">
        <v>1718</v>
      </c>
      <c r="B1193" s="198" t="s">
        <v>549</v>
      </c>
      <c r="C1193" s="196">
        <f>'5'!G14</f>
        <v>0</v>
      </c>
      <c r="D1193" s="197" t="e">
        <f>'5'!G14/'5'!K14</f>
        <v>#DIV/0!</v>
      </c>
    </row>
    <row r="1194" spans="1:4">
      <c r="A1194" s="194" t="s">
        <v>1719</v>
      </c>
      <c r="B1194" s="198" t="s">
        <v>551</v>
      </c>
      <c r="C1194" s="196">
        <f>'5'!G15</f>
        <v>0</v>
      </c>
      <c r="D1194" s="197" t="e">
        <f>'5'!G15/'5'!K15</f>
        <v>#DIV/0!</v>
      </c>
    </row>
    <row r="1195" spans="1:4">
      <c r="A1195" s="194" t="s">
        <v>1720</v>
      </c>
      <c r="B1195" s="198" t="s">
        <v>553</v>
      </c>
      <c r="C1195" s="196">
        <f>'5'!G16</f>
        <v>0</v>
      </c>
      <c r="D1195" s="197" t="e">
        <f>'5'!G16/'5'!K16</f>
        <v>#DIV/0!</v>
      </c>
    </row>
    <row r="1196" spans="1:4">
      <c r="A1196" s="194" t="s">
        <v>1721</v>
      </c>
      <c r="B1196" s="198" t="s">
        <v>555</v>
      </c>
      <c r="C1196" s="196">
        <f>'5'!G17</f>
        <v>0</v>
      </c>
      <c r="D1196" s="197" t="e">
        <f>'5'!G17/'5'!K17</f>
        <v>#DIV/0!</v>
      </c>
    </row>
    <row r="1197" spans="1:4">
      <c r="A1197" s="194" t="s">
        <v>1722</v>
      </c>
      <c r="B1197" s="198" t="s">
        <v>559</v>
      </c>
      <c r="C1197" s="196">
        <f>'5'!G19</f>
        <v>0</v>
      </c>
      <c r="D1197" s="197" t="e">
        <f>'5'!G19/'5'!K19</f>
        <v>#DIV/0!</v>
      </c>
    </row>
    <row r="1198" spans="1:4">
      <c r="A1198" s="194" t="s">
        <v>1723</v>
      </c>
      <c r="B1198" s="198" t="s">
        <v>561</v>
      </c>
      <c r="C1198" s="196">
        <f>'5'!G20</f>
        <v>0</v>
      </c>
      <c r="D1198" s="197" t="e">
        <f>'5'!G20/'5'!K20</f>
        <v>#DIV/0!</v>
      </c>
    </row>
    <row r="1199" spans="1:4">
      <c r="A1199" s="194" t="s">
        <v>1724</v>
      </c>
      <c r="B1199" s="198" t="s">
        <v>563</v>
      </c>
      <c r="C1199" s="196">
        <f>'5'!G21</f>
        <v>0</v>
      </c>
      <c r="D1199" s="197" t="e">
        <f>'5'!G21/'5'!K21</f>
        <v>#DIV/0!</v>
      </c>
    </row>
    <row r="1200" spans="1:4">
      <c r="A1200" s="194" t="s">
        <v>1725</v>
      </c>
      <c r="B1200" s="198" t="s">
        <v>254</v>
      </c>
      <c r="C1200" s="196">
        <f>'5'!G22</f>
        <v>0</v>
      </c>
      <c r="D1200" s="197" t="e">
        <f>'5'!G22/'5'!K22</f>
        <v>#DIV/0!</v>
      </c>
    </row>
    <row r="1201" spans="1:4">
      <c r="A1201" s="194" t="s">
        <v>1726</v>
      </c>
      <c r="B1201" s="198" t="s">
        <v>566</v>
      </c>
      <c r="C1201" s="196">
        <f>'5'!G23</f>
        <v>0</v>
      </c>
      <c r="D1201" s="197" t="e">
        <f>'5'!G23/'5'!K23</f>
        <v>#DIV/0!</v>
      </c>
    </row>
    <row r="1202" spans="1:4">
      <c r="A1202" s="194" t="s">
        <v>1727</v>
      </c>
      <c r="B1202" s="198" t="s">
        <v>568</v>
      </c>
      <c r="C1202" s="196">
        <f>'5'!G24</f>
        <v>0</v>
      </c>
      <c r="D1202" s="197" t="e">
        <f>'5'!G24/'5'!K24</f>
        <v>#DIV/0!</v>
      </c>
    </row>
    <row r="1203" spans="1:4">
      <c r="A1203" s="194" t="s">
        <v>1728</v>
      </c>
      <c r="B1203" s="198" t="s">
        <v>570</v>
      </c>
      <c r="C1203" s="196">
        <f>'5'!G25</f>
        <v>0</v>
      </c>
      <c r="D1203" s="197" t="e">
        <f>'5'!G25/'5'!K25</f>
        <v>#DIV/0!</v>
      </c>
    </row>
    <row r="1204" spans="1:4">
      <c r="A1204" s="194" t="s">
        <v>1729</v>
      </c>
      <c r="B1204" s="198" t="s">
        <v>572</v>
      </c>
      <c r="C1204" s="196">
        <f>'5'!G26</f>
        <v>0</v>
      </c>
      <c r="D1204" s="197" t="e">
        <f>'5'!G26/'5'!K26</f>
        <v>#DIV/0!</v>
      </c>
    </row>
    <row r="1205" spans="1:4">
      <c r="A1205" s="194" t="s">
        <v>1730</v>
      </c>
      <c r="B1205" s="198" t="s">
        <v>574</v>
      </c>
      <c r="C1205" s="196">
        <f>'5'!G27</f>
        <v>0</v>
      </c>
      <c r="D1205" s="197" t="e">
        <f>'5'!G27/'5'!K27</f>
        <v>#DIV/0!</v>
      </c>
    </row>
    <row r="1206" spans="1:4">
      <c r="A1206" s="194" t="s">
        <v>1731</v>
      </c>
      <c r="B1206" s="198" t="s">
        <v>576</v>
      </c>
      <c r="C1206" s="196">
        <f>'5'!G28</f>
        <v>0</v>
      </c>
      <c r="D1206" s="197" t="e">
        <f>'5'!G28/'5'!K28</f>
        <v>#DIV/0!</v>
      </c>
    </row>
    <row r="1207" spans="1:4">
      <c r="A1207" s="194" t="s">
        <v>1732</v>
      </c>
      <c r="B1207" s="198" t="s">
        <v>578</v>
      </c>
      <c r="C1207" s="196">
        <f>'5'!G30</f>
        <v>0</v>
      </c>
      <c r="D1207" s="197" t="e">
        <f>'5'!G30/'5'!K30</f>
        <v>#DIV/0!</v>
      </c>
    </row>
    <row r="1208" s="181" customFormat="1" spans="1:11">
      <c r="A1208" s="194" t="s">
        <v>1733</v>
      </c>
      <c r="B1208" s="198" t="s">
        <v>733</v>
      </c>
      <c r="C1208" s="196">
        <f>'6'!G6</f>
        <v>0</v>
      </c>
      <c r="D1208" s="197" t="e">
        <f>'6'!G6/'6'!K6</f>
        <v>#DIV/0!</v>
      </c>
      <c r="K1208" s="203"/>
    </row>
    <row r="1209" spans="1:4">
      <c r="A1209" s="194" t="s">
        <v>1734</v>
      </c>
      <c r="B1209" s="198" t="s">
        <v>582</v>
      </c>
      <c r="C1209" s="196">
        <f>'6'!G7</f>
        <v>0</v>
      </c>
      <c r="D1209" s="197" t="e">
        <f>'6'!G7/'6'!K7</f>
        <v>#DIV/0!</v>
      </c>
    </row>
    <row r="1210" spans="1:4">
      <c r="A1210" s="194" t="s">
        <v>1735</v>
      </c>
      <c r="B1210" s="198" t="s">
        <v>584</v>
      </c>
      <c r="C1210" s="196">
        <f>'6'!G8</f>
        <v>0</v>
      </c>
      <c r="D1210" s="197" t="e">
        <f>'6'!G8/'6'!K8</f>
        <v>#DIV/0!</v>
      </c>
    </row>
    <row r="1211" spans="1:4">
      <c r="A1211" s="194" t="s">
        <v>1736</v>
      </c>
      <c r="B1211" s="198" t="s">
        <v>586</v>
      </c>
      <c r="C1211" s="196">
        <f>'6'!G13</f>
        <v>0</v>
      </c>
      <c r="D1211" s="197" t="e">
        <f>'6'!G13/'6'!K13</f>
        <v>#DIV/0!</v>
      </c>
    </row>
    <row r="1212" spans="1:4">
      <c r="A1212" s="194" t="s">
        <v>1737</v>
      </c>
      <c r="B1212" s="198" t="s">
        <v>588</v>
      </c>
      <c r="C1212" s="196">
        <f>'6'!G17</f>
        <v>0</v>
      </c>
      <c r="D1212" s="197" t="e">
        <f>'6'!G17/'6'!K17</f>
        <v>#DIV/0!</v>
      </c>
    </row>
    <row r="1213" spans="1:4">
      <c r="A1213" s="194" t="s">
        <v>1738</v>
      </c>
      <c r="B1213" s="198" t="s">
        <v>590</v>
      </c>
      <c r="C1213" s="196">
        <f>'6'!G19</f>
        <v>0</v>
      </c>
      <c r="D1213" s="197" t="e">
        <f>'6'!G19/'6'!K19</f>
        <v>#DIV/0!</v>
      </c>
    </row>
    <row r="1214" s="181" customFormat="1" spans="1:11">
      <c r="A1214" s="194" t="s">
        <v>1739</v>
      </c>
      <c r="B1214" s="199" t="s">
        <v>592</v>
      </c>
      <c r="C1214" s="196">
        <f>'6'!G20</f>
        <v>0</v>
      </c>
      <c r="D1214" s="197" t="e">
        <f>'6'!G20/'6'!K20</f>
        <v>#DIV/0!</v>
      </c>
      <c r="K1214" s="203"/>
    </row>
    <row r="1215" spans="1:4">
      <c r="A1215" s="194" t="s">
        <v>1740</v>
      </c>
      <c r="B1215" s="198" t="s">
        <v>594</v>
      </c>
      <c r="C1215" s="196">
        <f>'6'!G22</f>
        <v>0</v>
      </c>
      <c r="D1215" s="197" t="e">
        <f>'6'!G22/'6'!K22</f>
        <v>#DIV/0!</v>
      </c>
    </row>
    <row r="1216" spans="1:4">
      <c r="A1216" s="194" t="s">
        <v>1741</v>
      </c>
      <c r="B1216" s="198" t="s">
        <v>596</v>
      </c>
      <c r="C1216" s="196">
        <f>'6'!G23</f>
        <v>0</v>
      </c>
      <c r="D1216" s="197" t="e">
        <f>'6'!G23/'6'!K23</f>
        <v>#DIV/0!</v>
      </c>
    </row>
    <row r="1217" spans="1:4">
      <c r="A1217" s="194" t="s">
        <v>1742</v>
      </c>
      <c r="B1217" s="198" t="s">
        <v>598</v>
      </c>
      <c r="C1217" s="196">
        <f>'6'!G24</f>
        <v>0</v>
      </c>
      <c r="D1217" s="197" t="e">
        <f>'6'!G24/'6'!K24</f>
        <v>#DIV/0!</v>
      </c>
    </row>
    <row r="1218" spans="1:4">
      <c r="A1218" s="194" t="s">
        <v>1743</v>
      </c>
      <c r="B1218" s="198" t="s">
        <v>600</v>
      </c>
      <c r="C1218" s="196">
        <f>'6'!G25</f>
        <v>0</v>
      </c>
      <c r="D1218" s="197" t="e">
        <f>'6'!G25/'6'!K25</f>
        <v>#DIV/0!</v>
      </c>
    </row>
    <row r="1219" spans="1:4">
      <c r="A1219" s="194" t="s">
        <v>1744</v>
      </c>
      <c r="B1219" s="198" t="s">
        <v>602</v>
      </c>
      <c r="C1219" s="196">
        <f>'6'!G26</f>
        <v>0</v>
      </c>
      <c r="D1219" s="197" t="e">
        <f>'6'!G26/'6'!K26</f>
        <v>#DIV/0!</v>
      </c>
    </row>
    <row r="1220" spans="1:4">
      <c r="A1220" s="194" t="s">
        <v>1745</v>
      </c>
      <c r="B1220" s="198" t="s">
        <v>559</v>
      </c>
      <c r="C1220" s="196">
        <f>'6'!G27</f>
        <v>0</v>
      </c>
      <c r="D1220" s="197" t="e">
        <f>'6'!G27/'6'!K27</f>
        <v>#DIV/0!</v>
      </c>
    </row>
    <row r="1221" spans="1:4">
      <c r="A1221" s="194" t="s">
        <v>1746</v>
      </c>
      <c r="B1221" s="198" t="s">
        <v>605</v>
      </c>
      <c r="C1221" s="196">
        <f>'7'!G6</f>
        <v>0</v>
      </c>
      <c r="D1221" s="197" t="e">
        <f>'7'!G6/'7'!K6</f>
        <v>#DIV/0!</v>
      </c>
    </row>
    <row r="1222" spans="1:4">
      <c r="A1222" s="194" t="s">
        <v>1747</v>
      </c>
      <c r="B1222" s="198" t="s">
        <v>607</v>
      </c>
      <c r="C1222" s="196">
        <f>'7'!G7</f>
        <v>0</v>
      </c>
      <c r="D1222" s="197" t="e">
        <f>'7'!G7/'7'!K7</f>
        <v>#DIV/0!</v>
      </c>
    </row>
    <row r="1223" spans="1:4">
      <c r="A1223" s="194" t="s">
        <v>1748</v>
      </c>
      <c r="B1223" s="198" t="s">
        <v>358</v>
      </c>
      <c r="C1223" s="196">
        <f>'7'!G8</f>
        <v>0</v>
      </c>
      <c r="D1223" s="197" t="e">
        <f>'7'!G8/'7'!K8</f>
        <v>#DIV/0!</v>
      </c>
    </row>
    <row r="1224" spans="1:4">
      <c r="A1224" s="194" t="s">
        <v>1749</v>
      </c>
      <c r="B1224" s="198" t="s">
        <v>610</v>
      </c>
      <c r="C1224" s="196">
        <f>'7'!G9</f>
        <v>0</v>
      </c>
      <c r="D1224" s="197" t="e">
        <f>'7'!G9/'7'!K9</f>
        <v>#DIV/0!</v>
      </c>
    </row>
    <row r="1225" spans="1:4">
      <c r="A1225" s="194" t="s">
        <v>1750</v>
      </c>
      <c r="B1225" s="198" t="s">
        <v>612</v>
      </c>
      <c r="C1225" s="196">
        <f>'7'!G10</f>
        <v>0</v>
      </c>
      <c r="D1225" s="197" t="e">
        <f>'7'!G10/'7'!K10</f>
        <v>#DIV/0!</v>
      </c>
    </row>
    <row r="1226" spans="1:4">
      <c r="A1226" s="194" t="s">
        <v>1751</v>
      </c>
      <c r="B1226" s="198" t="s">
        <v>614</v>
      </c>
      <c r="C1226" s="196">
        <f>'7'!G11</f>
        <v>0</v>
      </c>
      <c r="D1226" s="197" t="e">
        <f>'7'!G11/'7'!K11</f>
        <v>#DIV/0!</v>
      </c>
    </row>
    <row r="1227" spans="1:4">
      <c r="A1227" s="194" t="s">
        <v>1752</v>
      </c>
      <c r="B1227" s="198" t="s">
        <v>616</v>
      </c>
      <c r="C1227" s="196">
        <f>'7'!G12</f>
        <v>0</v>
      </c>
      <c r="D1227" s="197" t="e">
        <f>'7'!G12/'7'!K12</f>
        <v>#DIV/0!</v>
      </c>
    </row>
    <row r="1228" spans="1:4">
      <c r="A1228" s="194" t="s">
        <v>1753</v>
      </c>
      <c r="B1228" s="198" t="s">
        <v>618</v>
      </c>
      <c r="C1228" s="196">
        <f>'7'!G13</f>
        <v>0</v>
      </c>
      <c r="D1228" s="197" t="e">
        <f>'7'!G13/'7'!K13</f>
        <v>#DIV/0!</v>
      </c>
    </row>
    <row r="1229" spans="1:4">
      <c r="A1229" s="194" t="s">
        <v>1754</v>
      </c>
      <c r="B1229" s="198" t="s">
        <v>620</v>
      </c>
      <c r="C1229" s="196">
        <f>'7'!G19</f>
        <v>0</v>
      </c>
      <c r="D1229" s="197" t="e">
        <f>'7'!G19/'7'!K19</f>
        <v>#DIV/0!</v>
      </c>
    </row>
    <row r="1230" spans="1:4">
      <c r="A1230" s="194" t="s">
        <v>1755</v>
      </c>
      <c r="B1230" s="199" t="s">
        <v>622</v>
      </c>
      <c r="C1230" s="196">
        <f>'7'!G20</f>
        <v>0</v>
      </c>
      <c r="D1230" s="197" t="e">
        <f>'7'!G20/'7'!K20</f>
        <v>#DIV/0!</v>
      </c>
    </row>
    <row r="1231" spans="1:4">
      <c r="A1231" s="194" t="s">
        <v>1756</v>
      </c>
      <c r="B1231" s="199" t="s">
        <v>624</v>
      </c>
      <c r="C1231" s="196">
        <f>'7'!G21</f>
        <v>0</v>
      </c>
      <c r="D1231" s="197" t="e">
        <f>'7'!G21/'7'!K21</f>
        <v>#DIV/0!</v>
      </c>
    </row>
    <row r="1232" spans="1:4">
      <c r="A1232" s="194" t="s">
        <v>1757</v>
      </c>
      <c r="B1232" s="198" t="s">
        <v>626</v>
      </c>
      <c r="C1232" s="196">
        <f>'7'!G22</f>
        <v>0</v>
      </c>
      <c r="D1232" s="197" t="e">
        <f>'7'!G22/'7'!K22</f>
        <v>#DIV/0!</v>
      </c>
    </row>
    <row r="1233" spans="1:4">
      <c r="A1233" s="194" t="s">
        <v>1758</v>
      </c>
      <c r="B1233" s="198" t="s">
        <v>628</v>
      </c>
      <c r="C1233" s="196">
        <f>'7'!G23</f>
        <v>0</v>
      </c>
      <c r="D1233" s="197" t="e">
        <f>'7'!G23/'7'!K23</f>
        <v>#DIV/0!</v>
      </c>
    </row>
    <row r="1234" spans="1:4">
      <c r="A1234" s="194" t="s">
        <v>1759</v>
      </c>
      <c r="B1234" s="198" t="s">
        <v>630</v>
      </c>
      <c r="C1234" s="196">
        <f>'7'!G24</f>
        <v>0</v>
      </c>
      <c r="D1234" s="197" t="e">
        <f>'7'!G24/'7'!K24</f>
        <v>#DIV/0!</v>
      </c>
    </row>
    <row r="1235" spans="1:4">
      <c r="A1235" s="194" t="s">
        <v>1760</v>
      </c>
      <c r="B1235" s="198" t="s">
        <v>632</v>
      </c>
      <c r="C1235" s="196">
        <f>'7'!G25</f>
        <v>0</v>
      </c>
      <c r="D1235" s="197" t="e">
        <f>'7'!G25/'7'!K25</f>
        <v>#DIV/0!</v>
      </c>
    </row>
    <row r="1236" spans="1:4">
      <c r="A1236" s="194" t="s">
        <v>1761</v>
      </c>
      <c r="B1236" s="204" t="s">
        <v>1762</v>
      </c>
      <c r="C1236" s="196">
        <f>'2'!I11+'6'!I6</f>
        <v>0</v>
      </c>
      <c r="D1236" s="197" t="e">
        <f>('2'!I11+'6'!I6)/('2'!L11+'6'!L6)</f>
        <v>#DIV/0!</v>
      </c>
    </row>
    <row r="1237" spans="1:4">
      <c r="A1237" s="194" t="s">
        <v>1763</v>
      </c>
      <c r="B1237" s="201" t="s">
        <v>1764</v>
      </c>
      <c r="C1237" s="196">
        <f>'2'!I13</f>
        <v>0</v>
      </c>
      <c r="D1237" s="197" t="e">
        <f>'2'!I13/'2'!L13</f>
        <v>#DIV/0!</v>
      </c>
    </row>
    <row r="1238" spans="1:4">
      <c r="A1238" s="194" t="s">
        <v>1765</v>
      </c>
      <c r="B1238" s="198" t="s">
        <v>394</v>
      </c>
      <c r="C1238" s="196">
        <f>'2'!I14</f>
        <v>0</v>
      </c>
      <c r="D1238" s="197" t="e">
        <f>'2'!I14/'2'!L14</f>
        <v>#DIV/0!</v>
      </c>
    </row>
    <row r="1239" spans="1:4">
      <c r="A1239" s="194" t="s">
        <v>1766</v>
      </c>
      <c r="B1239" s="198" t="s">
        <v>396</v>
      </c>
      <c r="C1239" s="196">
        <f>'2'!I15</f>
        <v>0</v>
      </c>
      <c r="D1239" s="197" t="e">
        <f>'2'!I15/'2'!L15</f>
        <v>#DIV/0!</v>
      </c>
    </row>
    <row r="1240" spans="1:4">
      <c r="A1240" s="194" t="s">
        <v>1767</v>
      </c>
      <c r="B1240" s="198" t="s">
        <v>398</v>
      </c>
      <c r="C1240" s="196">
        <f>'2'!I16</f>
        <v>0</v>
      </c>
      <c r="D1240" s="197" t="e">
        <f>'2'!I16/'2'!L16</f>
        <v>#DIV/0!</v>
      </c>
    </row>
    <row r="1241" spans="1:4">
      <c r="A1241" s="194" t="s">
        <v>1768</v>
      </c>
      <c r="B1241" s="198" t="s">
        <v>84</v>
      </c>
      <c r="C1241" s="196">
        <f>'2'!I17</f>
        <v>0</v>
      </c>
      <c r="D1241" s="197" t="e">
        <f>'2'!I17/'2'!L17</f>
        <v>#DIV/0!</v>
      </c>
    </row>
    <row r="1242" spans="1:4">
      <c r="A1242" s="194" t="s">
        <v>1769</v>
      </c>
      <c r="B1242" s="198" t="s">
        <v>401</v>
      </c>
      <c r="C1242" s="196">
        <f>'2'!I18</f>
        <v>0</v>
      </c>
      <c r="D1242" s="197" t="e">
        <f>'2'!I18/'2'!L18</f>
        <v>#DIV/0!</v>
      </c>
    </row>
    <row r="1243" spans="1:4">
      <c r="A1243" s="194" t="s">
        <v>1770</v>
      </c>
      <c r="B1243" s="198" t="s">
        <v>403</v>
      </c>
      <c r="C1243" s="196">
        <f>'2'!I19</f>
        <v>0</v>
      </c>
      <c r="D1243" s="197" t="e">
        <f>'2'!I19/'2'!L19</f>
        <v>#DIV/0!</v>
      </c>
    </row>
    <row r="1244" spans="1:4">
      <c r="A1244" s="194" t="s">
        <v>1771</v>
      </c>
      <c r="B1244" s="198" t="s">
        <v>405</v>
      </c>
      <c r="C1244" s="196">
        <f>'2'!I20</f>
        <v>0</v>
      </c>
      <c r="D1244" s="197" t="e">
        <f>'2'!I20/'2'!L20</f>
        <v>#DIV/0!</v>
      </c>
    </row>
    <row r="1245" spans="1:4">
      <c r="A1245" s="194" t="s">
        <v>1772</v>
      </c>
      <c r="B1245" s="198" t="s">
        <v>409</v>
      </c>
      <c r="C1245" s="196">
        <f>'2'!I22</f>
        <v>0</v>
      </c>
      <c r="D1245" s="197" t="e">
        <f>'2'!I22/'2'!L22</f>
        <v>#DIV/0!</v>
      </c>
    </row>
    <row r="1246" spans="1:4">
      <c r="A1246" s="194" t="s">
        <v>1773</v>
      </c>
      <c r="B1246" s="198" t="s">
        <v>411</v>
      </c>
      <c r="C1246" s="196">
        <f>'2'!I23</f>
        <v>0</v>
      </c>
      <c r="D1246" s="197" t="e">
        <f>'2'!I23/'2'!L23</f>
        <v>#DIV/0!</v>
      </c>
    </row>
    <row r="1247" spans="1:4">
      <c r="A1247" s="194" t="s">
        <v>1774</v>
      </c>
      <c r="B1247" s="198" t="s">
        <v>413</v>
      </c>
      <c r="C1247" s="196">
        <f>'2'!I24</f>
        <v>0</v>
      </c>
      <c r="D1247" s="197" t="e">
        <f>'2'!I24/'2'!L24</f>
        <v>#DIV/0!</v>
      </c>
    </row>
    <row r="1248" spans="1:4">
      <c r="A1248" s="194" t="s">
        <v>1775</v>
      </c>
      <c r="B1248" s="198" t="s">
        <v>415</v>
      </c>
      <c r="C1248" s="196">
        <f>'2'!I25</f>
        <v>0</v>
      </c>
      <c r="D1248" s="197" t="e">
        <f>'2'!I25/'2'!L25</f>
        <v>#DIV/0!</v>
      </c>
    </row>
    <row r="1249" spans="1:4">
      <c r="A1249" s="194" t="s">
        <v>1776</v>
      </c>
      <c r="B1249" s="198" t="s">
        <v>417</v>
      </c>
      <c r="C1249" s="196">
        <f>'2'!I26</f>
        <v>0</v>
      </c>
      <c r="D1249" s="197" t="e">
        <f>'2'!I26/'2'!L26</f>
        <v>#DIV/0!</v>
      </c>
    </row>
    <row r="1250" spans="1:4">
      <c r="A1250" s="194" t="s">
        <v>1777</v>
      </c>
      <c r="B1250" s="198" t="s">
        <v>419</v>
      </c>
      <c r="C1250" s="196">
        <f>'2'!I27</f>
        <v>0</v>
      </c>
      <c r="D1250" s="197" t="e">
        <f>'2'!I27/'2'!L27</f>
        <v>#DIV/0!</v>
      </c>
    </row>
    <row r="1251" spans="1:4">
      <c r="A1251" s="194" t="s">
        <v>1778</v>
      </c>
      <c r="B1251" s="198" t="s">
        <v>421</v>
      </c>
      <c r="C1251" s="196">
        <f>'2'!I28</f>
        <v>0</v>
      </c>
      <c r="D1251" s="197" t="e">
        <f>'2'!I28/'2'!L28</f>
        <v>#DIV/0!</v>
      </c>
    </row>
    <row r="1252" spans="1:4">
      <c r="A1252" s="194" t="s">
        <v>1779</v>
      </c>
      <c r="B1252" s="198" t="s">
        <v>423</v>
      </c>
      <c r="C1252" s="196">
        <f>'2'!I29</f>
        <v>0</v>
      </c>
      <c r="D1252" s="197" t="e">
        <f>'2'!I29/'2'!L29</f>
        <v>#DIV/0!</v>
      </c>
    </row>
    <row r="1253" spans="1:4">
      <c r="A1253" s="194" t="s">
        <v>1780</v>
      </c>
      <c r="B1253" s="198" t="s">
        <v>425</v>
      </c>
      <c r="C1253" s="196">
        <f>'3'!I6</f>
        <v>0</v>
      </c>
      <c r="D1253" s="197" t="e">
        <f>'3'!I6/'3'!L6</f>
        <v>#DIV/0!</v>
      </c>
    </row>
    <row r="1254" spans="1:4">
      <c r="A1254" s="194" t="s">
        <v>1781</v>
      </c>
      <c r="B1254" s="198" t="s">
        <v>427</v>
      </c>
      <c r="C1254" s="196">
        <f>'3'!I7</f>
        <v>0</v>
      </c>
      <c r="D1254" s="197" t="e">
        <f>'3'!I7/'3'!L7</f>
        <v>#DIV/0!</v>
      </c>
    </row>
    <row r="1255" spans="1:4">
      <c r="A1255" s="194" t="s">
        <v>1782</v>
      </c>
      <c r="B1255" s="198" t="s">
        <v>429</v>
      </c>
      <c r="C1255" s="196">
        <f>'3'!I8</f>
        <v>0</v>
      </c>
      <c r="D1255" s="197" t="e">
        <f>'3'!I8/'3'!L8</f>
        <v>#DIV/0!</v>
      </c>
    </row>
    <row r="1256" spans="1:4">
      <c r="A1256" s="194" t="s">
        <v>1783</v>
      </c>
      <c r="B1256" s="198" t="s">
        <v>431</v>
      </c>
      <c r="C1256" s="196">
        <f>'3'!I9</f>
        <v>0</v>
      </c>
      <c r="D1256" s="197" t="e">
        <f>'3'!I9/'3'!L9</f>
        <v>#DIV/0!</v>
      </c>
    </row>
    <row r="1257" spans="1:4">
      <c r="A1257" s="194" t="s">
        <v>1784</v>
      </c>
      <c r="B1257" s="198" t="s">
        <v>433</v>
      </c>
      <c r="C1257" s="196">
        <f>'3'!I10</f>
        <v>0</v>
      </c>
      <c r="D1257" s="197" t="e">
        <f>'3'!I10/'3'!L10</f>
        <v>#DIV/0!</v>
      </c>
    </row>
    <row r="1258" spans="1:4">
      <c r="A1258" s="194" t="s">
        <v>1785</v>
      </c>
      <c r="B1258" s="198" t="s">
        <v>435</v>
      </c>
      <c r="C1258" s="196">
        <f>'3'!I11</f>
        <v>0</v>
      </c>
      <c r="D1258" s="197" t="e">
        <f>'3'!I11/'3'!L11</f>
        <v>#DIV/0!</v>
      </c>
    </row>
    <row r="1259" spans="1:4">
      <c r="A1259" s="194" t="s">
        <v>1786</v>
      </c>
      <c r="B1259" s="198" t="s">
        <v>437</v>
      </c>
      <c r="C1259" s="196">
        <f>'3'!I12</f>
        <v>0</v>
      </c>
      <c r="D1259" s="197" t="e">
        <f>'3'!I12/'3'!L12</f>
        <v>#DIV/0!</v>
      </c>
    </row>
    <row r="1260" spans="1:4">
      <c r="A1260" s="194" t="s">
        <v>1787</v>
      </c>
      <c r="B1260" s="198" t="s">
        <v>439</v>
      </c>
      <c r="C1260" s="196">
        <f>'3'!I13</f>
        <v>0</v>
      </c>
      <c r="D1260" s="197" t="e">
        <f>'3'!I13/'3'!L13</f>
        <v>#DIV/0!</v>
      </c>
    </row>
    <row r="1261" spans="1:4">
      <c r="A1261" s="194" t="s">
        <v>1788</v>
      </c>
      <c r="B1261" s="198" t="s">
        <v>441</v>
      </c>
      <c r="C1261" s="196">
        <f>'3'!I14</f>
        <v>0</v>
      </c>
      <c r="D1261" s="197" t="e">
        <f>'3'!I14/'3'!L14</f>
        <v>#DIV/0!</v>
      </c>
    </row>
    <row r="1262" spans="1:4">
      <c r="A1262" s="194" t="s">
        <v>1789</v>
      </c>
      <c r="B1262" s="198" t="s">
        <v>443</v>
      </c>
      <c r="C1262" s="196">
        <f>'3'!I15</f>
        <v>0</v>
      </c>
      <c r="D1262" s="197" t="e">
        <f>'3'!I15/'3'!L15</f>
        <v>#DIV/0!</v>
      </c>
    </row>
    <row r="1263" spans="1:4">
      <c r="A1263" s="194" t="s">
        <v>1790</v>
      </c>
      <c r="B1263" s="198" t="s">
        <v>445</v>
      </c>
      <c r="C1263" s="196">
        <f>'3'!I16</f>
        <v>0</v>
      </c>
      <c r="D1263" s="197" t="e">
        <f>'3'!I16/'3'!L16</f>
        <v>#DIV/0!</v>
      </c>
    </row>
    <row r="1264" spans="1:4">
      <c r="A1264" s="194" t="s">
        <v>1791</v>
      </c>
      <c r="B1264" s="198" t="s">
        <v>447</v>
      </c>
      <c r="C1264" s="196">
        <f>'3'!I17</f>
        <v>0</v>
      </c>
      <c r="D1264" s="197" t="e">
        <f>'3'!I17/'3'!L17</f>
        <v>#DIV/0!</v>
      </c>
    </row>
    <row r="1265" spans="1:4">
      <c r="A1265" s="194" t="s">
        <v>1792</v>
      </c>
      <c r="B1265" s="198" t="s">
        <v>449</v>
      </c>
      <c r="C1265" s="196">
        <f>'3'!I18</f>
        <v>0</v>
      </c>
      <c r="D1265" s="197" t="e">
        <f>'3'!I18/'3'!L18</f>
        <v>#DIV/0!</v>
      </c>
    </row>
    <row r="1266" spans="1:4">
      <c r="A1266" s="194" t="s">
        <v>1793</v>
      </c>
      <c r="B1266" s="198" t="s">
        <v>451</v>
      </c>
      <c r="C1266" s="196">
        <f>'3'!I19</f>
        <v>0</v>
      </c>
      <c r="D1266" s="197" t="e">
        <f>'3'!I19/'3'!L19</f>
        <v>#DIV/0!</v>
      </c>
    </row>
    <row r="1267" spans="1:4">
      <c r="A1267" s="194" t="s">
        <v>1794</v>
      </c>
      <c r="B1267" s="198" t="s">
        <v>453</v>
      </c>
      <c r="C1267" s="196">
        <f>'3'!I20</f>
        <v>0</v>
      </c>
      <c r="D1267" s="197" t="e">
        <f>'3'!I20/'3'!L20</f>
        <v>#DIV/0!</v>
      </c>
    </row>
    <row r="1268" spans="1:4">
      <c r="A1268" s="194" t="s">
        <v>1795</v>
      </c>
      <c r="B1268" s="198" t="s">
        <v>455</v>
      </c>
      <c r="C1268" s="196">
        <f>'3'!I21</f>
        <v>0</v>
      </c>
      <c r="D1268" s="197" t="e">
        <f>'3'!I21/'3'!L21</f>
        <v>#DIV/0!</v>
      </c>
    </row>
    <row r="1269" spans="1:4">
      <c r="A1269" s="194" t="s">
        <v>1796</v>
      </c>
      <c r="B1269" s="198" t="s">
        <v>457</v>
      </c>
      <c r="C1269" s="196">
        <f>'3'!I22</f>
        <v>0</v>
      </c>
      <c r="D1269" s="197" t="e">
        <f>'3'!I22/'3'!L22</f>
        <v>#DIV/0!</v>
      </c>
    </row>
    <row r="1270" spans="1:4">
      <c r="A1270" s="194" t="s">
        <v>1797</v>
      </c>
      <c r="B1270" s="198" t="s">
        <v>459</v>
      </c>
      <c r="C1270" s="196">
        <f>'3'!I23</f>
        <v>0</v>
      </c>
      <c r="D1270" s="197" t="e">
        <f>'3'!I23/'3'!L23</f>
        <v>#DIV/0!</v>
      </c>
    </row>
    <row r="1271" spans="1:4">
      <c r="A1271" s="194" t="s">
        <v>1798</v>
      </c>
      <c r="B1271" s="198" t="s">
        <v>461</v>
      </c>
      <c r="C1271" s="196">
        <f>'3'!I24</f>
        <v>0</v>
      </c>
      <c r="D1271" s="197" t="e">
        <f>'3'!I24/'3'!L24</f>
        <v>#DIV/0!</v>
      </c>
    </row>
    <row r="1272" spans="1:4">
      <c r="A1272" s="194" t="s">
        <v>1799</v>
      </c>
      <c r="B1272" s="198" t="s">
        <v>463</v>
      </c>
      <c r="C1272" s="196">
        <f>'3'!I25</f>
        <v>0</v>
      </c>
      <c r="D1272" s="197" t="e">
        <f>'3'!I25/'3'!L25</f>
        <v>#DIV/0!</v>
      </c>
    </row>
    <row r="1273" spans="1:4">
      <c r="A1273" s="194" t="s">
        <v>1800</v>
      </c>
      <c r="B1273" s="198" t="s">
        <v>465</v>
      </c>
      <c r="C1273" s="196">
        <f>'3'!I26</f>
        <v>0</v>
      </c>
      <c r="D1273" s="197" t="e">
        <f>'3'!I26/'3'!L26</f>
        <v>#DIV/0!</v>
      </c>
    </row>
    <row r="1274" spans="1:4">
      <c r="A1274" s="194" t="s">
        <v>1801</v>
      </c>
      <c r="B1274" s="198" t="s">
        <v>467</v>
      </c>
      <c r="C1274" s="196">
        <f>'3'!I27</f>
        <v>0</v>
      </c>
      <c r="D1274" s="197" t="e">
        <f>'3'!I27/'3'!L27</f>
        <v>#DIV/0!</v>
      </c>
    </row>
    <row r="1275" spans="1:4">
      <c r="A1275" s="194" t="s">
        <v>1802</v>
      </c>
      <c r="B1275" s="198" t="s">
        <v>469</v>
      </c>
      <c r="C1275" s="196">
        <f>'3'!I28</f>
        <v>0</v>
      </c>
      <c r="D1275" s="197" t="e">
        <f>'3'!I28/'3'!L28</f>
        <v>#DIV/0!</v>
      </c>
    </row>
    <row r="1276" spans="1:4">
      <c r="A1276" s="194" t="s">
        <v>1803</v>
      </c>
      <c r="B1276" s="198" t="s">
        <v>471</v>
      </c>
      <c r="C1276" s="196">
        <f>'3'!I29</f>
        <v>0</v>
      </c>
      <c r="D1276" s="197" t="e">
        <f>'3'!I29/'3'!L29</f>
        <v>#DIV/0!</v>
      </c>
    </row>
    <row r="1277" ht="25.5" spans="1:4">
      <c r="A1277" s="194" t="s">
        <v>1804</v>
      </c>
      <c r="B1277" s="199" t="s">
        <v>473</v>
      </c>
      <c r="C1277" s="196">
        <f>'3'!I30</f>
        <v>0</v>
      </c>
      <c r="D1277" s="197" t="e">
        <f>'3'!I30/'3'!L30</f>
        <v>#DIV/0!</v>
      </c>
    </row>
    <row r="1278" spans="1:4">
      <c r="A1278" s="194" t="s">
        <v>1805</v>
      </c>
      <c r="B1278" s="198" t="s">
        <v>475</v>
      </c>
      <c r="C1278" s="196">
        <f>'3'!I31</f>
        <v>0</v>
      </c>
      <c r="D1278" s="197" t="e">
        <f>'3'!I31/'3'!L31</f>
        <v>#DIV/0!</v>
      </c>
    </row>
    <row r="1279" spans="1:4">
      <c r="A1279" s="194" t="s">
        <v>1806</v>
      </c>
      <c r="B1279" s="198" t="s">
        <v>477</v>
      </c>
      <c r="C1279" s="196">
        <f>'4'!I6</f>
        <v>0</v>
      </c>
      <c r="D1279" s="197" t="e">
        <f>'4'!I6/'4'!L6</f>
        <v>#DIV/0!</v>
      </c>
    </row>
    <row r="1280" spans="1:4">
      <c r="A1280" s="194" t="s">
        <v>1807</v>
      </c>
      <c r="B1280" s="199" t="s">
        <v>479</v>
      </c>
      <c r="C1280" s="196">
        <f>'4'!I7</f>
        <v>0</v>
      </c>
      <c r="D1280" s="197" t="e">
        <f>'4'!I7/'4'!L7</f>
        <v>#DIV/0!</v>
      </c>
    </row>
    <row r="1281" spans="1:4">
      <c r="A1281" s="194" t="s">
        <v>1808</v>
      </c>
      <c r="B1281" s="198" t="s">
        <v>481</v>
      </c>
      <c r="C1281" s="196">
        <f>'4'!I8</f>
        <v>0</v>
      </c>
      <c r="D1281" s="197" t="e">
        <f>'4'!I8/'4'!L8</f>
        <v>#DIV/0!</v>
      </c>
    </row>
    <row r="1282" spans="1:4">
      <c r="A1282" s="194" t="s">
        <v>1809</v>
      </c>
      <c r="B1282" s="198" t="s">
        <v>483</v>
      </c>
      <c r="C1282" s="196">
        <f>'4'!I9</f>
        <v>0</v>
      </c>
      <c r="D1282" s="197" t="e">
        <f>'4'!I9/'4'!L9</f>
        <v>#DIV/0!</v>
      </c>
    </row>
    <row r="1283" spans="1:4">
      <c r="A1283" s="194" t="s">
        <v>1810</v>
      </c>
      <c r="B1283" s="198" t="s">
        <v>485</v>
      </c>
      <c r="C1283" s="196">
        <f>'4'!I10</f>
        <v>0</v>
      </c>
      <c r="D1283" s="197" t="e">
        <f>'4'!I10/'4'!L10</f>
        <v>#DIV/0!</v>
      </c>
    </row>
    <row r="1284" spans="1:4">
      <c r="A1284" s="194" t="s">
        <v>1811</v>
      </c>
      <c r="B1284" s="198" t="s">
        <v>487</v>
      </c>
      <c r="C1284" s="196">
        <f>'4'!I11</f>
        <v>0</v>
      </c>
      <c r="D1284" s="197" t="e">
        <f>'4'!I11/'4'!L11</f>
        <v>#DIV/0!</v>
      </c>
    </row>
    <row r="1285" spans="1:4">
      <c r="A1285" s="194" t="s">
        <v>1812</v>
      </c>
      <c r="B1285" s="198" t="s">
        <v>489</v>
      </c>
      <c r="C1285" s="196">
        <f>'4'!I12</f>
        <v>0</v>
      </c>
      <c r="D1285" s="197" t="e">
        <f>'4'!I12/'4'!L12</f>
        <v>#DIV/0!</v>
      </c>
    </row>
    <row r="1286" spans="1:4">
      <c r="A1286" s="194" t="s">
        <v>1813</v>
      </c>
      <c r="B1286" s="198" t="s">
        <v>491</v>
      </c>
      <c r="C1286" s="196">
        <f>'4'!I13</f>
        <v>0</v>
      </c>
      <c r="D1286" s="197" t="e">
        <f>'4'!I13/'4'!L13</f>
        <v>#DIV/0!</v>
      </c>
    </row>
    <row r="1287" spans="1:4">
      <c r="A1287" s="194" t="s">
        <v>1814</v>
      </c>
      <c r="B1287" s="198" t="s">
        <v>493</v>
      </c>
      <c r="C1287" s="196">
        <f>'4'!I14</f>
        <v>0</v>
      </c>
      <c r="D1287" s="197" t="e">
        <f>'4'!I14/'4'!L14</f>
        <v>#DIV/0!</v>
      </c>
    </row>
    <row r="1288" spans="1:4">
      <c r="A1288" s="194" t="s">
        <v>1815</v>
      </c>
      <c r="B1288" s="198" t="s">
        <v>495</v>
      </c>
      <c r="C1288" s="196">
        <f>'4'!I15</f>
        <v>0</v>
      </c>
      <c r="D1288" s="197" t="e">
        <f>'4'!I15/'4'!L15</f>
        <v>#DIV/0!</v>
      </c>
    </row>
    <row r="1289" spans="1:4">
      <c r="A1289" s="194" t="s">
        <v>1816</v>
      </c>
      <c r="B1289" s="198" t="s">
        <v>497</v>
      </c>
      <c r="C1289" s="196">
        <f>'4'!I16</f>
        <v>0</v>
      </c>
      <c r="D1289" s="197" t="e">
        <f>'4'!I16/'4'!L16</f>
        <v>#DIV/0!</v>
      </c>
    </row>
    <row r="1290" spans="1:4">
      <c r="A1290" s="194" t="s">
        <v>1817</v>
      </c>
      <c r="B1290" s="198" t="s">
        <v>499</v>
      </c>
      <c r="C1290" s="196">
        <f>'4'!I17</f>
        <v>0</v>
      </c>
      <c r="D1290" s="197" t="e">
        <f>'4'!I17/'4'!L17</f>
        <v>#DIV/0!</v>
      </c>
    </row>
    <row r="1291" spans="1:4">
      <c r="A1291" s="194" t="s">
        <v>1818</v>
      </c>
      <c r="B1291" s="198" t="s">
        <v>501</v>
      </c>
      <c r="C1291" s="196">
        <f>'4'!I18</f>
        <v>0</v>
      </c>
      <c r="D1291" s="197" t="e">
        <f>'4'!I18/'4'!L18</f>
        <v>#DIV/0!</v>
      </c>
    </row>
    <row r="1292" spans="1:4">
      <c r="A1292" s="194" t="s">
        <v>1819</v>
      </c>
      <c r="B1292" s="198" t="s">
        <v>503</v>
      </c>
      <c r="C1292" s="196">
        <f>'4'!I19</f>
        <v>0</v>
      </c>
      <c r="D1292" s="197" t="e">
        <f>'4'!I19/'4'!L19</f>
        <v>#DIV/0!</v>
      </c>
    </row>
    <row r="1293" spans="1:4">
      <c r="A1293" s="194" t="s">
        <v>1820</v>
      </c>
      <c r="B1293" s="198" t="s">
        <v>505</v>
      </c>
      <c r="C1293" s="196">
        <f>'4'!I20</f>
        <v>0</v>
      </c>
      <c r="D1293" s="197" t="e">
        <f>'4'!I20/'4'!L20</f>
        <v>#DIV/0!</v>
      </c>
    </row>
    <row r="1294" spans="1:4">
      <c r="A1294" s="194" t="s">
        <v>1821</v>
      </c>
      <c r="B1294" s="198" t="s">
        <v>507</v>
      </c>
      <c r="C1294" s="196">
        <f>'4'!I21</f>
        <v>0</v>
      </c>
      <c r="D1294" s="197" t="e">
        <f>'4'!I21/'4'!L21</f>
        <v>#DIV/0!</v>
      </c>
    </row>
    <row r="1295" spans="1:4">
      <c r="A1295" s="194" t="s">
        <v>1822</v>
      </c>
      <c r="B1295" s="198" t="s">
        <v>509</v>
      </c>
      <c r="C1295" s="196">
        <f>'4'!I22</f>
        <v>0</v>
      </c>
      <c r="D1295" s="197" t="e">
        <f>'4'!I22/'4'!L22</f>
        <v>#DIV/0!</v>
      </c>
    </row>
    <row r="1296" spans="1:4">
      <c r="A1296" s="194" t="s">
        <v>1823</v>
      </c>
      <c r="B1296" s="198" t="s">
        <v>511</v>
      </c>
      <c r="C1296" s="196">
        <f>'4'!I23</f>
        <v>0</v>
      </c>
      <c r="D1296" s="197" t="e">
        <f>'4'!I23/'4'!L23</f>
        <v>#DIV/0!</v>
      </c>
    </row>
    <row r="1297" spans="1:4">
      <c r="A1297" s="194" t="s">
        <v>1824</v>
      </c>
      <c r="B1297" s="198" t="s">
        <v>513</v>
      </c>
      <c r="C1297" s="196">
        <f>'4'!I24</f>
        <v>0</v>
      </c>
      <c r="D1297" s="197" t="e">
        <f>'4'!I24/'4'!L24</f>
        <v>#DIV/0!</v>
      </c>
    </row>
    <row r="1298" spans="1:4">
      <c r="A1298" s="194" t="s">
        <v>1825</v>
      </c>
      <c r="B1298" s="198" t="s">
        <v>515</v>
      </c>
      <c r="C1298" s="196">
        <f>'4'!I25</f>
        <v>0</v>
      </c>
      <c r="D1298" s="197" t="e">
        <f>'4'!I25/'4'!L25</f>
        <v>#DIV/0!</v>
      </c>
    </row>
    <row r="1299" spans="1:4">
      <c r="A1299" s="194" t="s">
        <v>1826</v>
      </c>
      <c r="B1299" s="198" t="s">
        <v>517</v>
      </c>
      <c r="C1299" s="196">
        <f>'4'!I26</f>
        <v>0</v>
      </c>
      <c r="D1299" s="197" t="e">
        <f>'4'!I26/'4'!L26</f>
        <v>#DIV/0!</v>
      </c>
    </row>
    <row r="1300" spans="1:4">
      <c r="A1300" s="194" t="s">
        <v>1827</v>
      </c>
      <c r="B1300" s="198" t="s">
        <v>519</v>
      </c>
      <c r="C1300" s="196">
        <f>'4'!I27</f>
        <v>0</v>
      </c>
      <c r="D1300" s="197" t="e">
        <f>'4'!I27/'4'!L27</f>
        <v>#DIV/0!</v>
      </c>
    </row>
    <row r="1301" s="181" customFormat="1" spans="1:11">
      <c r="A1301" s="194" t="s">
        <v>1828</v>
      </c>
      <c r="B1301" s="198" t="s">
        <v>521</v>
      </c>
      <c r="C1301" s="196">
        <f>'4'!I28</f>
        <v>0</v>
      </c>
      <c r="D1301" s="197" t="e">
        <f>'4'!I28/'4'!L28</f>
        <v>#DIV/0!</v>
      </c>
      <c r="K1301" s="203"/>
    </row>
    <row r="1302" ht="25.5" spans="1:4">
      <c r="A1302" s="194" t="s">
        <v>1829</v>
      </c>
      <c r="B1302" s="198" t="s">
        <v>523</v>
      </c>
      <c r="C1302" s="196">
        <f>'4'!I29</f>
        <v>0</v>
      </c>
      <c r="D1302" s="197" t="e">
        <f>'4'!I29/'4'!L29</f>
        <v>#DIV/0!</v>
      </c>
    </row>
    <row r="1303" s="181" customFormat="1" spans="1:11">
      <c r="A1303" s="194" t="s">
        <v>1830</v>
      </c>
      <c r="B1303" s="198" t="s">
        <v>525</v>
      </c>
      <c r="C1303" s="196">
        <f>'4'!I30</f>
        <v>0</v>
      </c>
      <c r="D1303" s="197" t="e">
        <f>'4'!I30/'4'!L30</f>
        <v>#DIV/0!</v>
      </c>
      <c r="K1303" s="203"/>
    </row>
    <row r="1304" spans="1:4">
      <c r="A1304" s="194" t="s">
        <v>1831</v>
      </c>
      <c r="B1304" s="198" t="s">
        <v>527</v>
      </c>
      <c r="C1304" s="196">
        <f>'4'!I31</f>
        <v>0</v>
      </c>
      <c r="D1304" s="197" t="e">
        <f>'4'!I31/'4'!L31</f>
        <v>#DIV/0!</v>
      </c>
    </row>
    <row r="1305" spans="1:4">
      <c r="A1305" s="194" t="s">
        <v>1832</v>
      </c>
      <c r="B1305" s="198" t="s">
        <v>529</v>
      </c>
      <c r="C1305" s="196">
        <f>'4'!I32</f>
        <v>0</v>
      </c>
      <c r="D1305" s="197" t="e">
        <f>'4'!I32/'4'!L32</f>
        <v>#DIV/0!</v>
      </c>
    </row>
    <row r="1306" spans="1:4">
      <c r="A1306" s="194" t="s">
        <v>1833</v>
      </c>
      <c r="B1306" s="198" t="s">
        <v>531</v>
      </c>
      <c r="C1306" s="196">
        <f>'4'!I33</f>
        <v>0</v>
      </c>
      <c r="D1306" s="197" t="e">
        <f>'4'!I33/'4'!L33</f>
        <v>#DIV/0!</v>
      </c>
    </row>
    <row r="1307" spans="1:4">
      <c r="A1307" s="194" t="s">
        <v>1834</v>
      </c>
      <c r="B1307" s="198" t="s">
        <v>533</v>
      </c>
      <c r="C1307" s="196">
        <f>'5'!I6</f>
        <v>0</v>
      </c>
      <c r="D1307" s="197" t="e">
        <f>'5'!I6/'5'!L6</f>
        <v>#DIV/0!</v>
      </c>
    </row>
    <row r="1308" spans="1:4">
      <c r="A1308" s="194" t="s">
        <v>1835</v>
      </c>
      <c r="B1308" s="198" t="s">
        <v>535</v>
      </c>
      <c r="C1308" s="196">
        <f>'5'!I7</f>
        <v>0</v>
      </c>
      <c r="D1308" s="197" t="e">
        <f>'5'!I7/'5'!L7</f>
        <v>#DIV/0!</v>
      </c>
    </row>
    <row r="1309" spans="1:4">
      <c r="A1309" s="194" t="s">
        <v>1836</v>
      </c>
      <c r="B1309" s="198" t="s">
        <v>537</v>
      </c>
      <c r="C1309" s="196">
        <f>'5'!I8</f>
        <v>0</v>
      </c>
      <c r="D1309" s="197" t="e">
        <f>'5'!I8/'5'!L8</f>
        <v>#DIV/0!</v>
      </c>
    </row>
    <row r="1310" spans="1:4">
      <c r="A1310" s="194" t="s">
        <v>1837</v>
      </c>
      <c r="B1310" s="198" t="s">
        <v>539</v>
      </c>
      <c r="C1310" s="196">
        <f>'5'!I9</f>
        <v>0</v>
      </c>
      <c r="D1310" s="197" t="e">
        <f>'5'!I9/'5'!L9</f>
        <v>#DIV/0!</v>
      </c>
    </row>
    <row r="1311" spans="1:4">
      <c r="A1311" s="194" t="s">
        <v>1838</v>
      </c>
      <c r="B1311" s="198" t="s">
        <v>541</v>
      </c>
      <c r="C1311" s="196">
        <f>'5'!I10</f>
        <v>0</v>
      </c>
      <c r="D1311" s="197" t="e">
        <f>'5'!I10/'5'!L10</f>
        <v>#DIV/0!</v>
      </c>
    </row>
    <row r="1312" spans="1:4">
      <c r="A1312" s="194" t="s">
        <v>1839</v>
      </c>
      <c r="B1312" s="198" t="s">
        <v>543</v>
      </c>
      <c r="C1312" s="196">
        <f>'5'!I11</f>
        <v>0</v>
      </c>
      <c r="D1312" s="197" t="e">
        <f>'5'!I11/'5'!L11</f>
        <v>#DIV/0!</v>
      </c>
    </row>
    <row r="1313" spans="1:4">
      <c r="A1313" s="194" t="s">
        <v>1840</v>
      </c>
      <c r="B1313" s="198" t="s">
        <v>545</v>
      </c>
      <c r="C1313" s="196">
        <f>'5'!I12</f>
        <v>0</v>
      </c>
      <c r="D1313" s="197" t="e">
        <f>'5'!I12/'5'!L12</f>
        <v>#DIV/0!</v>
      </c>
    </row>
    <row r="1314" spans="1:4">
      <c r="A1314" s="194" t="s">
        <v>1841</v>
      </c>
      <c r="B1314" s="198" t="s">
        <v>547</v>
      </c>
      <c r="C1314" s="196">
        <f>'5'!I13</f>
        <v>0</v>
      </c>
      <c r="D1314" s="197" t="e">
        <f>'5'!I13/'5'!L13</f>
        <v>#DIV/0!</v>
      </c>
    </row>
    <row r="1315" spans="1:4">
      <c r="A1315" s="194" t="s">
        <v>1842</v>
      </c>
      <c r="B1315" s="198" t="s">
        <v>549</v>
      </c>
      <c r="C1315" s="196">
        <f>'5'!I14</f>
        <v>0</v>
      </c>
      <c r="D1315" s="197" t="e">
        <f>'5'!I14/'5'!L14</f>
        <v>#DIV/0!</v>
      </c>
    </row>
    <row r="1316" spans="1:4">
      <c r="A1316" s="194" t="s">
        <v>1843</v>
      </c>
      <c r="B1316" s="198" t="s">
        <v>551</v>
      </c>
      <c r="C1316" s="196">
        <f>'5'!I15</f>
        <v>0</v>
      </c>
      <c r="D1316" s="197" t="e">
        <f>'5'!I15/'5'!L15</f>
        <v>#DIV/0!</v>
      </c>
    </row>
    <row r="1317" spans="1:4">
      <c r="A1317" s="194" t="s">
        <v>1844</v>
      </c>
      <c r="B1317" s="198" t="s">
        <v>553</v>
      </c>
      <c r="C1317" s="196">
        <f>'5'!I16</f>
        <v>0</v>
      </c>
      <c r="D1317" s="197" t="e">
        <f>'5'!I16/'5'!L16</f>
        <v>#DIV/0!</v>
      </c>
    </row>
    <row r="1318" spans="1:4">
      <c r="A1318" s="194" t="s">
        <v>1845</v>
      </c>
      <c r="B1318" s="198" t="s">
        <v>555</v>
      </c>
      <c r="C1318" s="196">
        <f>'5'!I17</f>
        <v>0</v>
      </c>
      <c r="D1318" s="197" t="e">
        <f>'5'!I17/'5'!L17</f>
        <v>#DIV/0!</v>
      </c>
    </row>
    <row r="1319" spans="1:4">
      <c r="A1319" s="194" t="s">
        <v>1846</v>
      </c>
      <c r="B1319" s="198" t="s">
        <v>557</v>
      </c>
      <c r="C1319" s="196">
        <f>'5'!I18</f>
        <v>0</v>
      </c>
      <c r="D1319" s="197" t="e">
        <f>'5'!I18/'5'!L18</f>
        <v>#DIV/0!</v>
      </c>
    </row>
    <row r="1320" spans="1:4">
      <c r="A1320" s="194" t="s">
        <v>1847</v>
      </c>
      <c r="B1320" s="198" t="s">
        <v>559</v>
      </c>
      <c r="C1320" s="196">
        <f>'5'!I19</f>
        <v>0</v>
      </c>
      <c r="D1320" s="197" t="e">
        <f>'5'!I19/'5'!L19</f>
        <v>#DIV/0!</v>
      </c>
    </row>
    <row r="1321" spans="1:4">
      <c r="A1321" s="194" t="s">
        <v>1848</v>
      </c>
      <c r="B1321" s="198" t="s">
        <v>561</v>
      </c>
      <c r="C1321" s="196">
        <f>'5'!I20</f>
        <v>0</v>
      </c>
      <c r="D1321" s="197" t="e">
        <f>'5'!I20/'5'!L20</f>
        <v>#DIV/0!</v>
      </c>
    </row>
    <row r="1322" spans="1:4">
      <c r="A1322" s="194" t="s">
        <v>1849</v>
      </c>
      <c r="B1322" s="198" t="s">
        <v>563</v>
      </c>
      <c r="C1322" s="196">
        <f>'5'!I21</f>
        <v>0</v>
      </c>
      <c r="D1322" s="197" t="e">
        <f>'5'!I21/'5'!L21</f>
        <v>#DIV/0!</v>
      </c>
    </row>
    <row r="1323" spans="1:4">
      <c r="A1323" s="194" t="s">
        <v>1850</v>
      </c>
      <c r="B1323" s="198" t="s">
        <v>254</v>
      </c>
      <c r="C1323" s="196">
        <f>'5'!I22</f>
        <v>0</v>
      </c>
      <c r="D1323" s="197" t="e">
        <f>'5'!I22/'5'!L22</f>
        <v>#DIV/0!</v>
      </c>
    </row>
    <row r="1324" spans="1:4">
      <c r="A1324" s="194" t="s">
        <v>1851</v>
      </c>
      <c r="B1324" s="198" t="s">
        <v>566</v>
      </c>
      <c r="C1324" s="196">
        <f>'5'!I23</f>
        <v>0</v>
      </c>
      <c r="D1324" s="197" t="e">
        <f>'5'!I23/'5'!L23</f>
        <v>#DIV/0!</v>
      </c>
    </row>
    <row r="1325" spans="1:4">
      <c r="A1325" s="194" t="s">
        <v>1852</v>
      </c>
      <c r="B1325" s="198" t="s">
        <v>568</v>
      </c>
      <c r="C1325" s="196">
        <f>'5'!I24</f>
        <v>0</v>
      </c>
      <c r="D1325" s="197" t="e">
        <f>'5'!I24/'5'!L24</f>
        <v>#DIV/0!</v>
      </c>
    </row>
    <row r="1326" spans="1:4">
      <c r="A1326" s="194" t="s">
        <v>1853</v>
      </c>
      <c r="B1326" s="198" t="s">
        <v>570</v>
      </c>
      <c r="C1326" s="196">
        <f>'5'!I25</f>
        <v>0</v>
      </c>
      <c r="D1326" s="197" t="e">
        <f>'5'!I25/'5'!L25</f>
        <v>#DIV/0!</v>
      </c>
    </row>
    <row r="1327" spans="1:4">
      <c r="A1327" s="194" t="s">
        <v>1854</v>
      </c>
      <c r="B1327" s="198" t="s">
        <v>572</v>
      </c>
      <c r="C1327" s="196">
        <f>'5'!I26</f>
        <v>0</v>
      </c>
      <c r="D1327" s="197" t="e">
        <f>'5'!I26/'5'!L26</f>
        <v>#DIV/0!</v>
      </c>
    </row>
    <row r="1328" spans="1:4">
      <c r="A1328" s="194" t="s">
        <v>1855</v>
      </c>
      <c r="B1328" s="198" t="s">
        <v>574</v>
      </c>
      <c r="C1328" s="196">
        <f>'5'!I27</f>
        <v>0</v>
      </c>
      <c r="D1328" s="197" t="e">
        <f>'5'!I27/'5'!L27</f>
        <v>#DIV/0!</v>
      </c>
    </row>
    <row r="1329" spans="1:4">
      <c r="A1329" s="194" t="s">
        <v>1856</v>
      </c>
      <c r="B1329" s="198" t="s">
        <v>576</v>
      </c>
      <c r="C1329" s="196">
        <f>'5'!I28</f>
        <v>0</v>
      </c>
      <c r="D1329" s="197" t="e">
        <f>'5'!I28/'5'!L28</f>
        <v>#DIV/0!</v>
      </c>
    </row>
    <row r="1330" spans="1:4">
      <c r="A1330" s="194" t="s">
        <v>1857</v>
      </c>
      <c r="B1330" s="198" t="s">
        <v>578</v>
      </c>
      <c r="C1330" s="196">
        <f>'5'!I30</f>
        <v>0</v>
      </c>
      <c r="D1330" s="197" t="e">
        <f>'5'!I30/'5'!L30</f>
        <v>#DIV/0!</v>
      </c>
    </row>
    <row r="1331" s="181" customFormat="1" spans="1:11">
      <c r="A1331" s="194" t="s">
        <v>1858</v>
      </c>
      <c r="B1331" s="198" t="s">
        <v>733</v>
      </c>
      <c r="C1331" s="196">
        <f>'6'!I6</f>
        <v>0</v>
      </c>
      <c r="D1331" s="197" t="e">
        <f>'6'!I6/'6'!L6</f>
        <v>#DIV/0!</v>
      </c>
      <c r="K1331" s="203"/>
    </row>
    <row r="1332" spans="1:4">
      <c r="A1332" s="194" t="s">
        <v>1859</v>
      </c>
      <c r="B1332" s="198" t="s">
        <v>582</v>
      </c>
      <c r="C1332" s="196">
        <f>'6'!I7</f>
        <v>0</v>
      </c>
      <c r="D1332" s="197" t="e">
        <f>'6'!I7/'6'!L7</f>
        <v>#DIV/0!</v>
      </c>
    </row>
    <row r="1333" spans="1:4">
      <c r="A1333" s="194" t="s">
        <v>1860</v>
      </c>
      <c r="B1333" s="198" t="s">
        <v>584</v>
      </c>
      <c r="C1333" s="196">
        <f>'6'!I8</f>
        <v>0</v>
      </c>
      <c r="D1333" s="197" t="e">
        <f>'6'!I8/'6'!L8</f>
        <v>#DIV/0!</v>
      </c>
    </row>
    <row r="1334" spans="1:4">
      <c r="A1334" s="194" t="s">
        <v>1861</v>
      </c>
      <c r="B1334" s="198" t="s">
        <v>586</v>
      </c>
      <c r="C1334" s="196">
        <f>'6'!I13</f>
        <v>0</v>
      </c>
      <c r="D1334" s="197" t="e">
        <f>'6'!I13/'6'!L13</f>
        <v>#DIV/0!</v>
      </c>
    </row>
    <row r="1335" spans="1:4">
      <c r="A1335" s="194" t="s">
        <v>1862</v>
      </c>
      <c r="B1335" s="198" t="s">
        <v>588</v>
      </c>
      <c r="C1335" s="196">
        <f>'6'!I17</f>
        <v>0</v>
      </c>
      <c r="D1335" s="197" t="e">
        <f>'6'!I17/'6'!L17</f>
        <v>#DIV/0!</v>
      </c>
    </row>
    <row r="1336" spans="1:4">
      <c r="A1336" s="194" t="s">
        <v>1863</v>
      </c>
      <c r="B1336" s="198" t="s">
        <v>590</v>
      </c>
      <c r="C1336" s="196">
        <f>'6'!I19</f>
        <v>0</v>
      </c>
      <c r="D1336" s="197" t="e">
        <f>'6'!I19/'6'!L19</f>
        <v>#DIV/0!</v>
      </c>
    </row>
    <row r="1337" s="181" customFormat="1" spans="1:11">
      <c r="A1337" s="194" t="s">
        <v>1864</v>
      </c>
      <c r="B1337" s="199" t="s">
        <v>592</v>
      </c>
      <c r="C1337" s="196">
        <f>'6'!I20</f>
        <v>0</v>
      </c>
      <c r="D1337" s="197" t="e">
        <f>'6'!I20/'6'!L20</f>
        <v>#DIV/0!</v>
      </c>
      <c r="K1337" s="203"/>
    </row>
    <row r="1338" spans="1:4">
      <c r="A1338" s="194" t="s">
        <v>1865</v>
      </c>
      <c r="B1338" s="198" t="s">
        <v>594</v>
      </c>
      <c r="C1338" s="196">
        <f>'6'!I22</f>
        <v>0</v>
      </c>
      <c r="D1338" s="197" t="e">
        <f>'6'!I22/'6'!L22</f>
        <v>#DIV/0!</v>
      </c>
    </row>
    <row r="1339" spans="1:4">
      <c r="A1339" s="194" t="s">
        <v>1866</v>
      </c>
      <c r="B1339" s="198" t="s">
        <v>596</v>
      </c>
      <c r="C1339" s="196">
        <f>'6'!I23</f>
        <v>0</v>
      </c>
      <c r="D1339" s="197" t="e">
        <f>'6'!I23/'6'!L23</f>
        <v>#DIV/0!</v>
      </c>
    </row>
    <row r="1340" spans="1:4">
      <c r="A1340" s="194" t="s">
        <v>1867</v>
      </c>
      <c r="B1340" s="198" t="s">
        <v>598</v>
      </c>
      <c r="C1340" s="196">
        <f>'6'!I24</f>
        <v>0</v>
      </c>
      <c r="D1340" s="197" t="e">
        <f>'6'!I24/'6'!L24</f>
        <v>#DIV/0!</v>
      </c>
    </row>
    <row r="1341" spans="1:4">
      <c r="A1341" s="194" t="s">
        <v>1868</v>
      </c>
      <c r="B1341" s="198" t="s">
        <v>600</v>
      </c>
      <c r="C1341" s="196">
        <f>'6'!I25</f>
        <v>0</v>
      </c>
      <c r="D1341" s="197" t="e">
        <f>'6'!I25/'6'!L25</f>
        <v>#DIV/0!</v>
      </c>
    </row>
    <row r="1342" spans="1:4">
      <c r="A1342" s="194" t="s">
        <v>1869</v>
      </c>
      <c r="B1342" s="198" t="s">
        <v>602</v>
      </c>
      <c r="C1342" s="196">
        <f>'6'!I26</f>
        <v>0</v>
      </c>
      <c r="D1342" s="197" t="e">
        <f>'6'!I26/'6'!L26</f>
        <v>#DIV/0!</v>
      </c>
    </row>
    <row r="1343" spans="1:4">
      <c r="A1343" s="194" t="s">
        <v>1870</v>
      </c>
      <c r="B1343" s="198" t="s">
        <v>559</v>
      </c>
      <c r="C1343" s="196">
        <f>'6'!I27</f>
        <v>0</v>
      </c>
      <c r="D1343" s="197" t="e">
        <f>'6'!I27/'6'!L27</f>
        <v>#DIV/0!</v>
      </c>
    </row>
    <row r="1344" spans="1:4">
      <c r="A1344" s="194" t="s">
        <v>1871</v>
      </c>
      <c r="B1344" s="198" t="s">
        <v>605</v>
      </c>
      <c r="C1344" s="196">
        <f>'7'!I6</f>
        <v>0</v>
      </c>
      <c r="D1344" s="197" t="e">
        <f>'7'!I6/'7'!L6</f>
        <v>#DIV/0!</v>
      </c>
    </row>
    <row r="1345" spans="1:4">
      <c r="A1345" s="194" t="s">
        <v>1872</v>
      </c>
      <c r="B1345" s="198" t="s">
        <v>607</v>
      </c>
      <c r="C1345" s="196">
        <f>'7'!I7</f>
        <v>0</v>
      </c>
      <c r="D1345" s="197" t="e">
        <f>'7'!I7/'7'!L7</f>
        <v>#DIV/0!</v>
      </c>
    </row>
    <row r="1346" spans="1:4">
      <c r="A1346" s="194" t="s">
        <v>1873</v>
      </c>
      <c r="B1346" s="198" t="s">
        <v>358</v>
      </c>
      <c r="C1346" s="196">
        <f>'7'!I8</f>
        <v>0</v>
      </c>
      <c r="D1346" s="197" t="e">
        <f>'7'!I8/'7'!L8</f>
        <v>#DIV/0!</v>
      </c>
    </row>
    <row r="1347" spans="1:4">
      <c r="A1347" s="194" t="s">
        <v>1874</v>
      </c>
      <c r="B1347" s="198" t="s">
        <v>610</v>
      </c>
      <c r="C1347" s="196">
        <f>'7'!I9</f>
        <v>0</v>
      </c>
      <c r="D1347" s="197" t="e">
        <f>'7'!I9/'7'!L9</f>
        <v>#DIV/0!</v>
      </c>
    </row>
    <row r="1348" spans="1:4">
      <c r="A1348" s="194" t="s">
        <v>1875</v>
      </c>
      <c r="B1348" s="198" t="s">
        <v>612</v>
      </c>
      <c r="C1348" s="196">
        <f>'7'!I10</f>
        <v>0</v>
      </c>
      <c r="D1348" s="197" t="e">
        <f>'7'!I10/'7'!L10</f>
        <v>#DIV/0!</v>
      </c>
    </row>
    <row r="1349" spans="1:4">
      <c r="A1349" s="194" t="s">
        <v>1876</v>
      </c>
      <c r="B1349" s="198" t="s">
        <v>614</v>
      </c>
      <c r="C1349" s="196">
        <f>'7'!I11</f>
        <v>0</v>
      </c>
      <c r="D1349" s="197" t="e">
        <f>'7'!I11/'7'!L11</f>
        <v>#DIV/0!</v>
      </c>
    </row>
    <row r="1350" spans="1:4">
      <c r="A1350" s="194" t="s">
        <v>1877</v>
      </c>
      <c r="B1350" s="198" t="s">
        <v>616</v>
      </c>
      <c r="C1350" s="196">
        <f>'7'!I12</f>
        <v>0</v>
      </c>
      <c r="D1350" s="197" t="e">
        <f>'7'!I12/'7'!L12</f>
        <v>#DIV/0!</v>
      </c>
    </row>
    <row r="1351" spans="1:4">
      <c r="A1351" s="194" t="s">
        <v>1878</v>
      </c>
      <c r="B1351" s="198" t="s">
        <v>618</v>
      </c>
      <c r="C1351" s="196">
        <f>'7'!I13</f>
        <v>0</v>
      </c>
      <c r="D1351" s="197" t="e">
        <f>'7'!I13/'7'!L13</f>
        <v>#DIV/0!</v>
      </c>
    </row>
    <row r="1352" spans="1:4">
      <c r="A1352" s="194" t="s">
        <v>1879</v>
      </c>
      <c r="B1352" s="198" t="s">
        <v>620</v>
      </c>
      <c r="C1352" s="196">
        <f>'7'!I19</f>
        <v>0</v>
      </c>
      <c r="D1352" s="197" t="e">
        <f>'7'!I19/'7'!L19</f>
        <v>#DIV/0!</v>
      </c>
    </row>
    <row r="1353" spans="1:4">
      <c r="A1353" s="194" t="s">
        <v>1880</v>
      </c>
      <c r="B1353" s="199" t="s">
        <v>622</v>
      </c>
      <c r="C1353" s="196">
        <f>'7'!I20</f>
        <v>0</v>
      </c>
      <c r="D1353" s="197" t="e">
        <f>'7'!I20/'7'!L20</f>
        <v>#DIV/0!</v>
      </c>
    </row>
    <row r="1354" spans="1:4">
      <c r="A1354" s="194" t="s">
        <v>1881</v>
      </c>
      <c r="B1354" s="199" t="s">
        <v>624</v>
      </c>
      <c r="C1354" s="196">
        <f>'7'!I21</f>
        <v>0</v>
      </c>
      <c r="D1354" s="197" t="e">
        <f>'7'!I21/'7'!L21</f>
        <v>#DIV/0!</v>
      </c>
    </row>
    <row r="1355" spans="1:4">
      <c r="A1355" s="194" t="s">
        <v>1882</v>
      </c>
      <c r="B1355" s="198" t="s">
        <v>626</v>
      </c>
      <c r="C1355" s="196">
        <f>'7'!I22</f>
        <v>0</v>
      </c>
      <c r="D1355" s="197" t="e">
        <f>'7'!I22/'7'!L22</f>
        <v>#DIV/0!</v>
      </c>
    </row>
    <row r="1356" spans="1:4">
      <c r="A1356" s="194" t="s">
        <v>1883</v>
      </c>
      <c r="B1356" s="198" t="s">
        <v>628</v>
      </c>
      <c r="C1356" s="196">
        <f>'7'!I23</f>
        <v>0</v>
      </c>
      <c r="D1356" s="197" t="e">
        <f>'7'!I23/'7'!L23</f>
        <v>#DIV/0!</v>
      </c>
    </row>
    <row r="1357" spans="1:4">
      <c r="A1357" s="194" t="s">
        <v>1884</v>
      </c>
      <c r="B1357" s="198" t="s">
        <v>630</v>
      </c>
      <c r="C1357" s="196">
        <f>'7'!I24</f>
        <v>0</v>
      </c>
      <c r="D1357" s="197" t="e">
        <f>'7'!I24/'7'!L24</f>
        <v>#DIV/0!</v>
      </c>
    </row>
    <row r="1358" spans="1:4">
      <c r="A1358" s="194" t="s">
        <v>1885</v>
      </c>
      <c r="B1358" s="198" t="s">
        <v>632</v>
      </c>
      <c r="C1358" s="196">
        <f>'7'!I25</f>
        <v>0</v>
      </c>
      <c r="D1358" s="197" t="e">
        <f>'7'!I25/'7'!L25</f>
        <v>#DIV/0!</v>
      </c>
    </row>
    <row r="1359" s="181" customFormat="1" spans="1:11">
      <c r="A1359" s="194" t="s">
        <v>1886</v>
      </c>
      <c r="B1359" s="201" t="s">
        <v>1887</v>
      </c>
      <c r="C1359" s="196">
        <f>'2'!J11+'6'!J9</f>
        <v>0</v>
      </c>
      <c r="D1359" s="197" t="e">
        <f>IF(HLOOKUP(1,Tabel_Populatia,Raion+1,Rubrici)&lt;&gt;0,('2'!J11+'6'!J9)*10000/HLOOKUP(1,Tabel_Populatia,Raion+1,Rubrici),"Lipsa date")</f>
        <v>#N/A</v>
      </c>
      <c r="K1359" s="203"/>
    </row>
    <row r="1360" spans="1:4">
      <c r="A1360" s="194" t="s">
        <v>1888</v>
      </c>
      <c r="B1360" s="201" t="s">
        <v>1889</v>
      </c>
      <c r="C1360" s="196">
        <f>SUM('2'!J15:J29)+SUM('3'!J6:J14)</f>
        <v>0</v>
      </c>
      <c r="D1360" s="197" t="e">
        <f>IF(HLOOKUP(1,Tabel_Populatia,Raion+1,Rubrici)&lt;&gt;0,(SUM('2'!J15:J29)+SUM('3'!J6:J14))*10000/HLOOKUP(1,Tabel_Populatia,Raion+1,Rubrici),"Lipsa date")</f>
        <v>#N/A</v>
      </c>
    </row>
    <row r="1361" spans="1:4">
      <c r="A1361" s="194" t="s">
        <v>1890</v>
      </c>
      <c r="B1361" s="201" t="s">
        <v>1891</v>
      </c>
      <c r="C1361" s="196">
        <f>'2'!J14</f>
        <v>0</v>
      </c>
      <c r="D1361" s="197" t="e">
        <f>IF(HLOOKUP(1,Tabel_Populatia,Raion+1,Rubrici)&lt;&gt;0,'2'!J14*10000/HLOOKUP(1,Tabel_Populatia,Raion+1,Rubrici),"Lipsa date")</f>
        <v>#N/A</v>
      </c>
    </row>
    <row r="1362" spans="1:4">
      <c r="A1362" s="194" t="s">
        <v>1892</v>
      </c>
      <c r="B1362" s="198" t="s">
        <v>396</v>
      </c>
      <c r="C1362" s="196">
        <f>'2'!J15</f>
        <v>0</v>
      </c>
      <c r="D1362" s="197" t="e">
        <f>IF(HLOOKUP(1,Tabel_Populatia,Raion+1,Rubrici)&lt;&gt;0,'2'!J15*10000/HLOOKUP(1,Tabel_Populatia,Raion+1,Rubrici),"Lipsa date")</f>
        <v>#N/A</v>
      </c>
    </row>
    <row r="1363" spans="1:4">
      <c r="A1363" s="194" t="s">
        <v>1893</v>
      </c>
      <c r="B1363" s="198" t="s">
        <v>398</v>
      </c>
      <c r="C1363" s="196">
        <f>'2'!J16</f>
        <v>0</v>
      </c>
      <c r="D1363" s="197" t="e">
        <f>IF(HLOOKUP(1,Tabel_Populatia,Raion+1,Rubrici)&lt;&gt;0,'2'!J16*10000/HLOOKUP(1,Tabel_Populatia,Raion+1,Rubrici),"Lipsa date")</f>
        <v>#N/A</v>
      </c>
    </row>
    <row r="1364" spans="1:4">
      <c r="A1364" s="194" t="s">
        <v>1894</v>
      </c>
      <c r="B1364" s="198" t="s">
        <v>84</v>
      </c>
      <c r="C1364" s="196">
        <f>'2'!J17</f>
        <v>0</v>
      </c>
      <c r="D1364" s="197" t="e">
        <f>IF(HLOOKUP(1,Tabel_Populatia,Raion+1,Rubrici)&lt;&gt;0,'2'!J17*10000/HLOOKUP(1,Tabel_Populatia,Raion+1,Rubrici),"Lipsa date")</f>
        <v>#N/A</v>
      </c>
    </row>
    <row r="1365" spans="1:4">
      <c r="A1365" s="194" t="s">
        <v>1895</v>
      </c>
      <c r="B1365" s="198" t="s">
        <v>401</v>
      </c>
      <c r="C1365" s="196">
        <f>'2'!J18</f>
        <v>0</v>
      </c>
      <c r="D1365" s="197" t="e">
        <f>IF(HLOOKUP(1,Tabel_Populatia,Raion+1,Rubrici)&lt;&gt;0,'2'!J18*10000/HLOOKUP(1,Tabel_Populatia,Raion+1,Rubrici),"Lipsa date")</f>
        <v>#N/A</v>
      </c>
    </row>
    <row r="1366" spans="1:4">
      <c r="A1366" s="194" t="s">
        <v>1896</v>
      </c>
      <c r="B1366" s="198" t="s">
        <v>1897</v>
      </c>
      <c r="C1366" s="196">
        <f>'2'!J19+'2'!J20</f>
        <v>0</v>
      </c>
      <c r="D1366" s="197" t="e">
        <f>IF(HLOOKUP(1,Tabel_Populatia,Raion+1,Rubrici)&lt;&gt;0,('2'!J19+'2'!J20)*10000/HLOOKUP(1,Tabel_Populatia,Raion+1,Rubrici),"Lipsa date")</f>
        <v>#N/A</v>
      </c>
    </row>
    <row r="1367" spans="1:4">
      <c r="A1367" s="194" t="s">
        <v>1898</v>
      </c>
      <c r="B1367" s="198" t="s">
        <v>403</v>
      </c>
      <c r="C1367" s="196">
        <f>'2'!J19</f>
        <v>0</v>
      </c>
      <c r="D1367" s="197" t="e">
        <f>IF(HLOOKUP(1,Tabel_Populatia,Raion+1,Rubrici)&lt;&gt;0,'2'!J19*10000/HLOOKUP(1,Tabel_Populatia,Raion+1,Rubrici),"Lipsa date")</f>
        <v>#N/A</v>
      </c>
    </row>
    <row r="1368" spans="1:4">
      <c r="A1368" s="194" t="s">
        <v>1899</v>
      </c>
      <c r="B1368" s="198" t="s">
        <v>405</v>
      </c>
      <c r="C1368" s="196">
        <f>'2'!J20</f>
        <v>0</v>
      </c>
      <c r="D1368" s="197" t="e">
        <f>IF(HLOOKUP(1,Tabel_Populatia,Raion+1,Rubrici)&lt;&gt;0,'2'!J20*10000/HLOOKUP(1,Tabel_Populatia,Raion+1,Rubrici),"Lipsa date")</f>
        <v>#N/A</v>
      </c>
    </row>
    <row r="1369" spans="1:4">
      <c r="A1369" s="194" t="s">
        <v>1900</v>
      </c>
      <c r="B1369" s="198" t="s">
        <v>407</v>
      </c>
      <c r="C1369" s="196">
        <f>'2'!J21</f>
        <v>0</v>
      </c>
      <c r="D1369" s="197" t="e">
        <f>IF(HLOOKUP(1,Tabel_Populatia,Raion+1,Rubrici)&lt;&gt;0,'2'!J21*10000/HLOOKUP(1,Tabel_Populatia,Raion+1,Rubrici),"Lipsa date")</f>
        <v>#N/A</v>
      </c>
    </row>
    <row r="1370" spans="1:4">
      <c r="A1370" s="194" t="s">
        <v>1901</v>
      </c>
      <c r="B1370" s="198" t="s">
        <v>409</v>
      </c>
      <c r="C1370" s="196">
        <f>'2'!J22</f>
        <v>0</v>
      </c>
      <c r="D1370" s="197" t="e">
        <f>IF(HLOOKUP(1,Tabel_Populatia,Raion+1,Rubrici)&lt;&gt;0,'2'!J22*10000/HLOOKUP(1,Tabel_Populatia,Raion+1,Rubrici),"Lipsa date")</f>
        <v>#N/A</v>
      </c>
    </row>
    <row r="1371" spans="1:4">
      <c r="A1371" s="194" t="s">
        <v>1902</v>
      </c>
      <c r="B1371" s="198" t="s">
        <v>1903</v>
      </c>
      <c r="C1371" s="196">
        <f>'2'!J23+'2'!J24</f>
        <v>0</v>
      </c>
      <c r="D1371" s="197" t="e">
        <f>IF(HLOOKUP(1,Tabel_Populatia,Raion+1,Rubrici)&lt;&gt;0,('2'!J23+'2'!J24)*10000/HLOOKUP(1,Tabel_Populatia,Raion+1,Rubrici),"Lipsa date")</f>
        <v>#N/A</v>
      </c>
    </row>
    <row r="1372" spans="1:4">
      <c r="A1372" s="194" t="s">
        <v>1904</v>
      </c>
      <c r="B1372" s="198" t="s">
        <v>411</v>
      </c>
      <c r="C1372" s="196">
        <f>'2'!J23</f>
        <v>0</v>
      </c>
      <c r="D1372" s="197" t="e">
        <f>IF(HLOOKUP(1,Tabel_Populatia,Raion+1,Rubrici)&lt;&gt;0,'2'!J23*10000/HLOOKUP(1,Tabel_Populatia,Raion+1,Rubrici),"Lipsa date")</f>
        <v>#N/A</v>
      </c>
    </row>
    <row r="1373" spans="1:4">
      <c r="A1373" s="194" t="s">
        <v>1905</v>
      </c>
      <c r="B1373" s="198" t="s">
        <v>413</v>
      </c>
      <c r="C1373" s="196">
        <f>'2'!J24</f>
        <v>0</v>
      </c>
      <c r="D1373" s="197" t="e">
        <f>IF(HLOOKUP(1,Tabel_Populatia,Raion+1,Rubrici)&lt;&gt;0,'2'!J24*10000/HLOOKUP(1,Tabel_Populatia,Raion+1,Rubrici),"Lipsa date")</f>
        <v>#N/A</v>
      </c>
    </row>
    <row r="1374" spans="1:4">
      <c r="A1374" s="194" t="s">
        <v>1906</v>
      </c>
      <c r="B1374" s="198" t="s">
        <v>415</v>
      </c>
      <c r="C1374" s="196">
        <f>'2'!J25</f>
        <v>0</v>
      </c>
      <c r="D1374" s="197" t="e">
        <f>IF(HLOOKUP(1,Tabel_Populatia,Raion+1,Rubrici)&lt;&gt;0,'2'!J25*10000/HLOOKUP(1,Tabel_Populatia,Raion+1,Rubrici),"Lipsa date")</f>
        <v>#N/A</v>
      </c>
    </row>
    <row r="1375" spans="1:4">
      <c r="A1375" s="194" t="s">
        <v>1907</v>
      </c>
      <c r="B1375" s="198" t="s">
        <v>417</v>
      </c>
      <c r="C1375" s="196">
        <f>'2'!J26</f>
        <v>0</v>
      </c>
      <c r="D1375" s="197" t="e">
        <f>IF(HLOOKUP(1,Tabel_Populatia,Raion+1,Rubrici)&lt;&gt;0,'2'!J26*10000/HLOOKUP(1,Tabel_Populatia,Raion+1,Rubrici),"Lipsa date")</f>
        <v>#N/A</v>
      </c>
    </row>
    <row r="1376" spans="1:4">
      <c r="A1376" s="194" t="s">
        <v>1908</v>
      </c>
      <c r="B1376" s="198" t="s">
        <v>1909</v>
      </c>
      <c r="C1376" s="196">
        <f>'2'!J27+'2'!J28</f>
        <v>0</v>
      </c>
      <c r="D1376" s="197" t="e">
        <f>IF(HLOOKUP(1,Tabel_Populatia,Raion+1,Rubrici)&lt;&gt;0,('2'!J27+'2'!J28)*10000/HLOOKUP(1,Tabel_Populatia,Raion+1,Rubrici),"Lipsa date")</f>
        <v>#N/A</v>
      </c>
    </row>
    <row r="1377" spans="1:4">
      <c r="A1377" s="194" t="s">
        <v>1910</v>
      </c>
      <c r="B1377" s="198" t="s">
        <v>419</v>
      </c>
      <c r="C1377" s="196">
        <f>'2'!J27</f>
        <v>0</v>
      </c>
      <c r="D1377" s="197" t="e">
        <f>IF(HLOOKUP(1,Tabel_Populatia,Raion+1,Rubrici)&lt;&gt;0,'2'!J27*10000/HLOOKUP(1,Tabel_Populatia,Raion+1,Rubrici),"Lipsa date")</f>
        <v>#N/A</v>
      </c>
    </row>
    <row r="1378" spans="1:4">
      <c r="A1378" s="194" t="s">
        <v>1911</v>
      </c>
      <c r="B1378" s="198" t="s">
        <v>421</v>
      </c>
      <c r="C1378" s="196">
        <f>'2'!J28</f>
        <v>0</v>
      </c>
      <c r="D1378" s="197" t="e">
        <f>IF(HLOOKUP(1,Tabel_Populatia,Raion+1,Rubrici)&lt;&gt;0,'2'!J28*10000/HLOOKUP(1,Tabel_Populatia,Raion+1,Rubrici),"Lipsa date")</f>
        <v>#N/A</v>
      </c>
    </row>
    <row r="1379" spans="1:4">
      <c r="A1379" s="194" t="s">
        <v>1912</v>
      </c>
      <c r="B1379" s="198" t="s">
        <v>423</v>
      </c>
      <c r="C1379" s="196">
        <f>'2'!J29</f>
        <v>0</v>
      </c>
      <c r="D1379" s="197" t="e">
        <f>IF(HLOOKUP(1,Tabel_Populatia,Raion+1,Rubrici)&lt;&gt;0,'2'!J29*10000/HLOOKUP(1,Tabel_Populatia,Raion+1,Rubrici),"Lipsa date")</f>
        <v>#N/A</v>
      </c>
    </row>
    <row r="1380" spans="1:4">
      <c r="A1380" s="194" t="s">
        <v>1913</v>
      </c>
      <c r="B1380" s="198" t="s">
        <v>425</v>
      </c>
      <c r="C1380" s="196">
        <f>'3'!J6</f>
        <v>0</v>
      </c>
      <c r="D1380" s="197" t="e">
        <f>IF(HLOOKUP(1,Tabel_Populatia,Raion+1,Rubrici)&lt;&gt;0,'3'!J6*10000/HLOOKUP(1,Tabel_Populatia,Raion+1,Rubrici),"Lipsa date")</f>
        <v>#N/A</v>
      </c>
    </row>
    <row r="1381" spans="1:4">
      <c r="A1381" s="194" t="s">
        <v>1914</v>
      </c>
      <c r="B1381" s="198" t="s">
        <v>427</v>
      </c>
      <c r="C1381" s="196">
        <f>'3'!J7</f>
        <v>0</v>
      </c>
      <c r="D1381" s="197" t="e">
        <f>IF(HLOOKUP(1,Tabel_Populatia,Raion+1,Rubrici)&lt;&gt;0,'3'!J7*10000/HLOOKUP(1,Tabel_Populatia,Raion+1,Rubrici),"Lipsa date")</f>
        <v>#N/A</v>
      </c>
    </row>
    <row r="1382" spans="1:4">
      <c r="A1382" s="194" t="s">
        <v>1915</v>
      </c>
      <c r="B1382" s="198" t="s">
        <v>429</v>
      </c>
      <c r="C1382" s="196">
        <f>'3'!J8</f>
        <v>0</v>
      </c>
      <c r="D1382" s="197" t="e">
        <f>IF(HLOOKUP(1,Tabel_Populatia,Raion+1,Rubrici)&lt;&gt;0,'3'!J8*10000/HLOOKUP(1,Tabel_Populatia,Raion+1,Rubrici),"Lipsa date")</f>
        <v>#N/A</v>
      </c>
    </row>
    <row r="1383" spans="1:4">
      <c r="A1383" s="194" t="s">
        <v>1916</v>
      </c>
      <c r="B1383" s="198" t="s">
        <v>431</v>
      </c>
      <c r="C1383" s="196">
        <f>'3'!J9</f>
        <v>0</v>
      </c>
      <c r="D1383" s="197" t="e">
        <f>IF(HLOOKUP(1,Tabel_Populatia,Raion+1,Rubrici)&lt;&gt;0,'3'!J9*10000/HLOOKUP(1,Tabel_Populatia,Raion+1,Rubrici),"Lipsa date")</f>
        <v>#N/A</v>
      </c>
    </row>
    <row r="1384" spans="1:4">
      <c r="A1384" s="194" t="s">
        <v>1917</v>
      </c>
      <c r="B1384" s="198" t="s">
        <v>433</v>
      </c>
      <c r="C1384" s="196">
        <f>'3'!J10</f>
        <v>0</v>
      </c>
      <c r="D1384" s="197" t="e">
        <f>IF(HLOOKUP(1,Tabel_Populatia,Raion+1,Rubrici)&lt;&gt;0,'3'!J10*10000/HLOOKUP(1,Tabel_Populatia,Raion+1,Rubrici),"Lipsa date")</f>
        <v>#N/A</v>
      </c>
    </row>
    <row r="1385" spans="1:4">
      <c r="A1385" s="194" t="s">
        <v>1918</v>
      </c>
      <c r="B1385" s="198" t="s">
        <v>435</v>
      </c>
      <c r="C1385" s="196">
        <f>'3'!J11</f>
        <v>0</v>
      </c>
      <c r="D1385" s="197" t="e">
        <f>IF(HLOOKUP(1,Tabel_Populatia,Raion+1,Rubrici)&lt;&gt;0,'3'!J11*10000/HLOOKUP(1,Tabel_Populatia,Raion+1,Rubrici),"Lipsa date")</f>
        <v>#N/A</v>
      </c>
    </row>
    <row r="1386" spans="1:4">
      <c r="A1386" s="194" t="s">
        <v>1919</v>
      </c>
      <c r="B1386" s="198" t="s">
        <v>437</v>
      </c>
      <c r="C1386" s="196">
        <f>'3'!J12</f>
        <v>0</v>
      </c>
      <c r="D1386" s="197" t="e">
        <f>IF(HLOOKUP(1,Tabel_Populatia,Raion+1,Rubrici)&lt;&gt;0,'3'!J12*10000/HLOOKUP(1,Tabel_Populatia,Raion+1,Rubrici),"Lipsa date")</f>
        <v>#N/A</v>
      </c>
    </row>
    <row r="1387" spans="1:4">
      <c r="A1387" s="194" t="s">
        <v>1920</v>
      </c>
      <c r="B1387" s="198" t="s">
        <v>439</v>
      </c>
      <c r="C1387" s="196">
        <f>'3'!J13</f>
        <v>0</v>
      </c>
      <c r="D1387" s="197" t="e">
        <f>IF(HLOOKUP(1,Tabel_Populatia,Raion+1,Rubrici)&lt;&gt;0,'3'!J13*10000/HLOOKUP(1,Tabel_Populatia,Raion+1,Rubrici),"Lipsa date")</f>
        <v>#N/A</v>
      </c>
    </row>
    <row r="1388" spans="1:4">
      <c r="A1388" s="194" t="s">
        <v>1921</v>
      </c>
      <c r="B1388" s="198" t="s">
        <v>441</v>
      </c>
      <c r="C1388" s="196">
        <f>'3'!J14</f>
        <v>0</v>
      </c>
      <c r="D1388" s="197" t="e">
        <f>IF(HLOOKUP(1,Tabel_Populatia,Raion+1,Rubrici)&lt;&gt;0,'3'!J14*10000/HLOOKUP(1,Tabel_Populatia,Raion+1,Rubrici),"Lipsa date")</f>
        <v>#N/A</v>
      </c>
    </row>
    <row r="1389" spans="1:4">
      <c r="A1389" s="194" t="s">
        <v>1922</v>
      </c>
      <c r="B1389" s="201" t="s">
        <v>1923</v>
      </c>
      <c r="C1389" s="196">
        <f>SUM('3'!J15:J28)</f>
        <v>0</v>
      </c>
      <c r="D1389" s="197" t="e">
        <f>IF(HLOOKUP(1,Tabel_Populatia,Raion+1,Rubrici)&lt;&gt;0,SUM('3'!J15:J28)*10000/HLOOKUP(1,Tabel_Populatia,Raion+1,Rubrici),"Lipsa date")</f>
        <v>#N/A</v>
      </c>
    </row>
    <row r="1390" spans="1:4">
      <c r="A1390" s="194" t="s">
        <v>1924</v>
      </c>
      <c r="B1390" s="201" t="s">
        <v>1925</v>
      </c>
      <c r="C1390" s="196">
        <f>'3'!J15+'3'!J16</f>
        <v>0</v>
      </c>
      <c r="D1390" s="197" t="e">
        <f>IF(HLOOKUP(1,Tabel_Populatia,Raion+1,Rubrici)&lt;&gt;0,('3'!J15+'3'!J16)*10000/HLOOKUP(1,Tabel_Populatia,Raion+1,Rubrici),"Lipsa date")</f>
        <v>#N/A</v>
      </c>
    </row>
    <row r="1391" spans="1:4">
      <c r="A1391" s="194" t="s">
        <v>1926</v>
      </c>
      <c r="B1391" s="206" t="s">
        <v>1927</v>
      </c>
      <c r="C1391" s="196">
        <f>'3'!J15</f>
        <v>0</v>
      </c>
      <c r="D1391" s="197" t="e">
        <f>IF(HLOOKUP(1,Tabel_Populatia,Raion+1,Rubrici)&lt;&gt;0,('3'!J15)*10000/HLOOKUP(1,Tabel_Populatia,Raion+1,Rubrici),"Lipsa date")</f>
        <v>#N/A</v>
      </c>
    </row>
    <row r="1392" spans="1:4">
      <c r="A1392" s="194" t="s">
        <v>1928</v>
      </c>
      <c r="B1392" s="198" t="s">
        <v>445</v>
      </c>
      <c r="C1392" s="196">
        <f>'3'!J16</f>
        <v>0</v>
      </c>
      <c r="D1392" s="197" t="e">
        <f>IF(HLOOKUP(1,Tabel_Populatia,Raion+1,Rubrici)&lt;&gt;0,'3'!J16*10000/HLOOKUP(1,Tabel_Populatia,Raion+1,Rubrici),"Lipsa date")</f>
        <v>#N/A</v>
      </c>
    </row>
    <row r="1393" spans="1:4">
      <c r="A1393" s="194" t="s">
        <v>1929</v>
      </c>
      <c r="B1393" s="198" t="s">
        <v>447</v>
      </c>
      <c r="C1393" s="196">
        <f>'3'!J17</f>
        <v>0</v>
      </c>
      <c r="D1393" s="197" t="e">
        <f>IF(HLOOKUP(1,Tabel_Populatia,Raion+1,Rubrici)&lt;&gt;0,'3'!J17*10000/HLOOKUP(1,Tabel_Populatia,Raion+1,Rubrici),"Lipsa date")</f>
        <v>#N/A</v>
      </c>
    </row>
    <row r="1394" spans="1:4">
      <c r="A1394" s="194" t="s">
        <v>1930</v>
      </c>
      <c r="B1394" s="198" t="s">
        <v>449</v>
      </c>
      <c r="C1394" s="196">
        <f>'3'!J18</f>
        <v>0</v>
      </c>
      <c r="D1394" s="197" t="e">
        <f>IF(HLOOKUP(1,Tabel_Populatia,Raion+1,Rubrici)&lt;&gt;0,'3'!J18*10000/HLOOKUP(1,Tabel_Populatia,Raion+1,Rubrici),"Lipsa date")</f>
        <v>#N/A</v>
      </c>
    </row>
    <row r="1395" spans="1:4">
      <c r="A1395" s="194" t="s">
        <v>1931</v>
      </c>
      <c r="B1395" s="198" t="s">
        <v>451</v>
      </c>
      <c r="C1395" s="196">
        <f>'3'!J19</f>
        <v>0</v>
      </c>
      <c r="D1395" s="197" t="e">
        <f>IF(HLOOKUP(1,Tabel_Populatia,Raion+1,Rubrici)&lt;&gt;0,'3'!J19*10000/HLOOKUP(1,Tabel_Populatia,Raion+1,Rubrici),"Lipsa date")</f>
        <v>#N/A</v>
      </c>
    </row>
    <row r="1396" spans="1:4">
      <c r="A1396" s="194" t="s">
        <v>1932</v>
      </c>
      <c r="B1396" s="198" t="s">
        <v>1933</v>
      </c>
      <c r="C1396" s="196">
        <f>'3'!J20+'3'!J21</f>
        <v>0</v>
      </c>
      <c r="D1396" s="197" t="e">
        <f>IF(HLOOKUP(1,Tabel_Populatia,Raion+1,Rubrici)&lt;&gt;0,('3'!J20+'3'!J21)*10000/HLOOKUP(1,Tabel_Populatia,Raion+1,Rubrici),"Lipsa date")</f>
        <v>#N/A</v>
      </c>
    </row>
    <row r="1397" spans="1:4">
      <c r="A1397" s="194" t="s">
        <v>1934</v>
      </c>
      <c r="B1397" s="198" t="s">
        <v>453</v>
      </c>
      <c r="C1397" s="196">
        <f>'3'!J20</f>
        <v>0</v>
      </c>
      <c r="D1397" s="197" t="e">
        <f>IF(HLOOKUP(1,Tabel_Populatia,Raion+1,Rubrici)&lt;&gt;0,'3'!J20*10000/HLOOKUP(1,Tabel_Populatia,Raion+1,Rubrici),"Lipsa date")</f>
        <v>#N/A</v>
      </c>
    </row>
    <row r="1398" spans="1:4">
      <c r="A1398" s="194" t="s">
        <v>1935</v>
      </c>
      <c r="B1398" s="198" t="s">
        <v>455</v>
      </c>
      <c r="C1398" s="196">
        <f>'3'!J21</f>
        <v>0</v>
      </c>
      <c r="D1398" s="197" t="e">
        <f>IF(HLOOKUP(1,Tabel_Populatia,Raion+1,Rubrici)&lt;&gt;0,'3'!J21*10000/HLOOKUP(1,Tabel_Populatia,Raion+1,Rubrici),"Lipsa date")</f>
        <v>#N/A</v>
      </c>
    </row>
    <row r="1399" spans="1:4">
      <c r="A1399" s="194" t="s">
        <v>1936</v>
      </c>
      <c r="B1399" s="198" t="s">
        <v>1937</v>
      </c>
      <c r="C1399" s="196">
        <f>'3'!J22+'3'!J23</f>
        <v>0</v>
      </c>
      <c r="D1399" s="197" t="e">
        <f>IF(HLOOKUP(1,Tabel_Populatia,Raion+1,Rubrici)&lt;&gt;0,('3'!J22+'3'!J23)*10000/HLOOKUP(1,Tabel_Populatia,Raion+1,Rubrici),"Lipsa date")</f>
        <v>#N/A</v>
      </c>
    </row>
    <row r="1400" spans="1:4">
      <c r="A1400" s="194" t="s">
        <v>1938</v>
      </c>
      <c r="B1400" s="198" t="s">
        <v>457</v>
      </c>
      <c r="C1400" s="196">
        <f>'3'!J22</f>
        <v>0</v>
      </c>
      <c r="D1400" s="197" t="e">
        <f>IF(HLOOKUP(1,Tabel_Populatia,Raion+1,Rubrici)&lt;&gt;0,'3'!J22*10000/HLOOKUP(1,Tabel_Populatia,Raion+1,Rubrici),"Lipsa date")</f>
        <v>#N/A</v>
      </c>
    </row>
    <row r="1401" spans="1:4">
      <c r="A1401" s="194" t="s">
        <v>1939</v>
      </c>
      <c r="B1401" s="198" t="s">
        <v>459</v>
      </c>
      <c r="C1401" s="196">
        <f>'3'!J23</f>
        <v>0</v>
      </c>
      <c r="D1401" s="197" t="e">
        <f>IF(HLOOKUP(1,Tabel_Populatia,Raion+1,Rubrici)&lt;&gt;0,'3'!J23*10000/HLOOKUP(1,Tabel_Populatia,Raion+1,Rubrici),"Lipsa date")</f>
        <v>#N/A</v>
      </c>
    </row>
    <row r="1402" spans="1:4">
      <c r="A1402" s="194" t="s">
        <v>1940</v>
      </c>
      <c r="B1402" s="198" t="s">
        <v>461</v>
      </c>
      <c r="C1402" s="196">
        <f>'3'!J24</f>
        <v>0</v>
      </c>
      <c r="D1402" s="197" t="e">
        <f>IF(HLOOKUP(1,Tabel_Populatia,Raion+1,Rubrici)&lt;&gt;0,'3'!J24*10000/HLOOKUP(1,Tabel_Populatia,Raion+1,Rubrici),"Lipsa date")</f>
        <v>#N/A</v>
      </c>
    </row>
    <row r="1403" spans="1:4">
      <c r="A1403" s="194" t="s">
        <v>1941</v>
      </c>
      <c r="B1403" s="198" t="s">
        <v>1942</v>
      </c>
      <c r="C1403" s="196">
        <f>'3'!J25+'3'!J26</f>
        <v>0</v>
      </c>
      <c r="D1403" s="197" t="e">
        <f>IF(HLOOKUP(1,Tabel_Populatia,Raion+1,Rubrici)&lt;&gt;0,('3'!J25+'3'!J26)*10000/HLOOKUP(1,Tabel_Populatia,Raion+1,Rubrici),"Lipsa date")</f>
        <v>#N/A</v>
      </c>
    </row>
    <row r="1404" spans="1:4">
      <c r="A1404" s="194" t="s">
        <v>1943</v>
      </c>
      <c r="B1404" s="198" t="s">
        <v>463</v>
      </c>
      <c r="C1404" s="196">
        <f>'3'!J25</f>
        <v>0</v>
      </c>
      <c r="D1404" s="197" t="e">
        <f>IF(HLOOKUP(1,Tabel_Populatia,Raion+1,Rubrici)&lt;&gt;0,'3'!J25*10000/HLOOKUP(1,Tabel_Populatia,Raion+1,Rubrici),"Lipsa date")</f>
        <v>#N/A</v>
      </c>
    </row>
    <row r="1405" spans="1:4">
      <c r="A1405" s="194" t="s">
        <v>1944</v>
      </c>
      <c r="B1405" s="198" t="s">
        <v>465</v>
      </c>
      <c r="C1405" s="196">
        <f>'3'!J26</f>
        <v>0</v>
      </c>
      <c r="D1405" s="197" t="e">
        <f>IF(HLOOKUP(1,Tabel_Populatia,Raion+1,Rubrici)&lt;&gt;0,'3'!J26*10000/HLOOKUP(1,Tabel_Populatia,Raion+1,Rubrici),"Lipsa date")</f>
        <v>#N/A</v>
      </c>
    </row>
    <row r="1406" spans="1:4">
      <c r="A1406" s="194" t="s">
        <v>1945</v>
      </c>
      <c r="B1406" s="198" t="s">
        <v>467</v>
      </c>
      <c r="C1406" s="196">
        <f>'3'!J27</f>
        <v>0</v>
      </c>
      <c r="D1406" s="197" t="e">
        <f>IF(HLOOKUP(1,Tabel_Populatia,Raion+1,Rubrici)&lt;&gt;0,'3'!J27*10000/HLOOKUP(1,Tabel_Populatia,Raion+1,Rubrici),"Lipsa date")</f>
        <v>#N/A</v>
      </c>
    </row>
    <row r="1407" spans="1:4">
      <c r="A1407" s="194" t="s">
        <v>1946</v>
      </c>
      <c r="B1407" s="198" t="s">
        <v>469</v>
      </c>
      <c r="C1407" s="196">
        <f>'3'!J28</f>
        <v>0</v>
      </c>
      <c r="D1407" s="197" t="e">
        <f>IF(HLOOKUP(1,Tabel_Populatia,Raion+1,Rubrici)&lt;&gt;0,'3'!J28*10000/HLOOKUP(1,Tabel_Populatia,Raion+1,Rubrici),"Lipsa date")</f>
        <v>#N/A</v>
      </c>
    </row>
    <row r="1408" spans="1:4">
      <c r="A1408" s="194" t="s">
        <v>1947</v>
      </c>
      <c r="B1408" s="201" t="s">
        <v>1948</v>
      </c>
      <c r="C1408" s="196">
        <f>'3'!J29+'3'!J31</f>
        <v>0</v>
      </c>
      <c r="D1408" s="197" t="e">
        <f>IF(HLOOKUP(1,Tabel_Populatia,Raion+1,Rubrici)&lt;&gt;0,('3'!J29+'3'!J31)*10000/HLOOKUP(1,Tabel_Populatia,Raion+1,Rubrici),"Lipsa date")</f>
        <v>#N/A</v>
      </c>
    </row>
    <row r="1409" spans="1:4">
      <c r="A1409" s="194" t="s">
        <v>1949</v>
      </c>
      <c r="B1409" s="204" t="s">
        <v>1950</v>
      </c>
      <c r="C1409" s="196">
        <f>'3'!J29</f>
        <v>0</v>
      </c>
      <c r="D1409" s="197" t="e">
        <f>IF(HLOOKUP(1,Tabel_Populatia,Raion+1,Rubrici)&lt;&gt;0,'3'!J29*10000/HLOOKUP(1,Tabel_Populatia,Raion+1,Rubrici),"Lipsa date")</f>
        <v>#N/A</v>
      </c>
    </row>
    <row r="1410" s="182" customFormat="1" ht="25.5" spans="1:11">
      <c r="A1410" s="194" t="s">
        <v>1951</v>
      </c>
      <c r="B1410" s="201" t="s">
        <v>1952</v>
      </c>
      <c r="C1410" s="196">
        <f>'3'!J30</f>
        <v>0</v>
      </c>
      <c r="D1410" s="197" t="e">
        <f>IF(HLOOKUP(1,Tabel_Populatia,Raion+1,Rubrici)&lt;&gt;0,'3'!J30*10000/HLOOKUP(1,Tabel_Populatia,Raion+1,Rubrici),"Lipsa date")</f>
        <v>#N/A</v>
      </c>
      <c r="K1410" s="208"/>
    </row>
    <row r="1411" spans="1:4">
      <c r="A1411" s="194" t="s">
        <v>1953</v>
      </c>
      <c r="B1411" s="198" t="s">
        <v>475</v>
      </c>
      <c r="C1411" s="196">
        <f>'3'!J31</f>
        <v>0</v>
      </c>
      <c r="D1411" s="197" t="e">
        <f>IF(HLOOKUP(1,Tabel_Populatia,Raion+1,Rubrici)&lt;&gt;0,'3'!J31*10000/HLOOKUP(1,Tabel_Populatia,Raion+1,Rubrici),"Lipsa date")</f>
        <v>#N/A</v>
      </c>
    </row>
    <row r="1412" spans="1:4">
      <c r="A1412" s="194" t="s">
        <v>1954</v>
      </c>
      <c r="B1412" s="207" t="s">
        <v>1955</v>
      </c>
      <c r="C1412" s="196">
        <f>'4'!J6+'4'!J8</f>
        <v>0</v>
      </c>
      <c r="D1412" s="197" t="e">
        <f>IF(HLOOKUP(1,Tabel_Populatia,Raion+1,Rubrici)&lt;&gt;0,('4'!J6+'4'!J8)*10000/HLOOKUP(1,Tabel_Populatia,Raion+1,Rubrici),"Lipsa date")</f>
        <v>#N/A</v>
      </c>
    </row>
    <row r="1413" spans="1:4">
      <c r="A1413" s="194" t="s">
        <v>1956</v>
      </c>
      <c r="B1413" s="198" t="s">
        <v>477</v>
      </c>
      <c r="C1413" s="196">
        <f>'4'!J6</f>
        <v>0</v>
      </c>
      <c r="D1413" s="197" t="e">
        <f>IF(HLOOKUP(1,Tabel_Populatia,Raion+1,Rubrici)&lt;&gt;0,'4'!J6*10000/HLOOKUP(1,Tabel_Populatia,Raion+1,Rubrici),"Lipsa date")</f>
        <v>#N/A</v>
      </c>
    </row>
    <row r="1414" spans="1:4">
      <c r="A1414" s="194" t="s">
        <v>1957</v>
      </c>
      <c r="B1414" s="199" t="s">
        <v>479</v>
      </c>
      <c r="C1414" s="196">
        <f>'4'!J7</f>
        <v>0</v>
      </c>
      <c r="D1414" s="197" t="e">
        <f>IF(HLOOKUP(1,Tabel_Populatia,Raion+1,Rubrici)&lt;&gt;0,'4'!J7*10000/HLOOKUP(1,Tabel_Populatia,Raion+1,Rubrici),"Lipsa date")</f>
        <v>#N/A</v>
      </c>
    </row>
    <row r="1415" spans="1:4">
      <c r="A1415" s="194" t="s">
        <v>1958</v>
      </c>
      <c r="B1415" s="198" t="s">
        <v>481</v>
      </c>
      <c r="C1415" s="196">
        <f>'4'!J8</f>
        <v>0</v>
      </c>
      <c r="D1415" s="197" t="e">
        <f>IF(HLOOKUP(1,Tabel_Populatia,Raion+1,Rubrici)&lt;&gt;0,'4'!J8*10000/HLOOKUP(1,Tabel_Populatia,Raion+1,Rubrici),"Lipsa date")</f>
        <v>#N/A</v>
      </c>
    </row>
    <row r="1416" spans="1:4">
      <c r="A1416" s="194" t="s">
        <v>1959</v>
      </c>
      <c r="B1416" s="207" t="s">
        <v>483</v>
      </c>
      <c r="C1416" s="196">
        <f>'4'!J9</f>
        <v>0</v>
      </c>
      <c r="D1416" s="197" t="e">
        <f>IF(HLOOKUP(1,Tabel_Populatia,Raion+1,Rubrici)&lt;&gt;0,'4'!J9*10000/HLOOKUP(1,Tabel_Populatia,Raion+1,Rubrici),"Lipsa date")</f>
        <v>#N/A</v>
      </c>
    </row>
    <row r="1417" spans="1:4">
      <c r="A1417" s="194" t="s">
        <v>1960</v>
      </c>
      <c r="B1417" s="207" t="s">
        <v>1961</v>
      </c>
      <c r="C1417" s="196">
        <f>'4'!J10+'4'!J11</f>
        <v>0</v>
      </c>
      <c r="D1417" s="197" t="e">
        <f>IF(HLOOKUP(1,Tabel_Populatia,Raion+1,Rubrici)&lt;&gt;0,('4'!J10+'4'!J11)*10000/HLOOKUP(1,Tabel_Populatia,Raion+1,Rubrici),"Lipsa date")</f>
        <v>#N/A</v>
      </c>
    </row>
    <row r="1418" spans="1:4">
      <c r="A1418" s="194" t="s">
        <v>1962</v>
      </c>
      <c r="B1418" s="198" t="s">
        <v>485</v>
      </c>
      <c r="C1418" s="196">
        <f>'4'!J10</f>
        <v>0</v>
      </c>
      <c r="D1418" s="197" t="e">
        <f>IF(HLOOKUP(1,Tabel_Populatia,Raion+1,Rubrici)&lt;&gt;0,'4'!J10*10000/HLOOKUP(1,Tabel_Populatia,Raion+1,Rubrici),"Lipsa date")</f>
        <v>#N/A</v>
      </c>
    </row>
    <row r="1419" spans="1:4">
      <c r="A1419" s="194" t="s">
        <v>1963</v>
      </c>
      <c r="B1419" s="198" t="s">
        <v>487</v>
      </c>
      <c r="C1419" s="196">
        <f>'4'!J11</f>
        <v>0</v>
      </c>
      <c r="D1419" s="197" t="e">
        <f>IF(HLOOKUP(1,Tabel_Populatia,Raion+1,Rubrici)&lt;&gt;0,'4'!J11*10000/HLOOKUP(1,Tabel_Populatia,Raion+1,Rubrici),"Lipsa date")</f>
        <v>#N/A</v>
      </c>
    </row>
    <row r="1420" spans="1:4">
      <c r="A1420" s="194" t="s">
        <v>1964</v>
      </c>
      <c r="B1420" s="207" t="s">
        <v>1965</v>
      </c>
      <c r="C1420" s="196">
        <f>'4'!J12+'4'!J13</f>
        <v>0</v>
      </c>
      <c r="D1420" s="197" t="e">
        <f>IF(HLOOKUP(1,Tabel_Populatia,Raion+1,Rubrici)&lt;&gt;0,('4'!J12+'4'!J13)*10000/HLOOKUP(1,Tabel_Populatia,Raion+1,Rubrici),"Lipsa date")</f>
        <v>#N/A</v>
      </c>
    </row>
    <row r="1421" spans="1:4">
      <c r="A1421" s="194" t="s">
        <v>1966</v>
      </c>
      <c r="B1421" s="198" t="s">
        <v>489</v>
      </c>
      <c r="C1421" s="196">
        <f>'4'!J12</f>
        <v>0</v>
      </c>
      <c r="D1421" s="197" t="e">
        <f>IF(HLOOKUP(1,Tabel_Populatia,Raion+1,Rubrici)&lt;&gt;0,'4'!J12*10000/HLOOKUP(1,Tabel_Populatia,Raion+1,Rubrici),"Lipsa date")</f>
        <v>#N/A</v>
      </c>
    </row>
    <row r="1422" spans="1:4">
      <c r="A1422" s="194" t="s">
        <v>1967</v>
      </c>
      <c r="B1422" s="198" t="s">
        <v>491</v>
      </c>
      <c r="C1422" s="196">
        <f>'4'!J13</f>
        <v>0</v>
      </c>
      <c r="D1422" s="197" t="e">
        <f>IF(HLOOKUP(1,Tabel_Populatia,Raion+1,Rubrici)&lt;&gt;0,'4'!J13*10000/HLOOKUP(1,Tabel_Populatia,Raion+1,Rubrici),"Lipsa date")</f>
        <v>#N/A</v>
      </c>
    </row>
    <row r="1423" spans="1:4">
      <c r="A1423" s="194" t="s">
        <v>1968</v>
      </c>
      <c r="B1423" s="207" t="s">
        <v>493</v>
      </c>
      <c r="C1423" s="196">
        <f>'4'!J14</f>
        <v>0</v>
      </c>
      <c r="D1423" s="197" t="e">
        <f>IF(HLOOKUP(1,Tabel_Populatia,Raion+1,Rubrici)&lt;&gt;0,'4'!J14*10000/HLOOKUP(1,Tabel_Populatia,Raion+1,Rubrici),"Lipsa date")</f>
        <v>#N/A</v>
      </c>
    </row>
    <row r="1424" spans="1:4">
      <c r="A1424" s="194" t="s">
        <v>1969</v>
      </c>
      <c r="B1424" s="207" t="s">
        <v>1970</v>
      </c>
      <c r="C1424" s="196">
        <f>'4'!J15+'4'!J16</f>
        <v>0</v>
      </c>
      <c r="D1424" s="197" t="e">
        <f>IF(HLOOKUP(1,Tabel_Populatia,Raion+1,Rubrici)&lt;&gt;0,('4'!J15+'4'!J16)*10000/HLOOKUP(1,Tabel_Populatia,Raion+1,Rubrici),"Lipsa date")</f>
        <v>#N/A</v>
      </c>
    </row>
    <row r="1425" spans="1:4">
      <c r="A1425" s="194" t="s">
        <v>1971</v>
      </c>
      <c r="B1425" s="198" t="s">
        <v>495</v>
      </c>
      <c r="C1425" s="196">
        <f>'4'!J15</f>
        <v>0</v>
      </c>
      <c r="D1425" s="197" t="e">
        <f>IF(HLOOKUP(1,Tabel_Populatia,Raion+1,Rubrici)&lt;&gt;0,'4'!J15*10000/HLOOKUP(1,Tabel_Populatia,Raion+1,Rubrici),"Lipsa date")</f>
        <v>#N/A</v>
      </c>
    </row>
    <row r="1426" spans="1:4">
      <c r="A1426" s="194" t="s">
        <v>1972</v>
      </c>
      <c r="B1426" s="198" t="s">
        <v>497</v>
      </c>
      <c r="C1426" s="196">
        <f>'4'!J16</f>
        <v>0</v>
      </c>
      <c r="D1426" s="197" t="e">
        <f>IF(HLOOKUP(1,Tabel_Populatia,Raion+1,Rubrici)&lt;&gt;0,'4'!J16*10000/HLOOKUP(1,Tabel_Populatia,Raion+1,Rubrici),"Lipsa date")</f>
        <v>#N/A</v>
      </c>
    </row>
    <row r="1427" spans="1:4">
      <c r="A1427" s="194" t="s">
        <v>1973</v>
      </c>
      <c r="B1427" s="207" t="s">
        <v>1974</v>
      </c>
      <c r="C1427" s="196">
        <f>'4'!J17+'4'!J18</f>
        <v>0</v>
      </c>
      <c r="D1427" s="197" t="e">
        <f>IF(HLOOKUP(1,Tabel_Populatia,Raion+1,Rubrici)&lt;&gt;0,('4'!J17+'4'!J18)*10000/HLOOKUP(1,Tabel_Populatia,Raion+1,Rubrici),"Lipsa date")</f>
        <v>#N/A</v>
      </c>
    </row>
    <row r="1428" spans="1:4">
      <c r="A1428" s="194" t="s">
        <v>1975</v>
      </c>
      <c r="B1428" s="198" t="s">
        <v>499</v>
      </c>
      <c r="C1428" s="196">
        <f>'4'!J17</f>
        <v>0</v>
      </c>
      <c r="D1428" s="197" t="e">
        <f>IF(HLOOKUP(1,Tabel_Populatia,Raion+1,Rubrici)&lt;&gt;0,'4'!J17*10000/HLOOKUP(1,Tabel_Populatia,Raion+1,Rubrici),"Lipsa date")</f>
        <v>#N/A</v>
      </c>
    </row>
    <row r="1429" spans="1:4">
      <c r="A1429" s="194" t="s">
        <v>1976</v>
      </c>
      <c r="B1429" s="198" t="s">
        <v>501</v>
      </c>
      <c r="C1429" s="196">
        <f>'4'!J18</f>
        <v>0</v>
      </c>
      <c r="D1429" s="197" t="e">
        <f>IF(HLOOKUP(1,Tabel_Populatia,Raion+1,Rubrici)&lt;&gt;0,'4'!J18*10000/HLOOKUP(1,Tabel_Populatia,Raion+1,Rubrici),"Lipsa date")</f>
        <v>#N/A</v>
      </c>
    </row>
    <row r="1430" spans="1:4">
      <c r="A1430" s="194" t="s">
        <v>1977</v>
      </c>
      <c r="B1430" s="207" t="s">
        <v>1978</v>
      </c>
      <c r="C1430" s="196">
        <f>SUM('4'!J19:J23)</f>
        <v>0</v>
      </c>
      <c r="D1430" s="197" t="e">
        <f>IF(HLOOKUP(1,Tabel_Populatia,Raion+1,Rubrici)&lt;&gt;0,SUM('4'!J19:J23)*10000/HLOOKUP(1,Tabel_Populatia,Raion+1,Rubrici),"Lipsa date")</f>
        <v>#N/A</v>
      </c>
    </row>
    <row r="1431" spans="1:4">
      <c r="A1431" s="194" t="s">
        <v>1979</v>
      </c>
      <c r="B1431" s="198" t="s">
        <v>1980</v>
      </c>
      <c r="C1431" s="196">
        <f>'4'!J19+'4'!J20</f>
        <v>0</v>
      </c>
      <c r="D1431" s="197" t="e">
        <f>IF(HLOOKUP(1,Tabel_Populatia,Raion+1,Rubrici)&lt;&gt;0,('4'!J19+'4'!J20)*10000/HLOOKUP(1,Tabel_Populatia,Raion+1,Rubrici),"Lipsa date")</f>
        <v>#N/A</v>
      </c>
    </row>
    <row r="1432" spans="1:4">
      <c r="A1432" s="194" t="s">
        <v>1981</v>
      </c>
      <c r="B1432" s="198" t="s">
        <v>503</v>
      </c>
      <c r="C1432" s="196">
        <f>'4'!J19</f>
        <v>0</v>
      </c>
      <c r="D1432" s="197" t="e">
        <f>IF(HLOOKUP(1,Tabel_Populatia,Raion+1,Rubrici)&lt;&gt;0,'4'!J19*10000/HLOOKUP(1,Tabel_Populatia,Raion+1,Rubrici),"Lipsa date")</f>
        <v>#N/A</v>
      </c>
    </row>
    <row r="1433" spans="1:4">
      <c r="A1433" s="194" t="s">
        <v>1982</v>
      </c>
      <c r="B1433" s="198" t="s">
        <v>505</v>
      </c>
      <c r="C1433" s="196">
        <f>'4'!J20</f>
        <v>0</v>
      </c>
      <c r="D1433" s="197" t="e">
        <f>IF(HLOOKUP(1,Tabel_Populatia,Raion+1,Rubrici)&lt;&gt;0,'4'!J20*10000/HLOOKUP(1,Tabel_Populatia,Raion+1,Rubrici),"Lipsa date")</f>
        <v>#N/A</v>
      </c>
    </row>
    <row r="1434" spans="1:4">
      <c r="A1434" s="194" t="s">
        <v>1983</v>
      </c>
      <c r="B1434" s="198" t="s">
        <v>507</v>
      </c>
      <c r="C1434" s="196">
        <f>'4'!J21</f>
        <v>0</v>
      </c>
      <c r="D1434" s="197" t="e">
        <f>IF(HLOOKUP(1,Tabel_Populatia,Raion+1,Rubrici)&lt;&gt;0,'4'!J21*10000/HLOOKUP(1,Tabel_Populatia,Raion+1,Rubrici),"Lipsa date")</f>
        <v>#N/A</v>
      </c>
    </row>
    <row r="1435" spans="1:4">
      <c r="A1435" s="194" t="s">
        <v>1984</v>
      </c>
      <c r="B1435" s="198" t="s">
        <v>509</v>
      </c>
      <c r="C1435" s="196">
        <f>'4'!J22</f>
        <v>0</v>
      </c>
      <c r="D1435" s="197" t="e">
        <f>IF(HLOOKUP(1,Tabel_Populatia,Raion+1,Rubrici)&lt;&gt;0,'4'!J22*10000/HLOOKUP(1,Tabel_Populatia,Raion+1,Rubrici),"Lipsa date")</f>
        <v>#N/A</v>
      </c>
    </row>
    <row r="1436" spans="1:4">
      <c r="A1436" s="194" t="s">
        <v>1985</v>
      </c>
      <c r="B1436" s="198" t="s">
        <v>511</v>
      </c>
      <c r="C1436" s="196">
        <f>'4'!J23</f>
        <v>0</v>
      </c>
      <c r="D1436" s="197" t="e">
        <f>IF(HLOOKUP(1,Tabel_Populatia,Raion+1,Rubrici)&lt;&gt;0,'4'!J23*10000/HLOOKUP(1,Tabel_Populatia,Raion+1,Rubrici),"Lipsa date")</f>
        <v>#N/A</v>
      </c>
    </row>
    <row r="1437" spans="1:4">
      <c r="A1437" s="194" t="s">
        <v>1986</v>
      </c>
      <c r="B1437" s="198" t="s">
        <v>1987</v>
      </c>
      <c r="C1437" s="196">
        <f>'4'!J19+'4'!J20+'4'!J22</f>
        <v>0</v>
      </c>
      <c r="D1437" s="197" t="e">
        <f>IF(HLOOKUP(1,Tabel_Populatia,Raion+1,Rubrici)&lt;&gt;0,('4'!J19+'4'!J20+'4'!J22)*10000/HLOOKUP(1,Tabel_Populatia,Raion+1,Rubrici),"Lipsa date")</f>
        <v>#N/A</v>
      </c>
    </row>
    <row r="1438" ht="25.5" spans="1:4">
      <c r="A1438" s="194" t="s">
        <v>1988</v>
      </c>
      <c r="B1438" s="201" t="s">
        <v>1989</v>
      </c>
      <c r="C1438" s="196">
        <f>SUM('4'!J24:J33)+SUM('5'!J6:J7)</f>
        <v>0</v>
      </c>
      <c r="D1438" s="197" t="e">
        <f>IF(HLOOKUP(1,Tabel_Populatia,Raion+1,Rubrici)&lt;&gt;0,(SUM('4'!J24:J33)+SUM('5'!J6:J7))*10000/HLOOKUP(1,Tabel_Populatia,Raion+1,Rubrici),"Lipsa date")</f>
        <v>#N/A</v>
      </c>
    </row>
    <row r="1439" spans="1:4">
      <c r="A1439" s="194" t="s">
        <v>1990</v>
      </c>
      <c r="B1439" s="201" t="s">
        <v>1991</v>
      </c>
      <c r="C1439" s="196">
        <f>'4'!J24</f>
        <v>0</v>
      </c>
      <c r="D1439" s="197" t="e">
        <f>IF(HLOOKUP(1,Tabel_Populatia,Raion+1,Rubrici)&lt;&gt;0,'4'!J24*10000/HLOOKUP(1,Tabel_Populatia,Raion+1,Rubrici),"Lipsa date")</f>
        <v>#N/A</v>
      </c>
    </row>
    <row r="1440" spans="1:4">
      <c r="A1440" s="194" t="s">
        <v>1992</v>
      </c>
      <c r="B1440" s="198" t="s">
        <v>515</v>
      </c>
      <c r="C1440" s="196">
        <f>'4'!J25</f>
        <v>0</v>
      </c>
      <c r="D1440" s="197" t="e">
        <f>IF(HLOOKUP(1,Tabel_Populatia,Raion+1,Rubrici)&lt;&gt;0,'4'!J25*10000/HLOOKUP(1,Tabel_Populatia,Raion+1,Rubrici),"Lipsa date")</f>
        <v>#N/A</v>
      </c>
    </row>
    <row r="1441" spans="1:4">
      <c r="A1441" s="194" t="s">
        <v>1993</v>
      </c>
      <c r="B1441" s="198" t="s">
        <v>517</v>
      </c>
      <c r="C1441" s="196" t="str">
        <f>'4'!J26</f>
        <v>X</v>
      </c>
      <c r="D1441" s="197" t="str">
        <f>'4'!J26</f>
        <v>X</v>
      </c>
    </row>
    <row r="1442" spans="1:4">
      <c r="A1442" s="194" t="s">
        <v>1994</v>
      </c>
      <c r="B1442" s="198" t="s">
        <v>519</v>
      </c>
      <c r="C1442" s="196">
        <f>'4'!J27</f>
        <v>0</v>
      </c>
      <c r="D1442" s="197" t="e">
        <f>IF(HLOOKUP(1,Tabel_Populatia,Raion+1,Rubrici)&lt;&gt;0,'4'!J27*10000/HLOOKUP(1,Tabel_Populatia,Raion+1,Rubrici),"Lipsa date")</f>
        <v>#N/A</v>
      </c>
    </row>
    <row r="1443" s="181" customFormat="1" spans="1:11">
      <c r="A1443" s="194" t="s">
        <v>1995</v>
      </c>
      <c r="B1443" s="198" t="s">
        <v>521</v>
      </c>
      <c r="C1443" s="196">
        <f>'4'!J28</f>
        <v>0</v>
      </c>
      <c r="D1443" s="197" t="e">
        <f>IF(HLOOKUP(1,Tabel_Populatia,Raion+1,Rubrici)&lt;&gt;0,'4'!J28*10000/HLOOKUP(1,Tabel_Populatia,Raion+1,Rubrici),"Lipsa date")</f>
        <v>#N/A</v>
      </c>
      <c r="K1443" s="203"/>
    </row>
    <row r="1444" ht="25.5" spans="1:4">
      <c r="A1444" s="194" t="s">
        <v>1996</v>
      </c>
      <c r="B1444" s="198" t="s">
        <v>523</v>
      </c>
      <c r="C1444" s="196">
        <f>'4'!J29</f>
        <v>0</v>
      </c>
      <c r="D1444" s="197" t="e">
        <f>IF(HLOOKUP(1,Tabel_Populatia,Raion+1,Rubrici)&lt;&gt;0,'4'!J29*10000/HLOOKUP(1,Tabel_Populatia,Raion+1,Rubrici),"Lipsa date")</f>
        <v>#N/A</v>
      </c>
    </row>
    <row r="1445" s="181" customFormat="1" spans="1:11">
      <c r="A1445" s="194" t="s">
        <v>1997</v>
      </c>
      <c r="B1445" s="198" t="s">
        <v>525</v>
      </c>
      <c r="C1445" s="196">
        <f>'4'!J30</f>
        <v>0</v>
      </c>
      <c r="D1445" s="197" t="e">
        <f>IF(HLOOKUP(1,Tabel_Populatia,Raion+1,Rubrici)&lt;&gt;0,'4'!J30*10000/HLOOKUP(1,Tabel_Populatia,Raion+1,Rubrici),"Lipsa date")</f>
        <v>#N/A</v>
      </c>
      <c r="K1445" s="203"/>
    </row>
    <row r="1446" spans="1:4">
      <c r="A1446" s="194" t="s">
        <v>1998</v>
      </c>
      <c r="B1446" s="198" t="s">
        <v>527</v>
      </c>
      <c r="C1446" s="196" t="str">
        <f>'4'!J31</f>
        <v>X</v>
      </c>
      <c r="D1446" s="197" t="str">
        <f>'4'!J31</f>
        <v>X</v>
      </c>
    </row>
    <row r="1447" spans="1:4">
      <c r="A1447" s="194" t="s">
        <v>1999</v>
      </c>
      <c r="B1447" s="198" t="s">
        <v>529</v>
      </c>
      <c r="C1447" s="196" t="str">
        <f>'4'!J32</f>
        <v>X</v>
      </c>
      <c r="D1447" s="197" t="str">
        <f>'4'!J32</f>
        <v>X</v>
      </c>
    </row>
    <row r="1448" spans="1:4">
      <c r="A1448" s="194" t="s">
        <v>2000</v>
      </c>
      <c r="B1448" s="198" t="s">
        <v>531</v>
      </c>
      <c r="C1448" s="196" t="str">
        <f>'4'!J33</f>
        <v>X</v>
      </c>
      <c r="D1448" s="197" t="str">
        <f>'4'!J33</f>
        <v>X</v>
      </c>
    </row>
    <row r="1449" spans="1:4">
      <c r="A1449" s="194" t="s">
        <v>2001</v>
      </c>
      <c r="B1449" s="198" t="s">
        <v>533</v>
      </c>
      <c r="C1449" s="196" t="str">
        <f>'5'!J6</f>
        <v>X</v>
      </c>
      <c r="D1449" s="197" t="str">
        <f>'5'!J6</f>
        <v>X</v>
      </c>
    </row>
    <row r="1450" spans="1:4">
      <c r="A1450" s="194" t="s">
        <v>2002</v>
      </c>
      <c r="B1450" s="198" t="s">
        <v>535</v>
      </c>
      <c r="C1450" s="196" t="str">
        <f>'5'!J7</f>
        <v>X</v>
      </c>
      <c r="D1450" s="197" t="str">
        <f>'5'!J7</f>
        <v>X</v>
      </c>
    </row>
    <row r="1451" s="181" customFormat="1" ht="25.5" spans="1:11">
      <c r="A1451" s="194" t="s">
        <v>2003</v>
      </c>
      <c r="B1451" s="201" t="s">
        <v>2004</v>
      </c>
      <c r="C1451" s="196">
        <f>SUM('5'!J8:J12)</f>
        <v>0</v>
      </c>
      <c r="D1451" s="197" t="e">
        <f>IF(HLOOKUP(1,Tabel_Populatia,Raion+1,Rubrici)&lt;&gt;0,(SUM('5'!J8:J12))*10000/HLOOKUP(1,Tabel_Populatia,Raion+1,Rubrici),"Lipsa date")</f>
        <v>#N/A</v>
      </c>
      <c r="K1451" s="203"/>
    </row>
    <row r="1452" s="181" customFormat="1" spans="1:11">
      <c r="A1452" s="194" t="s">
        <v>2005</v>
      </c>
      <c r="B1452" s="198" t="s">
        <v>537</v>
      </c>
      <c r="C1452" s="196">
        <f>'5'!J8</f>
        <v>0</v>
      </c>
      <c r="D1452" s="197" t="e">
        <f>IF(HLOOKUP(1,Tabel_Populatia,Raion+1,Rubrici)&lt;&gt;0,'5'!J8*10000/HLOOKUP(1,Tabel_Populatia,Raion+1,Rubrici),"Lipsa date")</f>
        <v>#N/A</v>
      </c>
      <c r="K1452" s="203"/>
    </row>
    <row r="1453" s="181" customFormat="1" spans="1:11">
      <c r="A1453" s="194" t="s">
        <v>2006</v>
      </c>
      <c r="B1453" s="198" t="s">
        <v>539</v>
      </c>
      <c r="C1453" s="196">
        <f>'5'!J9</f>
        <v>0</v>
      </c>
      <c r="D1453" s="197" t="e">
        <f>IF(HLOOKUP(1,Tabel_Populatia,Raion+1,Rubrici)&lt;&gt;0,'5'!J9*10000/HLOOKUP(1,Tabel_Populatia,Raion+1,Rubrici),"Lipsa date")</f>
        <v>#N/A</v>
      </c>
      <c r="K1453" s="203"/>
    </row>
    <row r="1454" s="181" customFormat="1" spans="1:11">
      <c r="A1454" s="194" t="s">
        <v>2007</v>
      </c>
      <c r="B1454" s="198" t="s">
        <v>541</v>
      </c>
      <c r="C1454" s="196">
        <f>'5'!J10</f>
        <v>0</v>
      </c>
      <c r="D1454" s="197" t="e">
        <f>IF(HLOOKUP(1,Tabel_Populatia,Raion+1,Rubrici)&lt;&gt;0,'5'!J10*10000/HLOOKUP(1,Tabel_Populatia,Raion+1,Rubrici),"Lipsa date")</f>
        <v>#N/A</v>
      </c>
      <c r="K1454" s="203"/>
    </row>
    <row r="1455" s="181" customFormat="1" spans="1:11">
      <c r="A1455" s="194" t="s">
        <v>2008</v>
      </c>
      <c r="B1455" s="198" t="s">
        <v>543</v>
      </c>
      <c r="C1455" s="196">
        <f>'5'!J11</f>
        <v>0</v>
      </c>
      <c r="D1455" s="197" t="e">
        <f>IF(HLOOKUP(1,Tabel_Populatia,Raion+1,Rubrici)&lt;&gt;0,'5'!J11*10000/HLOOKUP(1,Tabel_Populatia,Raion+1,Rubrici),"Lipsa date")</f>
        <v>#N/A</v>
      </c>
      <c r="K1455" s="203"/>
    </row>
    <row r="1456" s="181" customFormat="1" spans="1:11">
      <c r="A1456" s="194" t="s">
        <v>2009</v>
      </c>
      <c r="B1456" s="198" t="s">
        <v>545</v>
      </c>
      <c r="C1456" s="196">
        <f>'5'!J12</f>
        <v>0</v>
      </c>
      <c r="D1456" s="197" t="e">
        <f>IF(HLOOKUP(1,Tabel_Populatia,Raion+1,Rubrici)&lt;&gt;0,'5'!J12*10000/HLOOKUP(1,Tabel_Populatia,Raion+1,Rubrici),"Lipsa date")</f>
        <v>#N/A</v>
      </c>
      <c r="K1456" s="203"/>
    </row>
    <row r="1457" s="183" customFormat="1" spans="1:11">
      <c r="A1457" s="194" t="s">
        <v>2010</v>
      </c>
      <c r="B1457" s="198" t="s">
        <v>2011</v>
      </c>
      <c r="C1457" s="196">
        <f>'6'!J6</f>
        <v>0</v>
      </c>
      <c r="D1457" s="197" t="e">
        <f>IF(HLOOKUP(1,Tabel_Populatia,Raion+1,Rubrici)&lt;&gt;0,'6'!J6*10000/HLOOKUP(1,Tabel_Populatia,Raion+1,Rubrici),"Lipsa date")</f>
        <v>#N/A</v>
      </c>
      <c r="K1457" s="209"/>
    </row>
    <row r="1458" spans="1:4">
      <c r="A1458" s="194" t="s">
        <v>2012</v>
      </c>
      <c r="B1458" s="207" t="s">
        <v>2013</v>
      </c>
      <c r="C1458" s="196">
        <f>SUM('5'!J13:J15)</f>
        <v>0</v>
      </c>
      <c r="D1458" s="197" t="e">
        <f>IF(HLOOKUP(1,Tabel_Populatia,Raion+1,Rubrici)&lt;&gt;0,SUM('5'!J13:J15)*10000/HLOOKUP(1,Tabel_Populatia,Raion+1,Rubrici),"Lipsa date")</f>
        <v>#N/A</v>
      </c>
    </row>
    <row r="1459" spans="1:4">
      <c r="A1459" s="194" t="s">
        <v>2014</v>
      </c>
      <c r="B1459" s="198" t="s">
        <v>547</v>
      </c>
      <c r="C1459" s="196">
        <f>'5'!J13</f>
        <v>0</v>
      </c>
      <c r="D1459" s="197" t="e">
        <f>IF(HLOOKUP(1,Tabel_Populatia,Raion+1,Rubrici)&lt;&gt;0,'5'!J13*10000/HLOOKUP(1,Tabel_Populatia,Raion+1,Rubrici),"Lipsa date")</f>
        <v>#N/A</v>
      </c>
    </row>
    <row r="1460" spans="1:4">
      <c r="A1460" s="194" t="s">
        <v>2015</v>
      </c>
      <c r="B1460" s="198" t="s">
        <v>549</v>
      </c>
      <c r="C1460" s="196">
        <f>'5'!J14</f>
        <v>0</v>
      </c>
      <c r="D1460" s="197" t="e">
        <f>IF(HLOOKUP(1,Tabel_Populatia,Raion+1,Rubrici)&lt;&gt;0,'5'!J14*10000/HLOOKUP(1,Tabel_Populatia,Raion+1,Rubrici),"Lipsa date")</f>
        <v>#N/A</v>
      </c>
    </row>
    <row r="1461" spans="1:4">
      <c r="A1461" s="194" t="s">
        <v>2016</v>
      </c>
      <c r="B1461" s="198" t="s">
        <v>551</v>
      </c>
      <c r="C1461" s="196">
        <f>'5'!J15</f>
        <v>0</v>
      </c>
      <c r="D1461" s="197" t="e">
        <f>IF(HLOOKUP(1,Tabel_Populatia,Raion+1,Rubrici)&lt;&gt;0,'5'!J15*10000/HLOOKUP(1,Tabel_Populatia,Raion+1,Rubrici),"Lipsa date")</f>
        <v>#N/A</v>
      </c>
    </row>
    <row r="1462" spans="1:4">
      <c r="A1462" s="194" t="s">
        <v>2017</v>
      </c>
      <c r="B1462" s="207" t="s">
        <v>2018</v>
      </c>
      <c r="C1462" s="196">
        <f>SUM('5'!J16:J18)</f>
        <v>0</v>
      </c>
      <c r="D1462" s="197" t="e">
        <f>IF(HLOOKUP(1,Tabel_Populatia,Raion+1,Rubrici)&lt;&gt;0,SUM('5'!J16:J18)*10000/HLOOKUP(1,Tabel_Populatia,Raion+1,Rubrici),"Lipsa date")</f>
        <v>#N/A</v>
      </c>
    </row>
    <row r="1463" spans="1:4">
      <c r="A1463" s="194" t="s">
        <v>2019</v>
      </c>
      <c r="B1463" s="198" t="s">
        <v>553</v>
      </c>
      <c r="C1463" s="196">
        <f>'5'!J16</f>
        <v>0</v>
      </c>
      <c r="D1463" s="197" t="e">
        <f>IF(HLOOKUP(1,Tabel_Populatia,Raion+1,Rubrici)&lt;&gt;0,'5'!J16*10000/HLOOKUP(1,Tabel_Populatia,Raion+1,Rubrici),"Lipsa date")</f>
        <v>#N/A</v>
      </c>
    </row>
    <row r="1464" spans="1:4">
      <c r="A1464" s="194" t="s">
        <v>2020</v>
      </c>
      <c r="B1464" s="198" t="s">
        <v>555</v>
      </c>
      <c r="C1464" s="196">
        <f>'5'!J17</f>
        <v>0</v>
      </c>
      <c r="D1464" s="197" t="e">
        <f>IF(HLOOKUP(1,Tabel_Populatia,Raion+1,Rubrici)&lt;&gt;0,'5'!J17*10000/HLOOKUP(1,Tabel_Populatia,Raion+1,Rubrici),"Lipsa date")</f>
        <v>#N/A</v>
      </c>
    </row>
    <row r="1465" spans="1:4">
      <c r="A1465" s="194" t="s">
        <v>2021</v>
      </c>
      <c r="B1465" s="198" t="s">
        <v>557</v>
      </c>
      <c r="C1465" s="196">
        <f>'5'!J18</f>
        <v>0</v>
      </c>
      <c r="D1465" s="197" t="e">
        <f>IF(HLOOKUP(1,Tabel_Populatia,Raion+1,Rubrici)&lt;&gt;0,'5'!J18*10000/HLOOKUP(1,Tabel_Populatia,Raion+1,Rubrici),"Lipsa date")</f>
        <v>#N/A</v>
      </c>
    </row>
    <row r="1466" spans="1:4">
      <c r="A1466" s="194" t="s">
        <v>2022</v>
      </c>
      <c r="B1466" s="198" t="s">
        <v>559</v>
      </c>
      <c r="C1466" s="196">
        <f>'5'!J19</f>
        <v>0</v>
      </c>
      <c r="D1466" s="197" t="e">
        <f>IF(HLOOKUP(1,Tabel_Populatia,Raion+1,Rubrici)&lt;&gt;0,'5'!J19*10000/HLOOKUP(1,Tabel_Populatia,Raion+1,Rubrici),"Lipsa date")</f>
        <v>#N/A</v>
      </c>
    </row>
    <row r="1467" spans="1:4">
      <c r="A1467" s="194" t="s">
        <v>2023</v>
      </c>
      <c r="B1467" s="198" t="s">
        <v>561</v>
      </c>
      <c r="C1467" s="196">
        <f>'5'!J20</f>
        <v>0</v>
      </c>
      <c r="D1467" s="197" t="e">
        <f>IF(HLOOKUP(1,Tabel_Populatia,Raion+1,Rubrici)&lt;&gt;0,'5'!J20*10000/HLOOKUP(1,Tabel_Populatia,Raion+1,Rubrici),"Lipsa date")</f>
        <v>#N/A</v>
      </c>
    </row>
    <row r="1468" spans="1:4">
      <c r="A1468" s="194" t="s">
        <v>2024</v>
      </c>
      <c r="B1468" s="198" t="s">
        <v>563</v>
      </c>
      <c r="C1468" s="196">
        <f>'5'!J21</f>
        <v>0</v>
      </c>
      <c r="D1468" s="197" t="e">
        <f>IF(HLOOKUP(1,Tabel_Populatia,Raion+1,Rubrici)&lt;&gt;0,'5'!J21*10000/HLOOKUP(1,Tabel_Populatia,Raion+1,Rubrici),"Lipsa date")</f>
        <v>#N/A</v>
      </c>
    </row>
    <row r="1469" spans="1:4">
      <c r="A1469" s="194" t="s">
        <v>2025</v>
      </c>
      <c r="B1469" s="198" t="s">
        <v>254</v>
      </c>
      <c r="C1469" s="196">
        <f>'5'!J22</f>
        <v>0</v>
      </c>
      <c r="D1469" s="197" t="e">
        <f>IF(HLOOKUP(1,Tabel_Populatia,Raion+1,Rubrici)&lt;&gt;0,'5'!J22*10000/HLOOKUP(1,Tabel_Populatia,Raion+1,Rubrici),"Lipsa date")</f>
        <v>#N/A</v>
      </c>
    </row>
    <row r="1470" spans="1:4">
      <c r="A1470" s="194" t="s">
        <v>2026</v>
      </c>
      <c r="B1470" s="198" t="s">
        <v>566</v>
      </c>
      <c r="C1470" s="196">
        <f>'5'!J23</f>
        <v>0</v>
      </c>
      <c r="D1470" s="197" t="e">
        <f>IF(HLOOKUP(1,Tabel_Populatia,Raion+1,Rubrici)&lt;&gt;0,'5'!J23*10000/HLOOKUP(1,Tabel_Populatia,Raion+1,Rubrici),"Lipsa date")</f>
        <v>#N/A</v>
      </c>
    </row>
    <row r="1471" spans="1:4">
      <c r="A1471" s="194" t="s">
        <v>2027</v>
      </c>
      <c r="B1471" s="198" t="s">
        <v>568</v>
      </c>
      <c r="C1471" s="196">
        <f>'5'!J24</f>
        <v>0</v>
      </c>
      <c r="D1471" s="197" t="e">
        <f>IF(HLOOKUP(1,Tabel_Populatia,Raion+1,Rubrici)&lt;&gt;0,'5'!J24*10000/HLOOKUP(1,Tabel_Populatia,Raion+1,Rubrici),"Lipsa date")</f>
        <v>#N/A</v>
      </c>
    </row>
    <row r="1472" spans="1:4">
      <c r="A1472" s="194" t="s">
        <v>2028</v>
      </c>
      <c r="B1472" s="198" t="s">
        <v>570</v>
      </c>
      <c r="C1472" s="196">
        <f>'5'!J25</f>
        <v>0</v>
      </c>
      <c r="D1472" s="197" t="e">
        <f>IF(HLOOKUP(1,Tabel_Populatia,Raion+1,Rubrici)&lt;&gt;0,'5'!J25*10000/HLOOKUP(1,Tabel_Populatia,Raion+1,Rubrici),"Lipsa date")</f>
        <v>#N/A</v>
      </c>
    </row>
    <row r="1473" spans="1:4">
      <c r="A1473" s="194" t="s">
        <v>2029</v>
      </c>
      <c r="B1473" s="198" t="s">
        <v>572</v>
      </c>
      <c r="C1473" s="196">
        <f>'5'!J26</f>
        <v>0</v>
      </c>
      <c r="D1473" s="197" t="e">
        <f>IF(HLOOKUP(1,Tabel_Populatia,Raion+1,Rubrici)&lt;&gt;0,'5'!J26*10000/HLOOKUP(1,Tabel_Populatia,Raion+1,Rubrici),"Lipsa date")</f>
        <v>#N/A</v>
      </c>
    </row>
    <row r="1474" spans="1:4">
      <c r="A1474" s="194" t="s">
        <v>2030</v>
      </c>
      <c r="B1474" s="198" t="s">
        <v>574</v>
      </c>
      <c r="C1474" s="196">
        <f>'5'!J27</f>
        <v>0</v>
      </c>
      <c r="D1474" s="197" t="e">
        <f>IF(HLOOKUP(1,Tabel_Populatia,Raion+1,Rubrici)&lt;&gt;0,'5'!J27*10000/HLOOKUP(1,Tabel_Populatia,Raion+1,Rubrici),"Lipsa date")</f>
        <v>#N/A</v>
      </c>
    </row>
    <row r="1475" spans="1:4">
      <c r="A1475" s="194" t="s">
        <v>2031</v>
      </c>
      <c r="B1475" s="198" t="s">
        <v>576</v>
      </c>
      <c r="C1475" s="196">
        <f>'5'!J28</f>
        <v>0</v>
      </c>
      <c r="D1475" s="197" t="e">
        <f>IF(HLOOKUP(1,Tabel_Populatia,Raion+1,Rubrici)&lt;&gt;0,'5'!J28*10000/HLOOKUP(1,Tabel_Populatia,Raion+1,Rubrici),"Lipsa date")</f>
        <v>#N/A</v>
      </c>
    </row>
    <row r="1476" spans="1:4">
      <c r="A1476" s="194" t="s">
        <v>2032</v>
      </c>
      <c r="B1476" s="198" t="s">
        <v>578</v>
      </c>
      <c r="C1476" s="196">
        <f>'5'!J30</f>
        <v>0</v>
      </c>
      <c r="D1476" s="197" t="e">
        <f>IF(HLOOKUP(1,Tabel_Populatia,Raion+1,Rubrici)&lt;&gt;0,'5'!J30*10000/HLOOKUP(1,Tabel_Populatia,Raion+1,Rubrici),"Lipsa date")</f>
        <v>#N/A</v>
      </c>
    </row>
    <row r="1477" spans="1:4">
      <c r="A1477" s="194" t="s">
        <v>2033</v>
      </c>
      <c r="B1477" s="198" t="s">
        <v>2034</v>
      </c>
      <c r="C1477" s="196">
        <f>'5'!J31</f>
        <v>0</v>
      </c>
      <c r="D1477" s="197" t="e">
        <f>IF(HLOOKUP(1,Tabel_Populatia,Raion+1,Rubrici)&lt;&gt;0,'5'!J31*10000/HLOOKUP(1,Tabel_Populatia,Raion+1,Rubrici),"Lipsa date")</f>
        <v>#N/A</v>
      </c>
    </row>
    <row r="1478" ht="25.5" spans="1:4">
      <c r="A1478" s="194" t="s">
        <v>2035</v>
      </c>
      <c r="B1478" s="201" t="s">
        <v>2036</v>
      </c>
      <c r="C1478" s="196">
        <f>'6'!J9</f>
        <v>0</v>
      </c>
      <c r="D1478" s="197" t="e">
        <f>IF(HLOOKUP(1,Tabel_Populatia,Raion+1,Rubrici)&lt;&gt;0,'6'!J9*10000/HLOOKUP(1,Tabel_Populatia,Raion+1,Rubrici),"Lipsa date")</f>
        <v>#N/A</v>
      </c>
    </row>
    <row r="1479" spans="1:4">
      <c r="A1479" s="194" t="s">
        <v>2037</v>
      </c>
      <c r="B1479" s="201" t="s">
        <v>2038</v>
      </c>
      <c r="C1479" s="196">
        <f>'6'!J10</f>
        <v>0</v>
      </c>
      <c r="D1479" s="197" t="e">
        <f>IF(HLOOKUP(1,Tabel_Populatia,Raion+1,Rubrici)&lt;&gt;0,'6'!J10*10000/HLOOKUP(1,Tabel_Populatia,Raion+1,Rubrici),"Lipsa date")</f>
        <v>#N/A</v>
      </c>
    </row>
    <row r="1480" spans="1:4">
      <c r="A1480" s="194" t="s">
        <v>2039</v>
      </c>
      <c r="B1480" s="198" t="s">
        <v>2040</v>
      </c>
      <c r="C1480" s="196">
        <f>'6'!J11</f>
        <v>0</v>
      </c>
      <c r="D1480" s="197" t="e">
        <f>IF(HLOOKUP(1,Tabel_Populatia,Raion+1,Rubrici)&lt;&gt;0,'6'!J11*10000/HLOOKUP(1,Tabel_Populatia,Raion+1,Rubrici),"Lipsa date")</f>
        <v>#N/A</v>
      </c>
    </row>
    <row r="1481" spans="1:4">
      <c r="A1481" s="194" t="s">
        <v>2041</v>
      </c>
      <c r="B1481" s="198" t="s">
        <v>2042</v>
      </c>
      <c r="C1481" s="196">
        <f>'6'!J12</f>
        <v>0</v>
      </c>
      <c r="D1481" s="197" t="e">
        <f>IF(HLOOKUP(1,Tabel_Populatia,Raion+1,Rubrici)&lt;&gt;0,'6'!J12*10000/HLOOKUP(1,Tabel_Populatia,Raion+1,Rubrici),"Lipsa date")</f>
        <v>#N/A</v>
      </c>
    </row>
    <row r="1482" ht="13.5" customHeight="1" spans="1:11">
      <c r="A1482" s="194" t="s">
        <v>2043</v>
      </c>
      <c r="B1482" s="210" t="s">
        <v>2044</v>
      </c>
      <c r="C1482" s="196">
        <f>'2'!M11</f>
        <v>0</v>
      </c>
      <c r="D1482" s="197" t="e">
        <f>'2'!M11*100/('2'!J11)</f>
        <v>#DIV/0!</v>
      </c>
      <c r="K1482" s="203"/>
    </row>
    <row r="1483" spans="1:4">
      <c r="A1483" s="194" t="s">
        <v>2045</v>
      </c>
      <c r="B1483" s="210" t="s">
        <v>2046</v>
      </c>
      <c r="C1483" s="196">
        <f>'2'!N11</f>
        <v>0</v>
      </c>
      <c r="D1483" s="197" t="e">
        <f>('2'!N11)*100/('2'!J11)</f>
        <v>#DIV/0!</v>
      </c>
    </row>
    <row r="1484" spans="1:4">
      <c r="A1484" s="194" t="s">
        <v>2047</v>
      </c>
      <c r="B1484" s="211" t="s">
        <v>2048</v>
      </c>
      <c r="C1484" s="196">
        <f>'2'!O11</f>
        <v>0</v>
      </c>
      <c r="D1484" s="197" t="e">
        <f>('2'!O11)*100/('2'!J11)</f>
        <v>#DIV/0!</v>
      </c>
    </row>
    <row r="1485" spans="1:4">
      <c r="A1485" s="194" t="s">
        <v>2049</v>
      </c>
      <c r="B1485" s="211" t="s">
        <v>2050</v>
      </c>
      <c r="C1485" s="196">
        <f>'2'!P11</f>
        <v>0</v>
      </c>
      <c r="D1485" s="197" t="e">
        <f>('2'!P11)*100/('2'!J11)</f>
        <v>#DIV/0!</v>
      </c>
    </row>
    <row r="1486" spans="1:4">
      <c r="A1486" s="194" t="s">
        <v>2051</v>
      </c>
      <c r="B1486" s="195" t="s">
        <v>2052</v>
      </c>
      <c r="C1486" s="196">
        <f>'2'!Q11</f>
        <v>0</v>
      </c>
      <c r="D1486" s="197" t="e">
        <f>('2'!Q11)*100/('2'!J11)</f>
        <v>#DIV/0!</v>
      </c>
    </row>
    <row r="1487" spans="1:4">
      <c r="A1487" s="194" t="s">
        <v>2053</v>
      </c>
      <c r="B1487" s="201" t="s">
        <v>2054</v>
      </c>
      <c r="C1487" s="196">
        <f>'2'!M14</f>
        <v>0</v>
      </c>
      <c r="D1487" s="197" t="e">
        <f>('2'!M14)*100/('2'!J14)</f>
        <v>#DIV/0!</v>
      </c>
    </row>
    <row r="1488" spans="1:4">
      <c r="A1488" s="194" t="s">
        <v>2055</v>
      </c>
      <c r="B1488" s="198" t="s">
        <v>2056</v>
      </c>
      <c r="C1488" s="196">
        <f>'2'!N14</f>
        <v>0</v>
      </c>
      <c r="D1488" s="197" t="e">
        <f>('2'!N14)*100/('2'!J14)</f>
        <v>#DIV/0!</v>
      </c>
    </row>
    <row r="1489" spans="1:4">
      <c r="A1489" s="194" t="s">
        <v>2057</v>
      </c>
      <c r="B1489" s="198" t="s">
        <v>2058</v>
      </c>
      <c r="C1489" s="196">
        <f>'2'!O14</f>
        <v>0</v>
      </c>
      <c r="D1489" s="197" t="e">
        <f>('2'!O14)*100/('2'!J14)</f>
        <v>#DIV/0!</v>
      </c>
    </row>
    <row r="1490" spans="1:4">
      <c r="A1490" s="194" t="s">
        <v>2059</v>
      </c>
      <c r="B1490" s="198" t="s">
        <v>2060</v>
      </c>
      <c r="C1490" s="196">
        <f>'2'!P14</f>
        <v>0</v>
      </c>
      <c r="D1490" s="197" t="e">
        <f>('2'!P14)*100/('2'!J14)</f>
        <v>#DIV/0!</v>
      </c>
    </row>
    <row r="1491" spans="1:4">
      <c r="A1491" s="194" t="s">
        <v>2061</v>
      </c>
      <c r="B1491" s="198" t="s">
        <v>2062</v>
      </c>
      <c r="C1491" s="196">
        <f>'2'!Q14</f>
        <v>0</v>
      </c>
      <c r="D1491" s="197" t="e">
        <f>('2'!Q14)*100/('2'!J14)</f>
        <v>#DIV/0!</v>
      </c>
    </row>
    <row r="1492" spans="1:4">
      <c r="A1492" s="194" t="s">
        <v>2063</v>
      </c>
      <c r="B1492" s="201" t="s">
        <v>2064</v>
      </c>
      <c r="C1492" s="196">
        <f>'2'!M15</f>
        <v>0</v>
      </c>
      <c r="D1492" s="197" t="e">
        <f>('2'!M15)*100/('2'!J15)</f>
        <v>#DIV/0!</v>
      </c>
    </row>
    <row r="1493" spans="1:4">
      <c r="A1493" s="194" t="s">
        <v>2065</v>
      </c>
      <c r="B1493" s="198" t="s">
        <v>2056</v>
      </c>
      <c r="C1493" s="196">
        <f>'2'!N15</f>
        <v>0</v>
      </c>
      <c r="D1493" s="197" t="e">
        <f>('2'!N15)*100/('2'!J15)</f>
        <v>#DIV/0!</v>
      </c>
    </row>
    <row r="1494" spans="1:4">
      <c r="A1494" s="194" t="s">
        <v>2066</v>
      </c>
      <c r="B1494" s="198" t="s">
        <v>2058</v>
      </c>
      <c r="C1494" s="196">
        <f>'2'!O15</f>
        <v>0</v>
      </c>
      <c r="D1494" s="197" t="e">
        <f>('2'!O15)*100/('2'!J15)</f>
        <v>#DIV/0!</v>
      </c>
    </row>
    <row r="1495" spans="1:4">
      <c r="A1495" s="194" t="s">
        <v>2067</v>
      </c>
      <c r="B1495" s="198" t="s">
        <v>2060</v>
      </c>
      <c r="C1495" s="196">
        <f>'2'!P15</f>
        <v>0</v>
      </c>
      <c r="D1495" s="197" t="e">
        <f>('2'!P15)*100/('2'!J15)</f>
        <v>#DIV/0!</v>
      </c>
    </row>
    <row r="1496" spans="1:4">
      <c r="A1496" s="194" t="s">
        <v>2068</v>
      </c>
      <c r="B1496" s="198" t="s">
        <v>2062</v>
      </c>
      <c r="C1496" s="196">
        <f>'2'!Q15</f>
        <v>0</v>
      </c>
      <c r="D1496" s="197" t="e">
        <f>('2'!Q15)*100/('2'!J15)</f>
        <v>#DIV/0!</v>
      </c>
    </row>
    <row r="1497" spans="1:4">
      <c r="A1497" s="194" t="s">
        <v>2069</v>
      </c>
      <c r="B1497" s="201" t="s">
        <v>2070</v>
      </c>
      <c r="C1497" s="196">
        <f>'2'!M17</f>
        <v>0</v>
      </c>
      <c r="D1497" s="197" t="e">
        <f>('2'!M17)*100/('2'!J17)</f>
        <v>#DIV/0!</v>
      </c>
    </row>
    <row r="1498" spans="1:4">
      <c r="A1498" s="194" t="s">
        <v>2071</v>
      </c>
      <c r="B1498" s="198" t="s">
        <v>2056</v>
      </c>
      <c r="C1498" s="196">
        <f>'2'!N17</f>
        <v>0</v>
      </c>
      <c r="D1498" s="197" t="e">
        <f>('2'!N17)*100/('2'!J17)</f>
        <v>#DIV/0!</v>
      </c>
    </row>
    <row r="1499" spans="1:4">
      <c r="A1499" s="194" t="s">
        <v>2072</v>
      </c>
      <c r="B1499" s="198" t="s">
        <v>2058</v>
      </c>
      <c r="C1499" s="196">
        <f>'2'!O17</f>
        <v>0</v>
      </c>
      <c r="D1499" s="197" t="e">
        <f>('2'!O17)*100/('2'!J17)</f>
        <v>#DIV/0!</v>
      </c>
    </row>
    <row r="1500" spans="1:4">
      <c r="A1500" s="194" t="s">
        <v>2073</v>
      </c>
      <c r="B1500" s="198" t="s">
        <v>2060</v>
      </c>
      <c r="C1500" s="196">
        <f>'2'!P17</f>
        <v>0</v>
      </c>
      <c r="D1500" s="197" t="e">
        <f>('2'!P17)*100/('2'!J17)</f>
        <v>#DIV/0!</v>
      </c>
    </row>
    <row r="1501" spans="1:4">
      <c r="A1501" s="194" t="s">
        <v>2074</v>
      </c>
      <c r="B1501" s="198" t="s">
        <v>2062</v>
      </c>
      <c r="C1501" s="196">
        <f>'2'!Q17</f>
        <v>0</v>
      </c>
      <c r="D1501" s="197" t="e">
        <f>('2'!Q17)*100/('2'!J17)</f>
        <v>#DIV/0!</v>
      </c>
    </row>
    <row r="1502" spans="1:4">
      <c r="A1502" s="194" t="s">
        <v>2075</v>
      </c>
      <c r="B1502" s="201" t="s">
        <v>2076</v>
      </c>
      <c r="C1502" s="196">
        <f>'2'!M18</f>
        <v>0</v>
      </c>
      <c r="D1502" s="197" t="e">
        <f>('2'!M18)*100/('2'!J18)</f>
        <v>#DIV/0!</v>
      </c>
    </row>
    <row r="1503" spans="1:4">
      <c r="A1503" s="194" t="s">
        <v>2077</v>
      </c>
      <c r="B1503" s="198" t="s">
        <v>2056</v>
      </c>
      <c r="C1503" s="196">
        <f>'2'!N18</f>
        <v>0</v>
      </c>
      <c r="D1503" s="197" t="e">
        <f>('2'!N18)*100/('2'!J18)</f>
        <v>#DIV/0!</v>
      </c>
    </row>
    <row r="1504" spans="1:4">
      <c r="A1504" s="194" t="s">
        <v>2078</v>
      </c>
      <c r="B1504" s="198" t="s">
        <v>2058</v>
      </c>
      <c r="C1504" s="196">
        <f>'2'!O18</f>
        <v>0</v>
      </c>
      <c r="D1504" s="197" t="e">
        <f>('2'!O18)*100/('2'!J18)</f>
        <v>#DIV/0!</v>
      </c>
    </row>
    <row r="1505" spans="1:4">
      <c r="A1505" s="194" t="s">
        <v>2079</v>
      </c>
      <c r="B1505" s="198" t="s">
        <v>2060</v>
      </c>
      <c r="C1505" s="196">
        <f>'2'!P18</f>
        <v>0</v>
      </c>
      <c r="D1505" s="197" t="e">
        <f>('2'!P18)*100/('2'!J18)</f>
        <v>#DIV/0!</v>
      </c>
    </row>
    <row r="1506" spans="1:4">
      <c r="A1506" s="194" t="s">
        <v>2080</v>
      </c>
      <c r="B1506" s="198" t="s">
        <v>2062</v>
      </c>
      <c r="C1506" s="196">
        <f>'2'!Q18</f>
        <v>0</v>
      </c>
      <c r="D1506" s="197" t="e">
        <f>('2'!Q18)*100/('2'!J18)</f>
        <v>#DIV/0!</v>
      </c>
    </row>
    <row r="1507" spans="1:4">
      <c r="A1507" s="194" t="s">
        <v>2081</v>
      </c>
      <c r="B1507" s="201" t="s">
        <v>2082</v>
      </c>
      <c r="C1507" s="196">
        <f>'2'!M19</f>
        <v>0</v>
      </c>
      <c r="D1507" s="197" t="e">
        <f>('2'!M19)*100/('2'!J19)</f>
        <v>#DIV/0!</v>
      </c>
    </row>
    <row r="1508" spans="1:4">
      <c r="A1508" s="194" t="s">
        <v>2083</v>
      </c>
      <c r="B1508" s="198" t="s">
        <v>2056</v>
      </c>
      <c r="C1508" s="196">
        <f>'2'!N19</f>
        <v>0</v>
      </c>
      <c r="D1508" s="197" t="e">
        <f>('2'!N19)*100/('2'!J19)</f>
        <v>#DIV/0!</v>
      </c>
    </row>
    <row r="1509" spans="1:4">
      <c r="A1509" s="194" t="s">
        <v>2084</v>
      </c>
      <c r="B1509" s="198" t="s">
        <v>2058</v>
      </c>
      <c r="C1509" s="196">
        <f>'2'!O19</f>
        <v>0</v>
      </c>
      <c r="D1509" s="197" t="e">
        <f>('2'!O19)*100/('2'!J19)</f>
        <v>#DIV/0!</v>
      </c>
    </row>
    <row r="1510" spans="1:4">
      <c r="A1510" s="194" t="s">
        <v>2085</v>
      </c>
      <c r="B1510" s="198" t="s">
        <v>2060</v>
      </c>
      <c r="C1510" s="196">
        <f>'2'!P19</f>
        <v>0</v>
      </c>
      <c r="D1510" s="197" t="e">
        <f>('2'!P19)*100/('2'!J19)</f>
        <v>#DIV/0!</v>
      </c>
    </row>
    <row r="1511" spans="1:4">
      <c r="A1511" s="194" t="s">
        <v>2086</v>
      </c>
      <c r="B1511" s="198" t="s">
        <v>2062</v>
      </c>
      <c r="C1511" s="196">
        <f>'2'!Q19</f>
        <v>0</v>
      </c>
      <c r="D1511" s="197" t="e">
        <f>('2'!Q19)*100/('2'!J19)</f>
        <v>#DIV/0!</v>
      </c>
    </row>
    <row r="1512" spans="1:4">
      <c r="A1512" s="194" t="s">
        <v>2087</v>
      </c>
      <c r="B1512" s="201" t="s">
        <v>2088</v>
      </c>
      <c r="C1512" s="196">
        <f>'2'!M20</f>
        <v>0</v>
      </c>
      <c r="D1512" s="197" t="e">
        <f>('2'!M20)*100/('2'!J20)</f>
        <v>#DIV/0!</v>
      </c>
    </row>
    <row r="1513" spans="1:4">
      <c r="A1513" s="194" t="s">
        <v>2089</v>
      </c>
      <c r="B1513" s="198" t="s">
        <v>2056</v>
      </c>
      <c r="C1513" s="196">
        <f>'2'!N20</f>
        <v>0</v>
      </c>
      <c r="D1513" s="197" t="e">
        <f>('2'!N20)*100/('2'!J20)</f>
        <v>#DIV/0!</v>
      </c>
    </row>
    <row r="1514" spans="1:4">
      <c r="A1514" s="194" t="s">
        <v>2090</v>
      </c>
      <c r="B1514" s="198" t="s">
        <v>2058</v>
      </c>
      <c r="C1514" s="196">
        <f>'2'!O20</f>
        <v>0</v>
      </c>
      <c r="D1514" s="197" t="e">
        <f>('2'!O20)*100/('2'!J20)</f>
        <v>#DIV/0!</v>
      </c>
    </row>
    <row r="1515" spans="1:4">
      <c r="A1515" s="194" t="s">
        <v>2091</v>
      </c>
      <c r="B1515" s="198" t="s">
        <v>2060</v>
      </c>
      <c r="C1515" s="196">
        <f>'2'!P20</f>
        <v>0</v>
      </c>
      <c r="D1515" s="197" t="e">
        <f>('2'!P20)*100/('2'!J20)</f>
        <v>#DIV/0!</v>
      </c>
    </row>
    <row r="1516" spans="1:4">
      <c r="A1516" s="194" t="s">
        <v>2092</v>
      </c>
      <c r="B1516" s="198" t="s">
        <v>2062</v>
      </c>
      <c r="C1516" s="196">
        <f>'2'!Q20</f>
        <v>0</v>
      </c>
      <c r="D1516" s="197" t="e">
        <f>('2'!Q20)*100/('2'!J20)</f>
        <v>#DIV/0!</v>
      </c>
    </row>
    <row r="1517" spans="1:4">
      <c r="A1517" s="194" t="s">
        <v>2093</v>
      </c>
      <c r="B1517" s="201" t="s">
        <v>2094</v>
      </c>
      <c r="C1517" s="196">
        <f>'2'!M22</f>
        <v>0</v>
      </c>
      <c r="D1517" s="197" t="e">
        <f>('2'!M22)*100/('2'!J22)</f>
        <v>#DIV/0!</v>
      </c>
    </row>
    <row r="1518" customHeight="1" spans="1:4">
      <c r="A1518" s="194" t="s">
        <v>2095</v>
      </c>
      <c r="B1518" s="198" t="s">
        <v>2056</v>
      </c>
      <c r="C1518" s="196">
        <f>'2'!N22</f>
        <v>0</v>
      </c>
      <c r="D1518" s="197" t="e">
        <f>('2'!N22)*100/('2'!J22)</f>
        <v>#DIV/0!</v>
      </c>
    </row>
    <row r="1519" customHeight="1" spans="1:4">
      <c r="A1519" s="194" t="s">
        <v>2096</v>
      </c>
      <c r="B1519" s="198" t="s">
        <v>2058</v>
      </c>
      <c r="C1519" s="196">
        <f>'2'!O22</f>
        <v>0</v>
      </c>
      <c r="D1519" s="197" t="e">
        <f>('2'!O22)*100/('2'!J22)</f>
        <v>#DIV/0!</v>
      </c>
    </row>
    <row r="1520" customHeight="1" spans="1:4">
      <c r="A1520" s="194" t="s">
        <v>2097</v>
      </c>
      <c r="B1520" s="198" t="s">
        <v>2060</v>
      </c>
      <c r="C1520" s="196">
        <f>'2'!P22</f>
        <v>0</v>
      </c>
      <c r="D1520" s="197" t="e">
        <f>('2'!P22)*100/('2'!J22)</f>
        <v>#DIV/0!</v>
      </c>
    </row>
    <row r="1521" customHeight="1" spans="1:4">
      <c r="A1521" s="194" t="s">
        <v>2098</v>
      </c>
      <c r="B1521" s="198" t="s">
        <v>2062</v>
      </c>
      <c r="C1521" s="196">
        <f>'2'!Q22</f>
        <v>0</v>
      </c>
      <c r="D1521" s="197" t="e">
        <f>('2'!Q22)*100/('2'!J22)</f>
        <v>#DIV/0!</v>
      </c>
    </row>
    <row r="1522" spans="1:4">
      <c r="A1522" s="194" t="s">
        <v>2099</v>
      </c>
      <c r="B1522" s="201" t="s">
        <v>2100</v>
      </c>
      <c r="C1522" s="196">
        <f>'2'!M23</f>
        <v>0</v>
      </c>
      <c r="D1522" s="197" t="e">
        <f>('2'!M23)*100/('2'!J23)</f>
        <v>#DIV/0!</v>
      </c>
    </row>
    <row r="1523" spans="1:4">
      <c r="A1523" s="194" t="s">
        <v>2101</v>
      </c>
      <c r="B1523" s="198" t="s">
        <v>2056</v>
      </c>
      <c r="C1523" s="196">
        <f>'2'!N23</f>
        <v>0</v>
      </c>
      <c r="D1523" s="197" t="e">
        <f>('2'!N23)*100/('2'!J23)</f>
        <v>#DIV/0!</v>
      </c>
    </row>
    <row r="1524" spans="1:4">
      <c r="A1524" s="194" t="s">
        <v>2102</v>
      </c>
      <c r="B1524" s="198" t="s">
        <v>2058</v>
      </c>
      <c r="C1524" s="196">
        <f>'2'!O23</f>
        <v>0</v>
      </c>
      <c r="D1524" s="197" t="e">
        <f>('2'!O23)*100/('2'!J23)</f>
        <v>#DIV/0!</v>
      </c>
    </row>
    <row r="1525" spans="1:4">
      <c r="A1525" s="194" t="s">
        <v>2103</v>
      </c>
      <c r="B1525" s="198" t="s">
        <v>2060</v>
      </c>
      <c r="C1525" s="196">
        <f>'2'!P23</f>
        <v>0</v>
      </c>
      <c r="D1525" s="197" t="e">
        <f>('2'!P23)*100/('2'!J23)</f>
        <v>#DIV/0!</v>
      </c>
    </row>
    <row r="1526" spans="1:4">
      <c r="A1526" s="194" t="s">
        <v>2104</v>
      </c>
      <c r="B1526" s="198" t="s">
        <v>2062</v>
      </c>
      <c r="C1526" s="196">
        <f>'2'!Q23</f>
        <v>0</v>
      </c>
      <c r="D1526" s="197" t="e">
        <f>('2'!Q23)*100/('2'!J23)</f>
        <v>#DIV/0!</v>
      </c>
    </row>
    <row r="1527" spans="1:4">
      <c r="A1527" s="194" t="s">
        <v>2105</v>
      </c>
      <c r="B1527" s="201" t="s">
        <v>2106</v>
      </c>
      <c r="C1527" s="196">
        <f>'2'!M24</f>
        <v>0</v>
      </c>
      <c r="D1527" s="197" t="e">
        <f>('2'!M24)*100/('2'!J24)</f>
        <v>#DIV/0!</v>
      </c>
    </row>
    <row r="1528" spans="1:4">
      <c r="A1528" s="194" t="s">
        <v>2107</v>
      </c>
      <c r="B1528" s="198" t="s">
        <v>2056</v>
      </c>
      <c r="C1528" s="196">
        <f>'2'!N24</f>
        <v>0</v>
      </c>
      <c r="D1528" s="197" t="e">
        <f>('2'!N24)*100/('2'!J24)</f>
        <v>#DIV/0!</v>
      </c>
    </row>
    <row r="1529" spans="1:4">
      <c r="A1529" s="194" t="s">
        <v>2108</v>
      </c>
      <c r="B1529" s="198" t="s">
        <v>2058</v>
      </c>
      <c r="C1529" s="196">
        <f>'2'!O24</f>
        <v>0</v>
      </c>
      <c r="D1529" s="197" t="e">
        <f>('2'!O24)*100/('2'!J24)</f>
        <v>#DIV/0!</v>
      </c>
    </row>
    <row r="1530" spans="1:4">
      <c r="A1530" s="194" t="s">
        <v>2109</v>
      </c>
      <c r="B1530" s="198" t="s">
        <v>2060</v>
      </c>
      <c r="C1530" s="196">
        <f>'2'!P24</f>
        <v>0</v>
      </c>
      <c r="D1530" s="197" t="e">
        <f>('2'!P24)*100/('2'!J24)</f>
        <v>#DIV/0!</v>
      </c>
    </row>
    <row r="1531" spans="1:4">
      <c r="A1531" s="194" t="s">
        <v>2110</v>
      </c>
      <c r="B1531" s="198" t="s">
        <v>2062</v>
      </c>
      <c r="C1531" s="196">
        <f>'2'!Q24</f>
        <v>0</v>
      </c>
      <c r="D1531" s="197" t="e">
        <f>('2'!Q24)*100/('2'!J24)</f>
        <v>#DIV/0!</v>
      </c>
    </row>
    <row r="1532" spans="1:4">
      <c r="A1532" s="194" t="s">
        <v>2111</v>
      </c>
      <c r="B1532" s="201" t="s">
        <v>2112</v>
      </c>
      <c r="C1532" s="196">
        <f>'2'!M25</f>
        <v>0</v>
      </c>
      <c r="D1532" s="197" t="e">
        <f>('2'!M25)*100/('2'!J25)</f>
        <v>#DIV/0!</v>
      </c>
    </row>
    <row r="1533" spans="1:4">
      <c r="A1533" s="194" t="s">
        <v>2113</v>
      </c>
      <c r="B1533" s="198" t="s">
        <v>2056</v>
      </c>
      <c r="C1533" s="196">
        <f>'2'!N25</f>
        <v>0</v>
      </c>
      <c r="D1533" s="197" t="e">
        <f>('2'!N25)*100/('2'!J25)</f>
        <v>#DIV/0!</v>
      </c>
    </row>
    <row r="1534" spans="1:4">
      <c r="A1534" s="194" t="s">
        <v>2114</v>
      </c>
      <c r="B1534" s="198" t="s">
        <v>2058</v>
      </c>
      <c r="C1534" s="196">
        <f>'2'!O25</f>
        <v>0</v>
      </c>
      <c r="D1534" s="197" t="e">
        <f>('2'!O25)*100/('2'!J25)</f>
        <v>#DIV/0!</v>
      </c>
    </row>
    <row r="1535" spans="1:4">
      <c r="A1535" s="194" t="s">
        <v>2115</v>
      </c>
      <c r="B1535" s="198" t="s">
        <v>2060</v>
      </c>
      <c r="C1535" s="196">
        <f>'2'!P25</f>
        <v>0</v>
      </c>
      <c r="D1535" s="197" t="e">
        <f>('2'!P25)*100/('2'!J25)</f>
        <v>#DIV/0!</v>
      </c>
    </row>
    <row r="1536" spans="1:4">
      <c r="A1536" s="194" t="s">
        <v>2116</v>
      </c>
      <c r="B1536" s="198" t="s">
        <v>2062</v>
      </c>
      <c r="C1536" s="196">
        <f>'2'!Q25</f>
        <v>0</v>
      </c>
      <c r="D1536" s="197" t="e">
        <f>('2'!Q25)*100/('2'!J25)</f>
        <v>#DIV/0!</v>
      </c>
    </row>
    <row r="1537" spans="1:4">
      <c r="A1537" s="194" t="s">
        <v>2117</v>
      </c>
      <c r="B1537" s="201" t="s">
        <v>2118</v>
      </c>
      <c r="C1537" s="196">
        <f>'2'!M26</f>
        <v>0</v>
      </c>
      <c r="D1537" s="197" t="e">
        <f>('2'!M26)*100/('2'!J26)</f>
        <v>#DIV/0!</v>
      </c>
    </row>
    <row r="1538" spans="1:4">
      <c r="A1538" s="194" t="s">
        <v>2119</v>
      </c>
      <c r="B1538" s="198" t="s">
        <v>2056</v>
      </c>
      <c r="C1538" s="196">
        <f>'2'!N26</f>
        <v>0</v>
      </c>
      <c r="D1538" s="197" t="e">
        <f>('2'!N26)*100/('2'!J26)</f>
        <v>#DIV/0!</v>
      </c>
    </row>
    <row r="1539" spans="1:4">
      <c r="A1539" s="194" t="s">
        <v>2120</v>
      </c>
      <c r="B1539" s="198" t="s">
        <v>2058</v>
      </c>
      <c r="C1539" s="196">
        <f>'2'!O26</f>
        <v>0</v>
      </c>
      <c r="D1539" s="197" t="e">
        <f>('2'!O26)*100/('2'!J26)</f>
        <v>#DIV/0!</v>
      </c>
    </row>
    <row r="1540" spans="1:4">
      <c r="A1540" s="194" t="s">
        <v>2121</v>
      </c>
      <c r="B1540" s="198" t="s">
        <v>2060</v>
      </c>
      <c r="C1540" s="196">
        <f>'2'!P26</f>
        <v>0</v>
      </c>
      <c r="D1540" s="197" t="e">
        <f>('2'!P26)*100/('2'!J26)</f>
        <v>#DIV/0!</v>
      </c>
    </row>
    <row r="1541" spans="1:4">
      <c r="A1541" s="194" t="s">
        <v>2122</v>
      </c>
      <c r="B1541" s="198" t="s">
        <v>2062</v>
      </c>
      <c r="C1541" s="196">
        <f>'2'!Q26</f>
        <v>0</v>
      </c>
      <c r="D1541" s="197" t="e">
        <f>('2'!Q26)*100/('2'!J26)</f>
        <v>#DIV/0!</v>
      </c>
    </row>
    <row r="1542" spans="1:4">
      <c r="A1542" s="194" t="s">
        <v>2123</v>
      </c>
      <c r="B1542" s="201" t="s">
        <v>2124</v>
      </c>
      <c r="C1542" s="196">
        <f>'2'!M27</f>
        <v>0</v>
      </c>
      <c r="D1542" s="197" t="e">
        <f>('2'!M27)*100/('2'!J27)</f>
        <v>#DIV/0!</v>
      </c>
    </row>
    <row r="1543" spans="1:4">
      <c r="A1543" s="194" t="s">
        <v>2125</v>
      </c>
      <c r="B1543" s="198" t="s">
        <v>2056</v>
      </c>
      <c r="C1543" s="196">
        <f>'2'!N27</f>
        <v>0</v>
      </c>
      <c r="D1543" s="197" t="e">
        <f>('2'!N27)*100/('2'!J27)</f>
        <v>#DIV/0!</v>
      </c>
    </row>
    <row r="1544" spans="1:4">
      <c r="A1544" s="194" t="s">
        <v>2126</v>
      </c>
      <c r="B1544" s="198" t="s">
        <v>2058</v>
      </c>
      <c r="C1544" s="196">
        <f>'2'!O27</f>
        <v>0</v>
      </c>
      <c r="D1544" s="197" t="e">
        <f>('2'!O27)*100/('2'!J27)</f>
        <v>#DIV/0!</v>
      </c>
    </row>
    <row r="1545" spans="1:4">
      <c r="A1545" s="194" t="s">
        <v>2127</v>
      </c>
      <c r="B1545" s="198" t="s">
        <v>2060</v>
      </c>
      <c r="C1545" s="196">
        <f>'2'!P27</f>
        <v>0</v>
      </c>
      <c r="D1545" s="197" t="e">
        <f>('2'!P27)*100/('2'!J27)</f>
        <v>#DIV/0!</v>
      </c>
    </row>
    <row r="1546" spans="1:4">
      <c r="A1546" s="194" t="s">
        <v>2128</v>
      </c>
      <c r="B1546" s="198" t="s">
        <v>2062</v>
      </c>
      <c r="C1546" s="196">
        <f>'2'!Q27</f>
        <v>0</v>
      </c>
      <c r="D1546" s="197" t="e">
        <f>('2'!Q27)*100/('2'!J27)</f>
        <v>#DIV/0!</v>
      </c>
    </row>
    <row r="1547" spans="1:4">
      <c r="A1547" s="194" t="s">
        <v>2129</v>
      </c>
      <c r="B1547" s="201" t="s">
        <v>2130</v>
      </c>
      <c r="C1547" s="196">
        <f>'2'!M28</f>
        <v>0</v>
      </c>
      <c r="D1547" s="197" t="e">
        <f>('2'!M28)*100/('2'!J28)</f>
        <v>#DIV/0!</v>
      </c>
    </row>
    <row r="1548" spans="1:4">
      <c r="A1548" s="194" t="s">
        <v>2131</v>
      </c>
      <c r="B1548" s="198" t="s">
        <v>2056</v>
      </c>
      <c r="C1548" s="196">
        <f>'2'!N28</f>
        <v>0</v>
      </c>
      <c r="D1548" s="197" t="e">
        <f>('2'!N28)*100/('2'!J28)</f>
        <v>#DIV/0!</v>
      </c>
    </row>
    <row r="1549" spans="1:4">
      <c r="A1549" s="194" t="s">
        <v>2132</v>
      </c>
      <c r="B1549" s="198" t="s">
        <v>2058</v>
      </c>
      <c r="C1549" s="196">
        <f>'2'!O28</f>
        <v>0</v>
      </c>
      <c r="D1549" s="197" t="e">
        <f>('2'!O28)*100/('2'!J28)</f>
        <v>#DIV/0!</v>
      </c>
    </row>
    <row r="1550" spans="1:4">
      <c r="A1550" s="194" t="s">
        <v>2133</v>
      </c>
      <c r="B1550" s="198" t="s">
        <v>2060</v>
      </c>
      <c r="C1550" s="196">
        <f>'2'!P28</f>
        <v>0</v>
      </c>
      <c r="D1550" s="197" t="e">
        <f>('2'!P28)*100/('2'!J28)</f>
        <v>#DIV/0!</v>
      </c>
    </row>
    <row r="1551" spans="1:4">
      <c r="A1551" s="194" t="s">
        <v>2134</v>
      </c>
      <c r="B1551" s="198" t="s">
        <v>2062</v>
      </c>
      <c r="C1551" s="196">
        <f>'2'!Q28</f>
        <v>0</v>
      </c>
      <c r="D1551" s="197" t="e">
        <f>('2'!Q28)*100/('2'!J28)</f>
        <v>#DIV/0!</v>
      </c>
    </row>
    <row r="1552" spans="1:4">
      <c r="A1552" s="194" t="s">
        <v>2135</v>
      </c>
      <c r="B1552" s="201" t="s">
        <v>2136</v>
      </c>
      <c r="C1552" s="196">
        <f>'2'!M29</f>
        <v>0</v>
      </c>
      <c r="D1552" s="197" t="e">
        <f>('2'!M29)*100/('2'!J29)</f>
        <v>#DIV/0!</v>
      </c>
    </row>
    <row r="1553" spans="1:4">
      <c r="A1553" s="194" t="s">
        <v>2137</v>
      </c>
      <c r="B1553" s="198" t="s">
        <v>2056</v>
      </c>
      <c r="C1553" s="196">
        <f>'2'!N29</f>
        <v>0</v>
      </c>
      <c r="D1553" s="197" t="e">
        <f>('2'!N29)*100/('2'!J29)</f>
        <v>#DIV/0!</v>
      </c>
    </row>
    <row r="1554" spans="1:4">
      <c r="A1554" s="194" t="s">
        <v>2138</v>
      </c>
      <c r="B1554" s="198" t="s">
        <v>2058</v>
      </c>
      <c r="C1554" s="196">
        <f>'2'!O29</f>
        <v>0</v>
      </c>
      <c r="D1554" s="197" t="e">
        <f>('2'!O29)*100/('2'!J29)</f>
        <v>#DIV/0!</v>
      </c>
    </row>
    <row r="1555" spans="1:4">
      <c r="A1555" s="194" t="s">
        <v>2139</v>
      </c>
      <c r="B1555" s="198" t="s">
        <v>2060</v>
      </c>
      <c r="C1555" s="196">
        <f>'2'!P29</f>
        <v>0</v>
      </c>
      <c r="D1555" s="197" t="e">
        <f>('2'!P29)*100/('2'!J29)</f>
        <v>#DIV/0!</v>
      </c>
    </row>
    <row r="1556" spans="1:4">
      <c r="A1556" s="194" t="s">
        <v>2140</v>
      </c>
      <c r="B1556" s="198" t="s">
        <v>2062</v>
      </c>
      <c r="C1556" s="196">
        <f>'2'!Q29</f>
        <v>0</v>
      </c>
      <c r="D1556" s="197" t="e">
        <f>('2'!Q29)*100/('2'!J29)</f>
        <v>#DIV/0!</v>
      </c>
    </row>
    <row r="1557" spans="1:4">
      <c r="A1557" s="194" t="s">
        <v>2141</v>
      </c>
      <c r="B1557" s="201" t="s">
        <v>2142</v>
      </c>
      <c r="C1557" s="196">
        <f>'3'!M6</f>
        <v>0</v>
      </c>
      <c r="D1557" s="197" t="e">
        <f>('3'!M6)*100/('3'!J6)</f>
        <v>#DIV/0!</v>
      </c>
    </row>
    <row r="1558" spans="1:4">
      <c r="A1558" s="194" t="s">
        <v>2143</v>
      </c>
      <c r="B1558" s="198" t="s">
        <v>2056</v>
      </c>
      <c r="C1558" s="196">
        <f>'3'!N6</f>
        <v>0</v>
      </c>
      <c r="D1558" s="197" t="e">
        <f>('3'!N6)*100/('3'!J6)</f>
        <v>#DIV/0!</v>
      </c>
    </row>
    <row r="1559" spans="1:4">
      <c r="A1559" s="194" t="s">
        <v>2144</v>
      </c>
      <c r="B1559" s="198" t="s">
        <v>2058</v>
      </c>
      <c r="C1559" s="196">
        <f>'3'!O6</f>
        <v>0</v>
      </c>
      <c r="D1559" s="197" t="e">
        <f>('3'!O6)*100/('3'!J6)</f>
        <v>#DIV/0!</v>
      </c>
    </row>
    <row r="1560" spans="1:4">
      <c r="A1560" s="194" t="s">
        <v>2145</v>
      </c>
      <c r="B1560" s="198" t="s">
        <v>2060</v>
      </c>
      <c r="C1560" s="196">
        <f>'3'!P6</f>
        <v>0</v>
      </c>
      <c r="D1560" s="197" t="e">
        <f>('3'!P6)*100/('3'!J6)</f>
        <v>#DIV/0!</v>
      </c>
    </row>
    <row r="1561" spans="1:4">
      <c r="A1561" s="194" t="s">
        <v>2146</v>
      </c>
      <c r="B1561" s="198" t="s">
        <v>2062</v>
      </c>
      <c r="C1561" s="196">
        <f>'3'!Q6</f>
        <v>0</v>
      </c>
      <c r="D1561" s="197" t="e">
        <f>('3'!Q6)*100/('3'!J6)</f>
        <v>#DIV/0!</v>
      </c>
    </row>
    <row r="1562" spans="1:4">
      <c r="A1562" s="194" t="s">
        <v>2147</v>
      </c>
      <c r="B1562" s="201" t="s">
        <v>2148</v>
      </c>
      <c r="C1562" s="196">
        <f>'3'!M7</f>
        <v>0</v>
      </c>
      <c r="D1562" s="197" t="e">
        <f>('3'!M7)*100/('3'!J7)</f>
        <v>#DIV/0!</v>
      </c>
    </row>
    <row r="1563" spans="1:4">
      <c r="A1563" s="194" t="s">
        <v>2149</v>
      </c>
      <c r="B1563" s="198" t="s">
        <v>2056</v>
      </c>
      <c r="C1563" s="196">
        <f>'3'!N7</f>
        <v>0</v>
      </c>
      <c r="D1563" s="197" t="e">
        <f>('3'!N7)*100/('3'!J7)</f>
        <v>#DIV/0!</v>
      </c>
    </row>
    <row r="1564" spans="1:4">
      <c r="A1564" s="194" t="s">
        <v>2150</v>
      </c>
      <c r="B1564" s="198" t="s">
        <v>2058</v>
      </c>
      <c r="C1564" s="196">
        <f>'3'!O7</f>
        <v>0</v>
      </c>
      <c r="D1564" s="197" t="e">
        <f>('3'!O7)*100/('3'!J7)</f>
        <v>#DIV/0!</v>
      </c>
    </row>
    <row r="1565" spans="1:4">
      <c r="A1565" s="194" t="s">
        <v>2151</v>
      </c>
      <c r="B1565" s="198" t="s">
        <v>2060</v>
      </c>
      <c r="C1565" s="196">
        <f>'3'!P7</f>
        <v>0</v>
      </c>
      <c r="D1565" s="197" t="e">
        <f>('3'!P7)*100/('3'!J7)</f>
        <v>#DIV/0!</v>
      </c>
    </row>
    <row r="1566" spans="1:4">
      <c r="A1566" s="194" t="s">
        <v>2152</v>
      </c>
      <c r="B1566" s="198" t="s">
        <v>2062</v>
      </c>
      <c r="C1566" s="196">
        <f>'3'!Q7</f>
        <v>0</v>
      </c>
      <c r="D1566" s="197" t="e">
        <f>('3'!Q7)*100/('3'!J7)</f>
        <v>#DIV/0!</v>
      </c>
    </row>
    <row r="1567" spans="1:4">
      <c r="A1567" s="194" t="s">
        <v>2153</v>
      </c>
      <c r="B1567" s="201" t="s">
        <v>2154</v>
      </c>
      <c r="C1567" s="196">
        <f>'3'!M9</f>
        <v>0</v>
      </c>
      <c r="D1567" s="197" t="e">
        <f>('3'!M9)*100/('3'!J9)</f>
        <v>#DIV/0!</v>
      </c>
    </row>
    <row r="1568" spans="1:4">
      <c r="A1568" s="194" t="s">
        <v>2155</v>
      </c>
      <c r="B1568" s="198" t="s">
        <v>2056</v>
      </c>
      <c r="C1568" s="196">
        <f>'3'!N9</f>
        <v>0</v>
      </c>
      <c r="D1568" s="197" t="e">
        <f>('3'!N9)*100/('3'!J9)</f>
        <v>#DIV/0!</v>
      </c>
    </row>
    <row r="1569" spans="1:4">
      <c r="A1569" s="194" t="s">
        <v>2156</v>
      </c>
      <c r="B1569" s="198" t="s">
        <v>2058</v>
      </c>
      <c r="C1569" s="196">
        <f>'3'!O9</f>
        <v>0</v>
      </c>
      <c r="D1569" s="197" t="e">
        <f>('3'!O9)*100/('3'!J9)</f>
        <v>#DIV/0!</v>
      </c>
    </row>
    <row r="1570" spans="1:4">
      <c r="A1570" s="194" t="s">
        <v>2157</v>
      </c>
      <c r="B1570" s="198" t="s">
        <v>2060</v>
      </c>
      <c r="C1570" s="196">
        <f>'3'!P9</f>
        <v>0</v>
      </c>
      <c r="D1570" s="197" t="e">
        <f>('3'!P9)*100/('3'!J9)</f>
        <v>#DIV/0!</v>
      </c>
    </row>
    <row r="1571" spans="1:4">
      <c r="A1571" s="194" t="s">
        <v>2158</v>
      </c>
      <c r="B1571" s="198" t="s">
        <v>2062</v>
      </c>
      <c r="C1571" s="196">
        <f>'3'!Q9</f>
        <v>0</v>
      </c>
      <c r="D1571" s="197" t="e">
        <f>('3'!Q9)*100/('3'!J9)</f>
        <v>#DIV/0!</v>
      </c>
    </row>
    <row r="1572" spans="1:4">
      <c r="A1572" s="194" t="s">
        <v>2159</v>
      </c>
      <c r="B1572" s="201" t="s">
        <v>2160</v>
      </c>
      <c r="C1572" s="196">
        <f>'3'!M10</f>
        <v>0</v>
      </c>
      <c r="D1572" s="197" t="e">
        <f>('3'!M10)*100/('3'!J10)</f>
        <v>#DIV/0!</v>
      </c>
    </row>
    <row r="1573" spans="1:4">
      <c r="A1573" s="194" t="s">
        <v>2161</v>
      </c>
      <c r="B1573" s="198" t="s">
        <v>2056</v>
      </c>
      <c r="C1573" s="196">
        <f>'3'!N10</f>
        <v>0</v>
      </c>
      <c r="D1573" s="197" t="e">
        <f>('3'!N10)*100/('3'!J10)</f>
        <v>#DIV/0!</v>
      </c>
    </row>
    <row r="1574" spans="1:4">
      <c r="A1574" s="194" t="s">
        <v>2162</v>
      </c>
      <c r="B1574" s="198" t="s">
        <v>2058</v>
      </c>
      <c r="C1574" s="196">
        <f>'3'!O10</f>
        <v>0</v>
      </c>
      <c r="D1574" s="197" t="e">
        <f>('3'!O10)*100/('3'!J10)</f>
        <v>#DIV/0!</v>
      </c>
    </row>
    <row r="1575" spans="1:4">
      <c r="A1575" s="194" t="s">
        <v>2163</v>
      </c>
      <c r="B1575" s="198" t="s">
        <v>2060</v>
      </c>
      <c r="C1575" s="196">
        <f>'3'!P10</f>
        <v>0</v>
      </c>
      <c r="D1575" s="197" t="e">
        <f>('3'!P10)*100/('3'!J10)</f>
        <v>#DIV/0!</v>
      </c>
    </row>
    <row r="1576" spans="1:4">
      <c r="A1576" s="194" t="s">
        <v>2164</v>
      </c>
      <c r="B1576" s="198" t="s">
        <v>2062</v>
      </c>
      <c r="C1576" s="196">
        <f>'3'!Q10</f>
        <v>0</v>
      </c>
      <c r="D1576" s="197" t="e">
        <f>('3'!Q10)*100/('3'!J10)</f>
        <v>#DIV/0!</v>
      </c>
    </row>
    <row r="1577" spans="1:4">
      <c r="A1577" s="194" t="s">
        <v>2165</v>
      </c>
      <c r="B1577" s="201" t="s">
        <v>2166</v>
      </c>
      <c r="C1577" s="196">
        <f>'3'!M12</f>
        <v>0</v>
      </c>
      <c r="D1577" s="197" t="e">
        <f>('3'!M12)*100/('3'!J12)</f>
        <v>#DIV/0!</v>
      </c>
    </row>
    <row r="1578" spans="1:4">
      <c r="A1578" s="194" t="s">
        <v>2167</v>
      </c>
      <c r="B1578" s="198" t="s">
        <v>2056</v>
      </c>
      <c r="C1578" s="196">
        <f>'3'!N12</f>
        <v>0</v>
      </c>
      <c r="D1578" s="197" t="e">
        <f>('3'!N12)*100/('3'!J12)</f>
        <v>#DIV/0!</v>
      </c>
    </row>
    <row r="1579" spans="1:4">
      <c r="A1579" s="194" t="s">
        <v>2168</v>
      </c>
      <c r="B1579" s="198" t="s">
        <v>2058</v>
      </c>
      <c r="C1579" s="196">
        <f>'3'!O12</f>
        <v>0</v>
      </c>
      <c r="D1579" s="197" t="e">
        <f>('3'!O12)*100/('3'!J12)</f>
        <v>#DIV/0!</v>
      </c>
    </row>
    <row r="1580" spans="1:4">
      <c r="A1580" s="194" t="s">
        <v>2169</v>
      </c>
      <c r="B1580" s="198" t="s">
        <v>2060</v>
      </c>
      <c r="C1580" s="196">
        <f>'3'!P12</f>
        <v>0</v>
      </c>
      <c r="D1580" s="197" t="e">
        <f>('3'!P12)*100/('3'!J12)</f>
        <v>#DIV/0!</v>
      </c>
    </row>
    <row r="1581" spans="1:4">
      <c r="A1581" s="194" t="s">
        <v>2170</v>
      </c>
      <c r="B1581" s="198" t="s">
        <v>2062</v>
      </c>
      <c r="C1581" s="196">
        <f>'3'!Q12</f>
        <v>0</v>
      </c>
      <c r="D1581" s="197" t="e">
        <f>('3'!Q12)*100/('3'!J12)</f>
        <v>#DIV/0!</v>
      </c>
    </row>
    <row r="1582" spans="1:4">
      <c r="A1582" s="194" t="s">
        <v>2171</v>
      </c>
      <c r="B1582" s="201" t="s">
        <v>2172</v>
      </c>
      <c r="C1582" s="196">
        <f>'3'!M13</f>
        <v>0</v>
      </c>
      <c r="D1582" s="197" t="e">
        <f>('3'!M13)*100/('3'!J13)</f>
        <v>#DIV/0!</v>
      </c>
    </row>
    <row r="1583" spans="1:4">
      <c r="A1583" s="194" t="s">
        <v>2173</v>
      </c>
      <c r="B1583" s="198" t="s">
        <v>2056</v>
      </c>
      <c r="C1583" s="196">
        <f>'3'!N13</f>
        <v>0</v>
      </c>
      <c r="D1583" s="197" t="e">
        <f>('3'!N13)*100/('3'!J13)</f>
        <v>#DIV/0!</v>
      </c>
    </row>
    <row r="1584" spans="1:4">
      <c r="A1584" s="194" t="s">
        <v>2174</v>
      </c>
      <c r="B1584" s="198" t="s">
        <v>2058</v>
      </c>
      <c r="C1584" s="196">
        <f>'3'!O13</f>
        <v>0</v>
      </c>
      <c r="D1584" s="197" t="e">
        <f>('3'!O13)*100/('3'!J13)</f>
        <v>#DIV/0!</v>
      </c>
    </row>
    <row r="1585" spans="1:4">
      <c r="A1585" s="194" t="s">
        <v>2175</v>
      </c>
      <c r="B1585" s="198" t="s">
        <v>2060</v>
      </c>
      <c r="C1585" s="196">
        <f>'3'!P13</f>
        <v>0</v>
      </c>
      <c r="D1585" s="197" t="e">
        <f>('3'!P13)*100/('3'!J13)</f>
        <v>#DIV/0!</v>
      </c>
    </row>
    <row r="1586" spans="1:4">
      <c r="A1586" s="194" t="s">
        <v>2176</v>
      </c>
      <c r="B1586" s="198" t="s">
        <v>2062</v>
      </c>
      <c r="C1586" s="196">
        <f>'3'!Q13</f>
        <v>0</v>
      </c>
      <c r="D1586" s="197" t="e">
        <f>('3'!Q13)*100/('3'!J13)</f>
        <v>#DIV/0!</v>
      </c>
    </row>
    <row r="1587" spans="1:4">
      <c r="A1587" s="194" t="s">
        <v>2177</v>
      </c>
      <c r="B1587" s="201" t="s">
        <v>2178</v>
      </c>
      <c r="C1587" s="196">
        <f>'3'!M14</f>
        <v>0</v>
      </c>
      <c r="D1587" s="197" t="e">
        <f>('3'!M14)*100/('3'!J14)</f>
        <v>#DIV/0!</v>
      </c>
    </row>
    <row r="1588" spans="1:4">
      <c r="A1588" s="194" t="s">
        <v>2179</v>
      </c>
      <c r="B1588" s="198" t="s">
        <v>2056</v>
      </c>
      <c r="C1588" s="196">
        <f>'3'!N14</f>
        <v>0</v>
      </c>
      <c r="D1588" s="197" t="e">
        <f>('3'!N14)*100/('3'!J14)</f>
        <v>#DIV/0!</v>
      </c>
    </row>
    <row r="1589" spans="1:4">
      <c r="A1589" s="194" t="s">
        <v>2180</v>
      </c>
      <c r="B1589" s="198" t="s">
        <v>2058</v>
      </c>
      <c r="C1589" s="196">
        <f>'3'!O14</f>
        <v>0</v>
      </c>
      <c r="D1589" s="197" t="e">
        <f>('3'!O14)*100/('3'!J14)</f>
        <v>#DIV/0!</v>
      </c>
    </row>
    <row r="1590" spans="1:4">
      <c r="A1590" s="194" t="s">
        <v>2181</v>
      </c>
      <c r="B1590" s="198" t="s">
        <v>2060</v>
      </c>
      <c r="C1590" s="196">
        <f>'3'!P14</f>
        <v>0</v>
      </c>
      <c r="D1590" s="197" t="e">
        <f>('3'!P14)*100/('3'!J14)</f>
        <v>#DIV/0!</v>
      </c>
    </row>
    <row r="1591" spans="1:4">
      <c r="A1591" s="194" t="s">
        <v>2182</v>
      </c>
      <c r="B1591" s="198" t="s">
        <v>2062</v>
      </c>
      <c r="C1591" s="196">
        <f>'3'!Q14</f>
        <v>0</v>
      </c>
      <c r="D1591" s="197" t="e">
        <f>('3'!Q14)*100/('3'!J14)</f>
        <v>#DIV/0!</v>
      </c>
    </row>
    <row r="1592" spans="1:4">
      <c r="A1592" s="194" t="s">
        <v>2183</v>
      </c>
      <c r="B1592" s="201" t="s">
        <v>2184</v>
      </c>
      <c r="C1592" s="196">
        <f>'3'!M15</f>
        <v>0</v>
      </c>
      <c r="D1592" s="197" t="e">
        <f>('3'!M15)*100/('3'!J15)</f>
        <v>#DIV/0!</v>
      </c>
    </row>
    <row r="1593" spans="1:4">
      <c r="A1593" s="194" t="s">
        <v>2185</v>
      </c>
      <c r="B1593" s="198" t="s">
        <v>2056</v>
      </c>
      <c r="C1593" s="196">
        <f>'3'!N15</f>
        <v>0</v>
      </c>
      <c r="D1593" s="197" t="e">
        <f>('3'!N15)*100/('3'!J15)</f>
        <v>#DIV/0!</v>
      </c>
    </row>
    <row r="1594" spans="1:4">
      <c r="A1594" s="194" t="s">
        <v>2186</v>
      </c>
      <c r="B1594" s="198" t="s">
        <v>2058</v>
      </c>
      <c r="C1594" s="196">
        <f>'3'!O15</f>
        <v>0</v>
      </c>
      <c r="D1594" s="197" t="e">
        <f>('3'!O15)*100/('3'!J15)</f>
        <v>#DIV/0!</v>
      </c>
    </row>
    <row r="1595" spans="1:4">
      <c r="A1595" s="194" t="s">
        <v>2187</v>
      </c>
      <c r="B1595" s="198" t="s">
        <v>2060</v>
      </c>
      <c r="C1595" s="196">
        <f>'3'!P15</f>
        <v>0</v>
      </c>
      <c r="D1595" s="197" t="e">
        <f>('3'!P15)*100/('3'!J15)</f>
        <v>#DIV/0!</v>
      </c>
    </row>
    <row r="1596" spans="1:4">
      <c r="A1596" s="194" t="s">
        <v>2188</v>
      </c>
      <c r="B1596" s="198" t="s">
        <v>2062</v>
      </c>
      <c r="C1596" s="196">
        <f>'3'!Q15</f>
        <v>0</v>
      </c>
      <c r="D1596" s="197" t="e">
        <f>('3'!Q15)*100/('3'!J15)</f>
        <v>#DIV/0!</v>
      </c>
    </row>
    <row r="1597" spans="1:4">
      <c r="A1597" s="194" t="s">
        <v>2189</v>
      </c>
      <c r="B1597" s="201" t="s">
        <v>2190</v>
      </c>
      <c r="C1597" s="196">
        <f>'3'!M16</f>
        <v>0</v>
      </c>
      <c r="D1597" s="197" t="e">
        <f>('3'!M16)*100/('3'!J16)</f>
        <v>#DIV/0!</v>
      </c>
    </row>
    <row r="1598" spans="1:4">
      <c r="A1598" s="194" t="s">
        <v>2191</v>
      </c>
      <c r="B1598" s="198" t="s">
        <v>2056</v>
      </c>
      <c r="C1598" s="196">
        <f>'3'!N16</f>
        <v>0</v>
      </c>
      <c r="D1598" s="197" t="e">
        <f>('3'!N16)*100/('3'!J16)</f>
        <v>#DIV/0!</v>
      </c>
    </row>
    <row r="1599" spans="1:4">
      <c r="A1599" s="194" t="s">
        <v>2192</v>
      </c>
      <c r="B1599" s="198" t="s">
        <v>2058</v>
      </c>
      <c r="C1599" s="196">
        <f>'3'!O16</f>
        <v>0</v>
      </c>
      <c r="D1599" s="197" t="e">
        <f>('3'!O16)*100/('3'!J16)</f>
        <v>#DIV/0!</v>
      </c>
    </row>
    <row r="1600" spans="1:4">
      <c r="A1600" s="194" t="s">
        <v>2193</v>
      </c>
      <c r="B1600" s="198" t="s">
        <v>2060</v>
      </c>
      <c r="C1600" s="196">
        <f>'3'!P16</f>
        <v>0</v>
      </c>
      <c r="D1600" s="197" t="e">
        <f>('3'!P16)*100/('3'!J16)</f>
        <v>#DIV/0!</v>
      </c>
    </row>
    <row r="1601" spans="1:4">
      <c r="A1601" s="194" t="s">
        <v>2194</v>
      </c>
      <c r="B1601" s="198" t="s">
        <v>2062</v>
      </c>
      <c r="C1601" s="196">
        <f>'3'!Q16</f>
        <v>0</v>
      </c>
      <c r="D1601" s="197" t="e">
        <f>('3'!Q16)*100/('3'!J16)</f>
        <v>#DIV/0!</v>
      </c>
    </row>
    <row r="1602" spans="1:4">
      <c r="A1602" s="194" t="s">
        <v>2195</v>
      </c>
      <c r="B1602" s="201" t="s">
        <v>2196</v>
      </c>
      <c r="C1602" s="196">
        <f>'3'!M17</f>
        <v>0</v>
      </c>
      <c r="D1602" s="197" t="e">
        <f>('3'!M17)*100/('3'!J17)</f>
        <v>#DIV/0!</v>
      </c>
    </row>
    <row r="1603" spans="1:4">
      <c r="A1603" s="194" t="s">
        <v>2197</v>
      </c>
      <c r="B1603" s="198" t="s">
        <v>2056</v>
      </c>
      <c r="C1603" s="196">
        <f>'3'!N17</f>
        <v>0</v>
      </c>
      <c r="D1603" s="197" t="e">
        <f>('3'!N17)*100/('3'!J17)</f>
        <v>#DIV/0!</v>
      </c>
    </row>
    <row r="1604" spans="1:4">
      <c r="A1604" s="194" t="s">
        <v>2198</v>
      </c>
      <c r="B1604" s="198" t="s">
        <v>2058</v>
      </c>
      <c r="C1604" s="196">
        <f>'3'!O17</f>
        <v>0</v>
      </c>
      <c r="D1604" s="197" t="e">
        <f>('3'!O17)*100/('3'!J17)</f>
        <v>#DIV/0!</v>
      </c>
    </row>
    <row r="1605" spans="1:4">
      <c r="A1605" s="194" t="s">
        <v>2199</v>
      </c>
      <c r="B1605" s="198" t="s">
        <v>2060</v>
      </c>
      <c r="C1605" s="196">
        <f>'3'!P17</f>
        <v>0</v>
      </c>
      <c r="D1605" s="197" t="e">
        <f>('3'!P17)*100/('3'!J17)</f>
        <v>#DIV/0!</v>
      </c>
    </row>
    <row r="1606" spans="1:4">
      <c r="A1606" s="194" t="s">
        <v>2200</v>
      </c>
      <c r="B1606" s="198" t="s">
        <v>2062</v>
      </c>
      <c r="C1606" s="196">
        <f>'3'!Q17</f>
        <v>0</v>
      </c>
      <c r="D1606" s="197" t="e">
        <f>('3'!Q17)*100/('3'!J17)</f>
        <v>#DIV/0!</v>
      </c>
    </row>
    <row r="1607" spans="1:4">
      <c r="A1607" s="194" t="s">
        <v>2201</v>
      </c>
      <c r="B1607" s="201" t="s">
        <v>2202</v>
      </c>
      <c r="C1607" s="196">
        <f>'3'!M20</f>
        <v>0</v>
      </c>
      <c r="D1607" s="197" t="e">
        <f>('3'!M20)*100/('3'!J20)</f>
        <v>#DIV/0!</v>
      </c>
    </row>
    <row r="1608" spans="1:4">
      <c r="A1608" s="194" t="s">
        <v>2203</v>
      </c>
      <c r="B1608" s="198" t="s">
        <v>2056</v>
      </c>
      <c r="C1608" s="196">
        <f>'3'!N20</f>
        <v>0</v>
      </c>
      <c r="D1608" s="197" t="e">
        <f>('3'!N20)*100/('3'!J20)</f>
        <v>#DIV/0!</v>
      </c>
    </row>
    <row r="1609" spans="1:4">
      <c r="A1609" s="194" t="s">
        <v>2204</v>
      </c>
      <c r="B1609" s="198" t="s">
        <v>2058</v>
      </c>
      <c r="C1609" s="196">
        <f>'3'!O20</f>
        <v>0</v>
      </c>
      <c r="D1609" s="197" t="e">
        <f>('3'!O20)*100/('3'!J20)</f>
        <v>#DIV/0!</v>
      </c>
    </row>
    <row r="1610" spans="1:4">
      <c r="A1610" s="194" t="s">
        <v>2205</v>
      </c>
      <c r="B1610" s="198" t="s">
        <v>2060</v>
      </c>
      <c r="C1610" s="196">
        <f>'3'!P20</f>
        <v>0</v>
      </c>
      <c r="D1610" s="197" t="e">
        <f>('3'!P20)*100/('3'!J20)</f>
        <v>#DIV/0!</v>
      </c>
    </row>
    <row r="1611" spans="1:4">
      <c r="A1611" s="194" t="s">
        <v>2206</v>
      </c>
      <c r="B1611" s="198" t="s">
        <v>2062</v>
      </c>
      <c r="C1611" s="196">
        <f>'3'!Q20</f>
        <v>0</v>
      </c>
      <c r="D1611" s="197" t="e">
        <f>('3'!Q20)*100/('3'!J20)</f>
        <v>#DIV/0!</v>
      </c>
    </row>
    <row r="1612" spans="1:4">
      <c r="A1612" s="194" t="s">
        <v>2207</v>
      </c>
      <c r="B1612" s="201" t="s">
        <v>2208</v>
      </c>
      <c r="C1612" s="196">
        <f>'3'!M21</f>
        <v>0</v>
      </c>
      <c r="D1612" s="197" t="e">
        <f>('3'!M21)*100/('3'!J21)</f>
        <v>#DIV/0!</v>
      </c>
    </row>
    <row r="1613" spans="1:4">
      <c r="A1613" s="194" t="s">
        <v>2209</v>
      </c>
      <c r="B1613" s="198" t="s">
        <v>2056</v>
      </c>
      <c r="C1613" s="196">
        <f>'3'!N21</f>
        <v>0</v>
      </c>
      <c r="D1613" s="197" t="e">
        <f>('3'!N21)*100/('3'!J21)</f>
        <v>#DIV/0!</v>
      </c>
    </row>
    <row r="1614" spans="1:4">
      <c r="A1614" s="194" t="s">
        <v>2210</v>
      </c>
      <c r="B1614" s="198" t="s">
        <v>2058</v>
      </c>
      <c r="C1614" s="196">
        <f>'3'!O21</f>
        <v>0</v>
      </c>
      <c r="D1614" s="197" t="e">
        <f>('3'!O21)*100/('3'!J21)</f>
        <v>#DIV/0!</v>
      </c>
    </row>
    <row r="1615" spans="1:4">
      <c r="A1615" s="194" t="s">
        <v>2211</v>
      </c>
      <c r="B1615" s="198" t="s">
        <v>2060</v>
      </c>
      <c r="C1615" s="196">
        <f>'3'!P21</f>
        <v>0</v>
      </c>
      <c r="D1615" s="197" t="e">
        <f>('3'!P21)*100/('3'!J21)</f>
        <v>#DIV/0!</v>
      </c>
    </row>
    <row r="1616" spans="1:4">
      <c r="A1616" s="194" t="s">
        <v>2212</v>
      </c>
      <c r="B1616" s="198" t="s">
        <v>2062</v>
      </c>
      <c r="C1616" s="196">
        <f>'3'!Q21</f>
        <v>0</v>
      </c>
      <c r="D1616" s="197" t="e">
        <f>('3'!Q21)*100/('3'!J21)</f>
        <v>#DIV/0!</v>
      </c>
    </row>
    <row r="1617" spans="1:4">
      <c r="A1617" s="194" t="s">
        <v>2213</v>
      </c>
      <c r="B1617" s="201" t="s">
        <v>2214</v>
      </c>
      <c r="C1617" s="196">
        <f>'3'!M22</f>
        <v>0</v>
      </c>
      <c r="D1617" s="197" t="e">
        <f>('3'!M22)*100/('3'!J22)</f>
        <v>#DIV/0!</v>
      </c>
    </row>
    <row r="1618" spans="1:4">
      <c r="A1618" s="194" t="s">
        <v>2215</v>
      </c>
      <c r="B1618" s="198" t="s">
        <v>2056</v>
      </c>
      <c r="C1618" s="196">
        <f>'3'!N22</f>
        <v>0</v>
      </c>
      <c r="D1618" s="197" t="e">
        <f>('3'!N22)*100/('3'!J22)</f>
        <v>#DIV/0!</v>
      </c>
    </row>
    <row r="1619" spans="1:4">
      <c r="A1619" s="194" t="s">
        <v>2216</v>
      </c>
      <c r="B1619" s="198" t="s">
        <v>2058</v>
      </c>
      <c r="C1619" s="196">
        <f>'3'!O22</f>
        <v>0</v>
      </c>
      <c r="D1619" s="197" t="e">
        <f>('3'!O22)*100/('3'!J22)</f>
        <v>#DIV/0!</v>
      </c>
    </row>
    <row r="1620" spans="1:4">
      <c r="A1620" s="194" t="s">
        <v>2217</v>
      </c>
      <c r="B1620" s="198" t="s">
        <v>2060</v>
      </c>
      <c r="C1620" s="196">
        <f>'3'!P22</f>
        <v>0</v>
      </c>
      <c r="D1620" s="197" t="e">
        <f>('3'!P22)*100/('3'!J22)</f>
        <v>#DIV/0!</v>
      </c>
    </row>
    <row r="1621" spans="1:4">
      <c r="A1621" s="194" t="s">
        <v>2218</v>
      </c>
      <c r="B1621" s="198" t="s">
        <v>2062</v>
      </c>
      <c r="C1621" s="196">
        <f>'3'!Q22</f>
        <v>0</v>
      </c>
      <c r="D1621" s="197" t="e">
        <f>('3'!Q22)*100/('3'!J22)</f>
        <v>#DIV/0!</v>
      </c>
    </row>
    <row r="1622" spans="1:4">
      <c r="A1622" s="194" t="s">
        <v>2219</v>
      </c>
      <c r="B1622" s="201" t="s">
        <v>2220</v>
      </c>
      <c r="C1622" s="196">
        <f>'3'!M23</f>
        <v>0</v>
      </c>
      <c r="D1622" s="197" t="e">
        <f>('3'!M23)*100/('3'!J23)</f>
        <v>#DIV/0!</v>
      </c>
    </row>
    <row r="1623" spans="1:4">
      <c r="A1623" s="194" t="s">
        <v>2221</v>
      </c>
      <c r="B1623" s="198" t="s">
        <v>2056</v>
      </c>
      <c r="C1623" s="196">
        <f>'3'!N23</f>
        <v>0</v>
      </c>
      <c r="D1623" s="197" t="e">
        <f>('3'!N23)*100/('3'!J23)</f>
        <v>#DIV/0!</v>
      </c>
    </row>
    <row r="1624" spans="1:4">
      <c r="A1624" s="194" t="s">
        <v>2222</v>
      </c>
      <c r="B1624" s="198" t="s">
        <v>2058</v>
      </c>
      <c r="C1624" s="196">
        <f>'3'!O23</f>
        <v>0</v>
      </c>
      <c r="D1624" s="197" t="e">
        <f>('3'!O23)*100/('3'!J23)</f>
        <v>#DIV/0!</v>
      </c>
    </row>
    <row r="1625" spans="1:4">
      <c r="A1625" s="194" t="s">
        <v>2223</v>
      </c>
      <c r="B1625" s="198" t="s">
        <v>2060</v>
      </c>
      <c r="C1625" s="196">
        <f>'3'!P23</f>
        <v>0</v>
      </c>
      <c r="D1625" s="197" t="e">
        <f>('3'!P23)*100/('3'!J23)</f>
        <v>#DIV/0!</v>
      </c>
    </row>
    <row r="1626" spans="1:4">
      <c r="A1626" s="194" t="s">
        <v>2224</v>
      </c>
      <c r="B1626" s="198" t="s">
        <v>2062</v>
      </c>
      <c r="C1626" s="196">
        <f>'3'!Q23</f>
        <v>0</v>
      </c>
      <c r="D1626" s="197" t="e">
        <f>('3'!Q23)*100/('3'!J23)</f>
        <v>#DIV/0!</v>
      </c>
    </row>
    <row r="1627" spans="1:4">
      <c r="A1627" s="194" t="s">
        <v>2225</v>
      </c>
      <c r="B1627" s="201" t="s">
        <v>2226</v>
      </c>
      <c r="C1627" s="196">
        <f>'3'!M24</f>
        <v>0</v>
      </c>
      <c r="D1627" s="197" t="e">
        <f>('3'!M24)*100/('3'!J24)</f>
        <v>#DIV/0!</v>
      </c>
    </row>
    <row r="1628" spans="1:4">
      <c r="A1628" s="194" t="s">
        <v>2227</v>
      </c>
      <c r="B1628" s="198" t="s">
        <v>2056</v>
      </c>
      <c r="C1628" s="196">
        <f>'3'!N24</f>
        <v>0</v>
      </c>
      <c r="D1628" s="197" t="e">
        <f>('3'!N24)*100/('3'!J24)</f>
        <v>#DIV/0!</v>
      </c>
    </row>
    <row r="1629" spans="1:4">
      <c r="A1629" s="194" t="s">
        <v>2228</v>
      </c>
      <c r="B1629" s="198" t="s">
        <v>2058</v>
      </c>
      <c r="C1629" s="196">
        <f>'3'!O24</f>
        <v>0</v>
      </c>
      <c r="D1629" s="197" t="e">
        <f>('3'!O24)*100/('3'!J24)</f>
        <v>#DIV/0!</v>
      </c>
    </row>
    <row r="1630" spans="1:4">
      <c r="A1630" s="194" t="s">
        <v>2229</v>
      </c>
      <c r="B1630" s="198" t="s">
        <v>2060</v>
      </c>
      <c r="C1630" s="196">
        <f>'3'!P24</f>
        <v>0</v>
      </c>
      <c r="D1630" s="197" t="e">
        <f>('3'!P24)*100/('3'!J24)</f>
        <v>#DIV/0!</v>
      </c>
    </row>
    <row r="1631" spans="1:4">
      <c r="A1631" s="194" t="s">
        <v>2230</v>
      </c>
      <c r="B1631" s="198" t="s">
        <v>2062</v>
      </c>
      <c r="C1631" s="196">
        <f>'3'!Q24</f>
        <v>0</v>
      </c>
      <c r="D1631" s="197" t="e">
        <f>('3'!Q24)*100/('3'!J24)</f>
        <v>#DIV/0!</v>
      </c>
    </row>
    <row r="1632" spans="1:4">
      <c r="A1632" s="194" t="s">
        <v>2231</v>
      </c>
      <c r="B1632" s="201" t="s">
        <v>2232</v>
      </c>
      <c r="C1632" s="196">
        <f>'3'!M25</f>
        <v>0</v>
      </c>
      <c r="D1632" s="197" t="e">
        <f>('3'!M25)*100/('3'!J25)</f>
        <v>#DIV/0!</v>
      </c>
    </row>
    <row r="1633" spans="1:4">
      <c r="A1633" s="194" t="s">
        <v>2233</v>
      </c>
      <c r="B1633" s="198" t="s">
        <v>2056</v>
      </c>
      <c r="C1633" s="196">
        <f>'3'!N25</f>
        <v>0</v>
      </c>
      <c r="D1633" s="197" t="e">
        <f>('3'!N25)*100/('3'!J25)</f>
        <v>#DIV/0!</v>
      </c>
    </row>
    <row r="1634" spans="1:4">
      <c r="A1634" s="194" t="s">
        <v>2234</v>
      </c>
      <c r="B1634" s="198" t="s">
        <v>2058</v>
      </c>
      <c r="C1634" s="196">
        <f>'3'!O25</f>
        <v>0</v>
      </c>
      <c r="D1634" s="197" t="e">
        <f>('3'!O25)*100/('3'!J25)</f>
        <v>#DIV/0!</v>
      </c>
    </row>
    <row r="1635" spans="1:4">
      <c r="A1635" s="194" t="s">
        <v>2235</v>
      </c>
      <c r="B1635" s="198" t="s">
        <v>2060</v>
      </c>
      <c r="C1635" s="196">
        <f>'3'!P25</f>
        <v>0</v>
      </c>
      <c r="D1635" s="197" t="e">
        <f>('3'!P25)*100/('3'!J25)</f>
        <v>#DIV/0!</v>
      </c>
    </row>
    <row r="1636" spans="1:4">
      <c r="A1636" s="194" t="s">
        <v>2236</v>
      </c>
      <c r="B1636" s="198" t="s">
        <v>2062</v>
      </c>
      <c r="C1636" s="196">
        <f>'3'!Q25</f>
        <v>0</v>
      </c>
      <c r="D1636" s="197" t="e">
        <f>('3'!Q25)*100/('3'!J25)</f>
        <v>#DIV/0!</v>
      </c>
    </row>
    <row r="1637" ht="25.5" spans="1:4">
      <c r="A1637" s="194" t="s">
        <v>2237</v>
      </c>
      <c r="B1637" s="201" t="s">
        <v>2238</v>
      </c>
      <c r="C1637" s="196">
        <f>'3'!M26</f>
        <v>0</v>
      </c>
      <c r="D1637" s="197" t="e">
        <f>('3'!M26)*100/('3'!J26)</f>
        <v>#DIV/0!</v>
      </c>
    </row>
    <row r="1638" ht="13.5" customHeight="1" spans="1:4">
      <c r="A1638" s="194" t="s">
        <v>2239</v>
      </c>
      <c r="B1638" s="198" t="s">
        <v>2056</v>
      </c>
      <c r="C1638" s="196">
        <f>'3'!N26</f>
        <v>0</v>
      </c>
      <c r="D1638" s="197" t="e">
        <f>('3'!N26)*100/('3'!J26)</f>
        <v>#DIV/0!</v>
      </c>
    </row>
    <row r="1639" ht="13.5" customHeight="1" spans="1:4">
      <c r="A1639" s="194" t="s">
        <v>2240</v>
      </c>
      <c r="B1639" s="198" t="s">
        <v>2058</v>
      </c>
      <c r="C1639" s="196">
        <f>'3'!O26</f>
        <v>0</v>
      </c>
      <c r="D1639" s="197" t="e">
        <f>('3'!O26)*100/('3'!J26)</f>
        <v>#DIV/0!</v>
      </c>
    </row>
    <row r="1640" ht="13.5" customHeight="1" spans="1:4">
      <c r="A1640" s="194" t="s">
        <v>2241</v>
      </c>
      <c r="B1640" s="198" t="s">
        <v>2060</v>
      </c>
      <c r="C1640" s="196">
        <f>'3'!P26</f>
        <v>0</v>
      </c>
      <c r="D1640" s="197" t="e">
        <f>('3'!P26)*100/('3'!J26)</f>
        <v>#DIV/0!</v>
      </c>
    </row>
    <row r="1641" ht="13.5" customHeight="1" spans="1:4">
      <c r="A1641" s="194" t="s">
        <v>2242</v>
      </c>
      <c r="B1641" s="198" t="s">
        <v>2062</v>
      </c>
      <c r="C1641" s="196">
        <f>'3'!Q26</f>
        <v>0</v>
      </c>
      <c r="D1641" s="197" t="e">
        <f>('3'!Q26)*100/('3'!J26)</f>
        <v>#DIV/0!</v>
      </c>
    </row>
    <row r="1642" spans="1:4">
      <c r="A1642" s="194" t="s">
        <v>2243</v>
      </c>
      <c r="B1642" s="201" t="s">
        <v>2244</v>
      </c>
      <c r="C1642" s="196">
        <f>'3'!M27</f>
        <v>0</v>
      </c>
      <c r="D1642" s="197" t="e">
        <f>('3'!M27)*100/('3'!J27)</f>
        <v>#DIV/0!</v>
      </c>
    </row>
    <row r="1643" spans="1:4">
      <c r="A1643" s="194" t="s">
        <v>2245</v>
      </c>
      <c r="B1643" s="198" t="s">
        <v>2056</v>
      </c>
      <c r="C1643" s="196">
        <f>'3'!N27</f>
        <v>0</v>
      </c>
      <c r="D1643" s="197" t="e">
        <f>('3'!N27)*100/('3'!J27)</f>
        <v>#DIV/0!</v>
      </c>
    </row>
    <row r="1644" spans="1:4">
      <c r="A1644" s="194" t="s">
        <v>2246</v>
      </c>
      <c r="B1644" s="198" t="s">
        <v>2058</v>
      </c>
      <c r="C1644" s="196">
        <f>'3'!O27</f>
        <v>0</v>
      </c>
      <c r="D1644" s="197" t="e">
        <f>('3'!O27)*100/('3'!J27)</f>
        <v>#DIV/0!</v>
      </c>
    </row>
    <row r="1645" spans="1:4">
      <c r="A1645" s="194" t="s">
        <v>2247</v>
      </c>
      <c r="B1645" s="198" t="s">
        <v>2060</v>
      </c>
      <c r="C1645" s="196">
        <f>'3'!P27</f>
        <v>0</v>
      </c>
      <c r="D1645" s="197" t="e">
        <f>('3'!P27)*100/('3'!J27)</f>
        <v>#DIV/0!</v>
      </c>
    </row>
    <row r="1646" spans="1:4">
      <c r="A1646" s="194" t="s">
        <v>2248</v>
      </c>
      <c r="B1646" s="198" t="s">
        <v>2062</v>
      </c>
      <c r="C1646" s="196">
        <f>'3'!Q27</f>
        <v>0</v>
      </c>
      <c r="D1646" s="197" t="e">
        <f>('3'!Q27)*100/('3'!J27)</f>
        <v>#DIV/0!</v>
      </c>
    </row>
    <row r="1647" spans="1:4">
      <c r="A1647" s="194" t="s">
        <v>2249</v>
      </c>
      <c r="B1647" s="201" t="s">
        <v>2250</v>
      </c>
      <c r="C1647" s="196">
        <f>'3'!M28</f>
        <v>0</v>
      </c>
      <c r="D1647" s="197" t="e">
        <f>('3'!M28)*100/('3'!J28)</f>
        <v>#DIV/0!</v>
      </c>
    </row>
    <row r="1648" spans="1:4">
      <c r="A1648" s="194" t="s">
        <v>2251</v>
      </c>
      <c r="B1648" s="198" t="s">
        <v>2056</v>
      </c>
      <c r="C1648" s="196">
        <f>'3'!N28</f>
        <v>0</v>
      </c>
      <c r="D1648" s="197" t="e">
        <f>('3'!N28)*100/('3'!J28)</f>
        <v>#DIV/0!</v>
      </c>
    </row>
    <row r="1649" spans="1:4">
      <c r="A1649" s="194" t="s">
        <v>2252</v>
      </c>
      <c r="B1649" s="198" t="s">
        <v>2058</v>
      </c>
      <c r="C1649" s="196">
        <f>'3'!O28</f>
        <v>0</v>
      </c>
      <c r="D1649" s="197" t="e">
        <f>('3'!O28)*100/('3'!J28)</f>
        <v>#DIV/0!</v>
      </c>
    </row>
    <row r="1650" spans="1:4">
      <c r="A1650" s="194" t="s">
        <v>2253</v>
      </c>
      <c r="B1650" s="198" t="s">
        <v>2060</v>
      </c>
      <c r="C1650" s="196">
        <f>'3'!P28</f>
        <v>0</v>
      </c>
      <c r="D1650" s="197" t="e">
        <f>('3'!P28)*100/('3'!J28)</f>
        <v>#DIV/0!</v>
      </c>
    </row>
    <row r="1651" spans="1:4">
      <c r="A1651" s="194" t="s">
        <v>2254</v>
      </c>
      <c r="B1651" s="198" t="s">
        <v>2062</v>
      </c>
      <c r="C1651" s="196">
        <f>'3'!Q28</f>
        <v>0</v>
      </c>
      <c r="D1651" s="197" t="e">
        <f>('3'!Q28)*100/('3'!J28)</f>
        <v>#DIV/0!</v>
      </c>
    </row>
    <row r="1652" spans="1:4">
      <c r="A1652" s="194" t="s">
        <v>2255</v>
      </c>
      <c r="B1652" s="201" t="s">
        <v>2256</v>
      </c>
      <c r="C1652" s="196">
        <f>'3'!M29</f>
        <v>0</v>
      </c>
      <c r="D1652" s="197" t="e">
        <f>('3'!M29)*100/('3'!J29)</f>
        <v>#DIV/0!</v>
      </c>
    </row>
    <row r="1653" spans="1:4">
      <c r="A1653" s="194" t="s">
        <v>2257</v>
      </c>
      <c r="B1653" s="198" t="s">
        <v>2056</v>
      </c>
      <c r="C1653" s="196">
        <f>'3'!N29</f>
        <v>0</v>
      </c>
      <c r="D1653" s="197" t="e">
        <f>('3'!N29)*100/('3'!J29)</f>
        <v>#DIV/0!</v>
      </c>
    </row>
    <row r="1654" spans="1:4">
      <c r="A1654" s="194" t="s">
        <v>2258</v>
      </c>
      <c r="B1654" s="198" t="s">
        <v>2058</v>
      </c>
      <c r="C1654" s="196">
        <f>'3'!O29</f>
        <v>0</v>
      </c>
      <c r="D1654" s="197" t="e">
        <f>('3'!O29)*100/('3'!J29)</f>
        <v>#DIV/0!</v>
      </c>
    </row>
    <row r="1655" spans="1:4">
      <c r="A1655" s="194" t="s">
        <v>2259</v>
      </c>
      <c r="B1655" s="198" t="s">
        <v>2060</v>
      </c>
      <c r="C1655" s="196">
        <f>'3'!P29</f>
        <v>0</v>
      </c>
      <c r="D1655" s="197" t="e">
        <f>('3'!P29)*100/('3'!J29)</f>
        <v>#DIV/0!</v>
      </c>
    </row>
    <row r="1656" spans="1:4">
      <c r="A1656" s="194" t="s">
        <v>2260</v>
      </c>
      <c r="B1656" s="198" t="s">
        <v>2062</v>
      </c>
      <c r="C1656" s="196">
        <f>'3'!Q29</f>
        <v>0</v>
      </c>
      <c r="D1656" s="197" t="e">
        <f>('3'!Q29)*100/('3'!J29)</f>
        <v>#DIV/0!</v>
      </c>
    </row>
    <row r="1657" spans="1:4">
      <c r="A1657" s="194" t="s">
        <v>2261</v>
      </c>
      <c r="B1657" s="201" t="s">
        <v>2262</v>
      </c>
      <c r="C1657" s="196">
        <f>'3'!M31</f>
        <v>0</v>
      </c>
      <c r="D1657" s="197" t="e">
        <f>('3'!M31)*100/('3'!J31)</f>
        <v>#DIV/0!</v>
      </c>
    </row>
    <row r="1658" spans="1:4">
      <c r="A1658" s="194" t="s">
        <v>2263</v>
      </c>
      <c r="B1658" s="198" t="s">
        <v>2056</v>
      </c>
      <c r="C1658" s="196">
        <f>'3'!N31</f>
        <v>0</v>
      </c>
      <c r="D1658" s="197" t="e">
        <f>('3'!N31)*100/('3'!J31)</f>
        <v>#DIV/0!</v>
      </c>
    </row>
    <row r="1659" spans="1:4">
      <c r="A1659" s="194" t="s">
        <v>2264</v>
      </c>
      <c r="B1659" s="198" t="s">
        <v>2058</v>
      </c>
      <c r="C1659" s="196">
        <f>'3'!O31</f>
        <v>0</v>
      </c>
      <c r="D1659" s="197" t="e">
        <f>('3'!O31)*100/('3'!J31)</f>
        <v>#DIV/0!</v>
      </c>
    </row>
    <row r="1660" spans="1:4">
      <c r="A1660" s="194" t="s">
        <v>2265</v>
      </c>
      <c r="B1660" s="198" t="s">
        <v>2060</v>
      </c>
      <c r="C1660" s="196">
        <f>'3'!P31</f>
        <v>0</v>
      </c>
      <c r="D1660" s="197" t="e">
        <f>('3'!P31)*100/('3'!J31)</f>
        <v>#DIV/0!</v>
      </c>
    </row>
    <row r="1661" spans="1:4">
      <c r="A1661" s="194" t="s">
        <v>2266</v>
      </c>
      <c r="B1661" s="198" t="s">
        <v>2062</v>
      </c>
      <c r="C1661" s="196">
        <f>'3'!Q31</f>
        <v>0</v>
      </c>
      <c r="D1661" s="197" t="e">
        <f>('3'!Q31)*100/('3'!J31)</f>
        <v>#DIV/0!</v>
      </c>
    </row>
    <row r="1662" spans="1:4">
      <c r="A1662" s="194" t="s">
        <v>2267</v>
      </c>
      <c r="B1662" s="201" t="s">
        <v>2268</v>
      </c>
      <c r="C1662" s="196">
        <f>'4'!M6</f>
        <v>0</v>
      </c>
      <c r="D1662" s="197" t="e">
        <f>('4'!M6)*100/('4'!J6)</f>
        <v>#DIV/0!</v>
      </c>
    </row>
    <row r="1663" spans="1:4">
      <c r="A1663" s="194" t="s">
        <v>2269</v>
      </c>
      <c r="B1663" s="198" t="s">
        <v>2056</v>
      </c>
      <c r="C1663" s="196">
        <f>'4'!N6</f>
        <v>0</v>
      </c>
      <c r="D1663" s="197" t="e">
        <f>('4'!N6)*100/('4'!J6)</f>
        <v>#DIV/0!</v>
      </c>
    </row>
    <row r="1664" spans="1:4">
      <c r="A1664" s="194" t="s">
        <v>2270</v>
      </c>
      <c r="B1664" s="198" t="s">
        <v>2058</v>
      </c>
      <c r="C1664" s="196">
        <f>'4'!O6</f>
        <v>0</v>
      </c>
      <c r="D1664" s="197" t="e">
        <f>('4'!O6)*100/('4'!J6)</f>
        <v>#DIV/0!</v>
      </c>
    </row>
    <row r="1665" spans="1:4">
      <c r="A1665" s="194" t="s">
        <v>2271</v>
      </c>
      <c r="B1665" s="198" t="s">
        <v>2060</v>
      </c>
      <c r="C1665" s="196">
        <f>'4'!P6</f>
        <v>0</v>
      </c>
      <c r="D1665" s="197" t="e">
        <f>('4'!P6)*100/('4'!J6)</f>
        <v>#DIV/0!</v>
      </c>
    </row>
    <row r="1666" spans="1:4">
      <c r="A1666" s="194" t="s">
        <v>2272</v>
      </c>
      <c r="B1666" s="198" t="s">
        <v>2062</v>
      </c>
      <c r="C1666" s="196">
        <f>'4'!Q6</f>
        <v>0</v>
      </c>
      <c r="D1666" s="197" t="e">
        <f>('4'!Q6)*100/('4'!J6)</f>
        <v>#DIV/0!</v>
      </c>
    </row>
    <row r="1667" spans="1:4">
      <c r="A1667" s="194" t="s">
        <v>2273</v>
      </c>
      <c r="B1667" s="201" t="s">
        <v>2274</v>
      </c>
      <c r="C1667" s="196">
        <f>'4'!M8</f>
        <v>0</v>
      </c>
      <c r="D1667" s="197" t="e">
        <f>('4'!M8)*100/('4'!J8)</f>
        <v>#DIV/0!</v>
      </c>
    </row>
    <row r="1668" spans="1:4">
      <c r="A1668" s="194" t="s">
        <v>2275</v>
      </c>
      <c r="B1668" s="198" t="s">
        <v>2056</v>
      </c>
      <c r="C1668" s="196">
        <f>'4'!N8</f>
        <v>0</v>
      </c>
      <c r="D1668" s="197" t="e">
        <f>('4'!N8)*100/('4'!J8)</f>
        <v>#DIV/0!</v>
      </c>
    </row>
    <row r="1669" spans="1:4">
      <c r="A1669" s="194" t="s">
        <v>2276</v>
      </c>
      <c r="B1669" s="198" t="s">
        <v>2058</v>
      </c>
      <c r="C1669" s="196">
        <f>'4'!O8</f>
        <v>0</v>
      </c>
      <c r="D1669" s="197" t="e">
        <f>('4'!O8)*100/('4'!J8)</f>
        <v>#DIV/0!</v>
      </c>
    </row>
    <row r="1670" spans="1:4">
      <c r="A1670" s="194" t="s">
        <v>2277</v>
      </c>
      <c r="B1670" s="198" t="s">
        <v>2060</v>
      </c>
      <c r="C1670" s="196">
        <f>'4'!P8</f>
        <v>0</v>
      </c>
      <c r="D1670" s="197" t="e">
        <f>('4'!P8)*100/('4'!J8)</f>
        <v>#DIV/0!</v>
      </c>
    </row>
    <row r="1671" spans="1:4">
      <c r="A1671" s="194" t="s">
        <v>2278</v>
      </c>
      <c r="B1671" s="198" t="s">
        <v>2062</v>
      </c>
      <c r="C1671" s="196">
        <f>'4'!Q8</f>
        <v>0</v>
      </c>
      <c r="D1671" s="197" t="e">
        <f>('4'!Q8)*100/('4'!J8)</f>
        <v>#DIV/0!</v>
      </c>
    </row>
    <row r="1672" spans="1:4">
      <c r="A1672" s="194" t="s">
        <v>2279</v>
      </c>
      <c r="B1672" s="201" t="s">
        <v>2280</v>
      </c>
      <c r="C1672" s="196">
        <f>'4'!M9</f>
        <v>0</v>
      </c>
      <c r="D1672" s="197" t="e">
        <f>('4'!M9)*100/('4'!J9)</f>
        <v>#DIV/0!</v>
      </c>
    </row>
    <row r="1673" spans="1:4">
      <c r="A1673" s="194" t="s">
        <v>2281</v>
      </c>
      <c r="B1673" s="198" t="s">
        <v>2056</v>
      </c>
      <c r="C1673" s="196">
        <f>'4'!N9</f>
        <v>0</v>
      </c>
      <c r="D1673" s="197" t="e">
        <f>('4'!N9)*100/('4'!J9)</f>
        <v>#DIV/0!</v>
      </c>
    </row>
    <row r="1674" customHeight="1" spans="1:4">
      <c r="A1674" s="194" t="s">
        <v>2282</v>
      </c>
      <c r="B1674" s="198" t="s">
        <v>2058</v>
      </c>
      <c r="C1674" s="196">
        <f>'4'!O9</f>
        <v>0</v>
      </c>
      <c r="D1674" s="197" t="e">
        <f>('4'!O9)*100/('4'!J9)</f>
        <v>#DIV/0!</v>
      </c>
    </row>
    <row r="1675" customHeight="1" spans="1:4">
      <c r="A1675" s="194" t="s">
        <v>2283</v>
      </c>
      <c r="B1675" s="198" t="s">
        <v>2060</v>
      </c>
      <c r="C1675" s="196">
        <f>'4'!P9</f>
        <v>0</v>
      </c>
      <c r="D1675" s="197" t="e">
        <f>('4'!P9)*100/('4'!J9)</f>
        <v>#DIV/0!</v>
      </c>
    </row>
    <row r="1676" customHeight="1" spans="1:4">
      <c r="A1676" s="194" t="s">
        <v>2284</v>
      </c>
      <c r="B1676" s="198" t="s">
        <v>2062</v>
      </c>
      <c r="C1676" s="196">
        <f>'4'!Q9</f>
        <v>0</v>
      </c>
      <c r="D1676" s="197" t="e">
        <f>('4'!Q9)*100/('4'!J9)</f>
        <v>#DIV/0!</v>
      </c>
    </row>
    <row r="1677" customHeight="1" spans="1:4">
      <c r="A1677" s="194" t="s">
        <v>2285</v>
      </c>
      <c r="B1677" s="201" t="s">
        <v>2286</v>
      </c>
      <c r="C1677" s="196">
        <f>'4'!M10</f>
        <v>0</v>
      </c>
      <c r="D1677" s="197" t="e">
        <f>('4'!M10)*100/('4'!J10)</f>
        <v>#DIV/0!</v>
      </c>
    </row>
    <row r="1678" spans="1:4">
      <c r="A1678" s="194" t="s">
        <v>2287</v>
      </c>
      <c r="B1678" s="198" t="s">
        <v>2056</v>
      </c>
      <c r="C1678" s="196">
        <f>'4'!N10</f>
        <v>0</v>
      </c>
      <c r="D1678" s="197" t="e">
        <f>('4'!N10)*100/('4'!J10)</f>
        <v>#DIV/0!</v>
      </c>
    </row>
    <row r="1679" spans="1:4">
      <c r="A1679" s="194" t="s">
        <v>2288</v>
      </c>
      <c r="B1679" s="198" t="s">
        <v>2058</v>
      </c>
      <c r="C1679" s="196">
        <f>'4'!O10</f>
        <v>0</v>
      </c>
      <c r="D1679" s="197" t="e">
        <f>('4'!O10)*100/('4'!J10)</f>
        <v>#DIV/0!</v>
      </c>
    </row>
    <row r="1680" spans="1:4">
      <c r="A1680" s="194" t="s">
        <v>2289</v>
      </c>
      <c r="B1680" s="198" t="s">
        <v>2060</v>
      </c>
      <c r="C1680" s="196">
        <f>'4'!P10</f>
        <v>0</v>
      </c>
      <c r="D1680" s="197" t="e">
        <f>('4'!P10)*100/('4'!J10)</f>
        <v>#DIV/0!</v>
      </c>
    </row>
    <row r="1681" spans="1:4">
      <c r="A1681" s="194" t="s">
        <v>2290</v>
      </c>
      <c r="B1681" s="198" t="s">
        <v>2062</v>
      </c>
      <c r="C1681" s="196">
        <f>'4'!Q10</f>
        <v>0</v>
      </c>
      <c r="D1681" s="197" t="e">
        <f>('4'!Q10)*100/('4'!J10)</f>
        <v>#DIV/0!</v>
      </c>
    </row>
    <row r="1682" spans="1:4">
      <c r="A1682" s="194" t="s">
        <v>2291</v>
      </c>
      <c r="B1682" s="201" t="s">
        <v>2292</v>
      </c>
      <c r="C1682" s="196">
        <f>'4'!M11</f>
        <v>0</v>
      </c>
      <c r="D1682" s="197" t="e">
        <f>('4'!M11)*100/('4'!J11)</f>
        <v>#DIV/0!</v>
      </c>
    </row>
    <row r="1683" spans="1:4">
      <c r="A1683" s="194" t="s">
        <v>2293</v>
      </c>
      <c r="B1683" s="198" t="s">
        <v>2056</v>
      </c>
      <c r="C1683" s="196">
        <f>'4'!N11</f>
        <v>0</v>
      </c>
      <c r="D1683" s="197" t="e">
        <f>('4'!N11)*100/('4'!J11)</f>
        <v>#DIV/0!</v>
      </c>
    </row>
    <row r="1684" spans="1:4">
      <c r="A1684" s="194" t="s">
        <v>2294</v>
      </c>
      <c r="B1684" s="198" t="s">
        <v>2058</v>
      </c>
      <c r="C1684" s="196">
        <f>'4'!O11</f>
        <v>0</v>
      </c>
      <c r="D1684" s="197" t="e">
        <f>('4'!O11)*100/('4'!J11)</f>
        <v>#DIV/0!</v>
      </c>
    </row>
    <row r="1685" spans="1:4">
      <c r="A1685" s="194" t="s">
        <v>2295</v>
      </c>
      <c r="B1685" s="198" t="s">
        <v>2060</v>
      </c>
      <c r="C1685" s="196">
        <f>'4'!P11</f>
        <v>0</v>
      </c>
      <c r="D1685" s="197" t="e">
        <f>('4'!P11)*100/('4'!J11)</f>
        <v>#DIV/0!</v>
      </c>
    </row>
    <row r="1686" spans="1:4">
      <c r="A1686" s="194" t="s">
        <v>2296</v>
      </c>
      <c r="B1686" s="198" t="s">
        <v>2062</v>
      </c>
      <c r="C1686" s="196">
        <f>'4'!Q11</f>
        <v>0</v>
      </c>
      <c r="D1686" s="197" t="e">
        <f>('4'!Q11)*100/('4'!J11)</f>
        <v>#DIV/0!</v>
      </c>
    </row>
    <row r="1687" spans="1:4">
      <c r="A1687" s="194" t="s">
        <v>2297</v>
      </c>
      <c r="B1687" s="201" t="s">
        <v>2298</v>
      </c>
      <c r="C1687" s="196">
        <f>'4'!M12</f>
        <v>0</v>
      </c>
      <c r="D1687" s="197" t="e">
        <f>('4'!M12)*100/('4'!J12)</f>
        <v>#DIV/0!</v>
      </c>
    </row>
    <row r="1688" spans="1:4">
      <c r="A1688" s="194" t="s">
        <v>2299</v>
      </c>
      <c r="B1688" s="198" t="s">
        <v>2056</v>
      </c>
      <c r="C1688" s="196">
        <f>'4'!N12</f>
        <v>0</v>
      </c>
      <c r="D1688" s="197" t="e">
        <f>('4'!N12)*100/('4'!J12)</f>
        <v>#DIV/0!</v>
      </c>
    </row>
    <row r="1689" spans="1:4">
      <c r="A1689" s="194" t="s">
        <v>2300</v>
      </c>
      <c r="B1689" s="198" t="s">
        <v>2058</v>
      </c>
      <c r="C1689" s="196">
        <f>'4'!O12</f>
        <v>0</v>
      </c>
      <c r="D1689" s="197" t="e">
        <f>('4'!O12)*100/('4'!J12)</f>
        <v>#DIV/0!</v>
      </c>
    </row>
    <row r="1690" spans="1:4">
      <c r="A1690" s="194" t="s">
        <v>2301</v>
      </c>
      <c r="B1690" s="198" t="s">
        <v>2060</v>
      </c>
      <c r="C1690" s="196">
        <f>'4'!P12</f>
        <v>0</v>
      </c>
      <c r="D1690" s="197" t="e">
        <f>('4'!P12)*100/('4'!J12)</f>
        <v>#DIV/0!</v>
      </c>
    </row>
    <row r="1691" spans="1:4">
      <c r="A1691" s="194" t="s">
        <v>2302</v>
      </c>
      <c r="B1691" s="198" t="s">
        <v>2062</v>
      </c>
      <c r="C1691" s="196">
        <f>'4'!Q12</f>
        <v>0</v>
      </c>
      <c r="D1691" s="197" t="e">
        <f>('4'!Q12)*100/('4'!J12)</f>
        <v>#DIV/0!</v>
      </c>
    </row>
    <row r="1692" spans="1:4">
      <c r="A1692" s="194" t="s">
        <v>2303</v>
      </c>
      <c r="B1692" s="201" t="s">
        <v>2304</v>
      </c>
      <c r="C1692" s="196">
        <f>'4'!M13</f>
        <v>0</v>
      </c>
      <c r="D1692" s="197" t="e">
        <f>('4'!M13)*100/('4'!J13)</f>
        <v>#DIV/0!</v>
      </c>
    </row>
    <row r="1693" spans="1:4">
      <c r="A1693" s="194" t="s">
        <v>2305</v>
      </c>
      <c r="B1693" s="198" t="s">
        <v>2056</v>
      </c>
      <c r="C1693" s="196">
        <f>'4'!N13</f>
        <v>0</v>
      </c>
      <c r="D1693" s="197" t="e">
        <f>('4'!N13)*100/('4'!J13)</f>
        <v>#DIV/0!</v>
      </c>
    </row>
    <row r="1694" spans="1:4">
      <c r="A1694" s="194" t="s">
        <v>2306</v>
      </c>
      <c r="B1694" s="198" t="s">
        <v>2058</v>
      </c>
      <c r="C1694" s="196">
        <f>'4'!O13</f>
        <v>0</v>
      </c>
      <c r="D1694" s="197" t="e">
        <f>('4'!O13)*100/('4'!J13)</f>
        <v>#DIV/0!</v>
      </c>
    </row>
    <row r="1695" spans="1:4">
      <c r="A1695" s="194" t="s">
        <v>2307</v>
      </c>
      <c r="B1695" s="198" t="s">
        <v>2060</v>
      </c>
      <c r="C1695" s="196">
        <f>'4'!P13</f>
        <v>0</v>
      </c>
      <c r="D1695" s="197" t="e">
        <f>('4'!P13)*100/('4'!J13)</f>
        <v>#DIV/0!</v>
      </c>
    </row>
    <row r="1696" spans="1:4">
      <c r="A1696" s="194" t="s">
        <v>2308</v>
      </c>
      <c r="B1696" s="198" t="s">
        <v>2062</v>
      </c>
      <c r="C1696" s="196">
        <f>'4'!Q13</f>
        <v>0</v>
      </c>
      <c r="D1696" s="197" t="e">
        <f>('4'!Q13)*100/('4'!J13)</f>
        <v>#DIV/0!</v>
      </c>
    </row>
    <row r="1697" spans="1:4">
      <c r="A1697" s="194" t="s">
        <v>2309</v>
      </c>
      <c r="B1697" s="201" t="s">
        <v>2310</v>
      </c>
      <c r="C1697" s="196">
        <f>'4'!M15</f>
        <v>0</v>
      </c>
      <c r="D1697" s="197" t="e">
        <f>('4'!M15)*100/('4'!J15)</f>
        <v>#DIV/0!</v>
      </c>
    </row>
    <row r="1698" spans="1:4">
      <c r="A1698" s="194" t="s">
        <v>2311</v>
      </c>
      <c r="B1698" s="198" t="s">
        <v>2056</v>
      </c>
      <c r="C1698" s="196">
        <f>'4'!N15</f>
        <v>0</v>
      </c>
      <c r="D1698" s="197" t="e">
        <f>('4'!N15)*100/('4'!J15)</f>
        <v>#DIV/0!</v>
      </c>
    </row>
    <row r="1699" spans="1:4">
      <c r="A1699" s="194" t="s">
        <v>2312</v>
      </c>
      <c r="B1699" s="198" t="s">
        <v>2058</v>
      </c>
      <c r="C1699" s="196">
        <f>'4'!O15</f>
        <v>0</v>
      </c>
      <c r="D1699" s="197" t="e">
        <f>('4'!O15)*100/('4'!J15)</f>
        <v>#DIV/0!</v>
      </c>
    </row>
    <row r="1700" spans="1:4">
      <c r="A1700" s="194" t="s">
        <v>2313</v>
      </c>
      <c r="B1700" s="198" t="s">
        <v>2060</v>
      </c>
      <c r="C1700" s="196">
        <f>'4'!P15</f>
        <v>0</v>
      </c>
      <c r="D1700" s="197" t="e">
        <f>('4'!P15)*100/('4'!J15)</f>
        <v>#DIV/0!</v>
      </c>
    </row>
    <row r="1701" spans="1:4">
      <c r="A1701" s="194" t="s">
        <v>2314</v>
      </c>
      <c r="B1701" s="198" t="s">
        <v>2062</v>
      </c>
      <c r="C1701" s="196">
        <f>'4'!Q15</f>
        <v>0</v>
      </c>
      <c r="D1701" s="197" t="e">
        <f>('4'!Q15)*100/('4'!J15)</f>
        <v>#DIV/0!</v>
      </c>
    </row>
    <row r="1702" spans="1:4">
      <c r="A1702" s="194" t="s">
        <v>2315</v>
      </c>
      <c r="B1702" s="201" t="s">
        <v>2316</v>
      </c>
      <c r="C1702" s="196">
        <f>'4'!M16</f>
        <v>0</v>
      </c>
      <c r="D1702" s="197" t="e">
        <f>('4'!M16)*100/('4'!J16)</f>
        <v>#DIV/0!</v>
      </c>
    </row>
    <row r="1703" spans="1:4">
      <c r="A1703" s="194" t="s">
        <v>2317</v>
      </c>
      <c r="B1703" s="198" t="s">
        <v>2056</v>
      </c>
      <c r="C1703" s="196">
        <f>'4'!N16</f>
        <v>0</v>
      </c>
      <c r="D1703" s="197" t="e">
        <f>('4'!N16)*100/('4'!J16)</f>
        <v>#DIV/0!</v>
      </c>
    </row>
    <row r="1704" spans="1:4">
      <c r="A1704" s="194" t="s">
        <v>2318</v>
      </c>
      <c r="B1704" s="198" t="s">
        <v>2058</v>
      </c>
      <c r="C1704" s="196">
        <f>'4'!O16</f>
        <v>0</v>
      </c>
      <c r="D1704" s="197" t="e">
        <f>('4'!O16)*100/('4'!J16)</f>
        <v>#DIV/0!</v>
      </c>
    </row>
    <row r="1705" spans="1:4">
      <c r="A1705" s="194" t="s">
        <v>2319</v>
      </c>
      <c r="B1705" s="198" t="s">
        <v>2060</v>
      </c>
      <c r="C1705" s="196">
        <f>'4'!P16</f>
        <v>0</v>
      </c>
      <c r="D1705" s="197" t="e">
        <f>('4'!P16)*100/('4'!J16)</f>
        <v>#DIV/0!</v>
      </c>
    </row>
    <row r="1706" spans="1:4">
      <c r="A1706" s="194" t="s">
        <v>2320</v>
      </c>
      <c r="B1706" s="198" t="s">
        <v>2062</v>
      </c>
      <c r="C1706" s="196">
        <f>'4'!Q16</f>
        <v>0</v>
      </c>
      <c r="D1706" s="197" t="e">
        <f>('4'!Q16)*100/('4'!J16)</f>
        <v>#DIV/0!</v>
      </c>
    </row>
    <row r="1707" spans="1:4">
      <c r="A1707" s="194" t="s">
        <v>2321</v>
      </c>
      <c r="B1707" s="201" t="s">
        <v>2322</v>
      </c>
      <c r="C1707" s="196">
        <f>'4'!M17</f>
        <v>0</v>
      </c>
      <c r="D1707" s="197" t="e">
        <f>('4'!M17)*100/('4'!J17)</f>
        <v>#DIV/0!</v>
      </c>
    </row>
    <row r="1708" spans="1:4">
      <c r="A1708" s="194" t="s">
        <v>2323</v>
      </c>
      <c r="B1708" s="198" t="s">
        <v>2056</v>
      </c>
      <c r="C1708" s="196">
        <f>'4'!N17</f>
        <v>0</v>
      </c>
      <c r="D1708" s="197" t="e">
        <f>('4'!N17)*100/('4'!J17)</f>
        <v>#DIV/0!</v>
      </c>
    </row>
    <row r="1709" spans="1:4">
      <c r="A1709" s="194" t="s">
        <v>2324</v>
      </c>
      <c r="B1709" s="198" t="s">
        <v>2058</v>
      </c>
      <c r="C1709" s="196">
        <f>'4'!O17</f>
        <v>0</v>
      </c>
      <c r="D1709" s="197" t="e">
        <f>('4'!O17)*100/('4'!J17)</f>
        <v>#DIV/0!</v>
      </c>
    </row>
    <row r="1710" spans="1:4">
      <c r="A1710" s="194" t="s">
        <v>2325</v>
      </c>
      <c r="B1710" s="198" t="s">
        <v>2060</v>
      </c>
      <c r="C1710" s="196">
        <f>'4'!P17</f>
        <v>0</v>
      </c>
      <c r="D1710" s="197" t="e">
        <f>('4'!P17)*100/('4'!J17)</f>
        <v>#DIV/0!</v>
      </c>
    </row>
    <row r="1711" spans="1:4">
      <c r="A1711" s="194" t="s">
        <v>2326</v>
      </c>
      <c r="B1711" s="198" t="s">
        <v>2062</v>
      </c>
      <c r="C1711" s="196">
        <f>'4'!Q17</f>
        <v>0</v>
      </c>
      <c r="D1711" s="197" t="e">
        <f>('4'!Q17)*100/('4'!J17)</f>
        <v>#DIV/0!</v>
      </c>
    </row>
    <row r="1712" spans="1:4">
      <c r="A1712" s="194" t="s">
        <v>2327</v>
      </c>
      <c r="B1712" s="201" t="s">
        <v>2328</v>
      </c>
      <c r="C1712" s="196">
        <f>'4'!M18</f>
        <v>0</v>
      </c>
      <c r="D1712" s="197" t="e">
        <f>('4'!M18)*100/('4'!J18)</f>
        <v>#DIV/0!</v>
      </c>
    </row>
    <row r="1713" spans="1:4">
      <c r="A1713" s="194" t="s">
        <v>2329</v>
      </c>
      <c r="B1713" s="198" t="s">
        <v>2056</v>
      </c>
      <c r="C1713" s="196">
        <f>'4'!N18</f>
        <v>0</v>
      </c>
      <c r="D1713" s="197" t="e">
        <f>('4'!N18)*100/('4'!J18)</f>
        <v>#DIV/0!</v>
      </c>
    </row>
    <row r="1714" spans="1:4">
      <c r="A1714" s="194" t="s">
        <v>2330</v>
      </c>
      <c r="B1714" s="198" t="s">
        <v>2058</v>
      </c>
      <c r="C1714" s="196">
        <f>'4'!O18</f>
        <v>0</v>
      </c>
      <c r="D1714" s="197" t="e">
        <f>('4'!O18)*100/('4'!J18)</f>
        <v>#DIV/0!</v>
      </c>
    </row>
    <row r="1715" spans="1:4">
      <c r="A1715" s="194" t="s">
        <v>2331</v>
      </c>
      <c r="B1715" s="198" t="s">
        <v>2060</v>
      </c>
      <c r="C1715" s="196">
        <f>'4'!P18</f>
        <v>0</v>
      </c>
      <c r="D1715" s="197" t="e">
        <f>('4'!P18)*100/('4'!J18)</f>
        <v>#DIV/0!</v>
      </c>
    </row>
    <row r="1716" spans="1:4">
      <c r="A1716" s="194" t="s">
        <v>2332</v>
      </c>
      <c r="B1716" s="198" t="s">
        <v>2062</v>
      </c>
      <c r="C1716" s="196">
        <f>'4'!Q18</f>
        <v>0</v>
      </c>
      <c r="D1716" s="197" t="e">
        <f>('4'!Q18)*100/('4'!J18)</f>
        <v>#DIV/0!</v>
      </c>
    </row>
    <row r="1717" spans="1:4">
      <c r="A1717" s="194" t="s">
        <v>2333</v>
      </c>
      <c r="B1717" s="201" t="s">
        <v>2334</v>
      </c>
      <c r="C1717" s="196">
        <f>'4'!M19</f>
        <v>0</v>
      </c>
      <c r="D1717" s="197" t="e">
        <f>('4'!M19)*100/('4'!J19)</f>
        <v>#DIV/0!</v>
      </c>
    </row>
    <row r="1718" spans="1:4">
      <c r="A1718" s="194" t="s">
        <v>2335</v>
      </c>
      <c r="B1718" s="198" t="s">
        <v>2056</v>
      </c>
      <c r="C1718" s="196">
        <f>'4'!N19</f>
        <v>0</v>
      </c>
      <c r="D1718" s="197" t="e">
        <f>('4'!N19)*100/('4'!J19)</f>
        <v>#DIV/0!</v>
      </c>
    </row>
    <row r="1719" spans="1:4">
      <c r="A1719" s="194" t="s">
        <v>2336</v>
      </c>
      <c r="B1719" s="198" t="s">
        <v>2058</v>
      </c>
      <c r="C1719" s="196">
        <f>'4'!O19</f>
        <v>0</v>
      </c>
      <c r="D1719" s="197" t="e">
        <f>('4'!O19)*100/('4'!J19)</f>
        <v>#DIV/0!</v>
      </c>
    </row>
    <row r="1720" spans="1:4">
      <c r="A1720" s="194" t="s">
        <v>2337</v>
      </c>
      <c r="B1720" s="198" t="s">
        <v>2060</v>
      </c>
      <c r="C1720" s="196">
        <f>'4'!P19</f>
        <v>0</v>
      </c>
      <c r="D1720" s="197" t="e">
        <f>('4'!P19)*100/('4'!J19)</f>
        <v>#DIV/0!</v>
      </c>
    </row>
    <row r="1721" spans="1:4">
      <c r="A1721" s="194" t="s">
        <v>2338</v>
      </c>
      <c r="B1721" s="198" t="s">
        <v>2062</v>
      </c>
      <c r="C1721" s="196">
        <f>'4'!Q19</f>
        <v>0</v>
      </c>
      <c r="D1721" s="197" t="e">
        <f>('4'!Q19)*100/('4'!J19)</f>
        <v>#DIV/0!</v>
      </c>
    </row>
    <row r="1722" spans="1:4">
      <c r="A1722" s="194" t="s">
        <v>2339</v>
      </c>
      <c r="B1722" s="201" t="s">
        <v>2340</v>
      </c>
      <c r="C1722" s="196">
        <f>'4'!M21</f>
        <v>0</v>
      </c>
      <c r="D1722" s="197" t="e">
        <f>('4'!M21)*100/('4'!J21)</f>
        <v>#DIV/0!</v>
      </c>
    </row>
    <row r="1723" spans="1:4">
      <c r="A1723" s="194" t="s">
        <v>2341</v>
      </c>
      <c r="B1723" s="198" t="s">
        <v>2056</v>
      </c>
      <c r="C1723" s="196">
        <f>'4'!N21</f>
        <v>0</v>
      </c>
      <c r="D1723" s="197" t="e">
        <f>('4'!N21)*100/('4'!J21)</f>
        <v>#DIV/0!</v>
      </c>
    </row>
    <row r="1724" spans="1:4">
      <c r="A1724" s="194" t="s">
        <v>2342</v>
      </c>
      <c r="B1724" s="198" t="s">
        <v>2058</v>
      </c>
      <c r="C1724" s="196">
        <f>'4'!O21</f>
        <v>0</v>
      </c>
      <c r="D1724" s="197" t="e">
        <f>('4'!O21)*100/('4'!J21)</f>
        <v>#DIV/0!</v>
      </c>
    </row>
    <row r="1725" spans="1:4">
      <c r="A1725" s="194" t="s">
        <v>2343</v>
      </c>
      <c r="B1725" s="198" t="s">
        <v>2060</v>
      </c>
      <c r="C1725" s="196">
        <f>'4'!P21</f>
        <v>0</v>
      </c>
      <c r="D1725" s="197" t="e">
        <f>('4'!P21)*100/('4'!J21)</f>
        <v>#DIV/0!</v>
      </c>
    </row>
    <row r="1726" spans="1:4">
      <c r="A1726" s="194" t="s">
        <v>2344</v>
      </c>
      <c r="B1726" s="198" t="s">
        <v>2062</v>
      </c>
      <c r="C1726" s="196">
        <f>'4'!Q21</f>
        <v>0</v>
      </c>
      <c r="D1726" s="197" t="e">
        <f>('4'!Q21)*100/('4'!J21)</f>
        <v>#DIV/0!</v>
      </c>
    </row>
    <row r="1727" spans="1:4">
      <c r="A1727" s="194" t="s">
        <v>2345</v>
      </c>
      <c r="B1727" s="201" t="s">
        <v>2346</v>
      </c>
      <c r="C1727" s="196">
        <f>'4'!M23</f>
        <v>0</v>
      </c>
      <c r="D1727" s="197" t="e">
        <f>('4'!M23)*100/('4'!J23)</f>
        <v>#DIV/0!</v>
      </c>
    </row>
    <row r="1728" spans="1:4">
      <c r="A1728" s="194" t="s">
        <v>2347</v>
      </c>
      <c r="B1728" s="198" t="s">
        <v>2056</v>
      </c>
      <c r="C1728" s="196">
        <f>'4'!N23</f>
        <v>0</v>
      </c>
      <c r="D1728" s="197" t="e">
        <f>('4'!N23)*100/('4'!J23)</f>
        <v>#DIV/0!</v>
      </c>
    </row>
    <row r="1729" spans="1:4">
      <c r="A1729" s="194" t="s">
        <v>2348</v>
      </c>
      <c r="B1729" s="198" t="s">
        <v>2058</v>
      </c>
      <c r="C1729" s="196">
        <f>'4'!O23</f>
        <v>0</v>
      </c>
      <c r="D1729" s="197" t="e">
        <f>('4'!O23)*100/('4'!J23)</f>
        <v>#DIV/0!</v>
      </c>
    </row>
    <row r="1730" spans="1:4">
      <c r="A1730" s="194" t="s">
        <v>2349</v>
      </c>
      <c r="B1730" s="198" t="s">
        <v>2060</v>
      </c>
      <c r="C1730" s="196">
        <f>'4'!P23</f>
        <v>0</v>
      </c>
      <c r="D1730" s="197" t="e">
        <f>('4'!P23)*100/('4'!J23)</f>
        <v>#DIV/0!</v>
      </c>
    </row>
    <row r="1731" spans="1:4">
      <c r="A1731" s="194" t="s">
        <v>2350</v>
      </c>
      <c r="B1731" s="198" t="s">
        <v>2062</v>
      </c>
      <c r="C1731" s="196">
        <f>'4'!Q23</f>
        <v>0</v>
      </c>
      <c r="D1731" s="197" t="e">
        <f>('4'!Q23)*100/('4'!J23)</f>
        <v>#DIV/0!</v>
      </c>
    </row>
    <row r="1732" spans="1:4">
      <c r="A1732" s="194" t="s">
        <v>2351</v>
      </c>
      <c r="B1732" s="201" t="s">
        <v>2352</v>
      </c>
      <c r="C1732" s="196">
        <f>'4'!M24</f>
        <v>0</v>
      </c>
      <c r="D1732" s="197" t="e">
        <f>('4'!M24)*100/('4'!J24)</f>
        <v>#DIV/0!</v>
      </c>
    </row>
    <row r="1733" spans="1:4">
      <c r="A1733" s="194" t="s">
        <v>2353</v>
      </c>
      <c r="B1733" s="198" t="s">
        <v>2056</v>
      </c>
      <c r="C1733" s="196">
        <f>'4'!N24</f>
        <v>0</v>
      </c>
      <c r="D1733" s="197" t="e">
        <f>('4'!N24)*100/('4'!J24)</f>
        <v>#DIV/0!</v>
      </c>
    </row>
    <row r="1734" spans="1:4">
      <c r="A1734" s="194" t="s">
        <v>2354</v>
      </c>
      <c r="B1734" s="198" t="s">
        <v>2058</v>
      </c>
      <c r="C1734" s="196">
        <f>'4'!O24</f>
        <v>0</v>
      </c>
      <c r="D1734" s="197" t="e">
        <f>('4'!O24)*100/('4'!J24)</f>
        <v>#DIV/0!</v>
      </c>
    </row>
    <row r="1735" spans="1:4">
      <c r="A1735" s="194" t="s">
        <v>2355</v>
      </c>
      <c r="B1735" s="198" t="s">
        <v>2060</v>
      </c>
      <c r="C1735" s="196">
        <f>'4'!P24</f>
        <v>0</v>
      </c>
      <c r="D1735" s="197" t="e">
        <f>('4'!P24)*100/('4'!J24)</f>
        <v>#DIV/0!</v>
      </c>
    </row>
    <row r="1736" spans="1:4">
      <c r="A1736" s="194" t="s">
        <v>2356</v>
      </c>
      <c r="B1736" s="198" t="s">
        <v>2062</v>
      </c>
      <c r="C1736" s="196">
        <f>'4'!Q24</f>
        <v>0</v>
      </c>
      <c r="D1736" s="197" t="e">
        <f>('4'!Q24)*100/('4'!J24)</f>
        <v>#DIV/0!</v>
      </c>
    </row>
    <row r="1737" spans="1:4">
      <c r="A1737" s="194" t="s">
        <v>2357</v>
      </c>
      <c r="B1737" s="212" t="s">
        <v>66</v>
      </c>
      <c r="C1737" s="196" t="s">
        <v>66</v>
      </c>
      <c r="D1737" s="197" t="s">
        <v>66</v>
      </c>
    </row>
    <row r="1738" spans="1:4">
      <c r="A1738" s="194" t="s">
        <v>2358</v>
      </c>
      <c r="B1738" s="213" t="s">
        <v>66</v>
      </c>
      <c r="C1738" s="196" t="s">
        <v>66</v>
      </c>
      <c r="D1738" s="197" t="s">
        <v>66</v>
      </c>
    </row>
    <row r="1739" spans="1:4">
      <c r="A1739" s="194" t="s">
        <v>2359</v>
      </c>
      <c r="B1739" s="212" t="s">
        <v>66</v>
      </c>
      <c r="C1739" s="196" t="s">
        <v>66</v>
      </c>
      <c r="D1739" s="197" t="s">
        <v>66</v>
      </c>
    </row>
    <row r="1740" spans="1:4">
      <c r="A1740" s="194" t="s">
        <v>2360</v>
      </c>
      <c r="B1740" s="212" t="s">
        <v>66</v>
      </c>
      <c r="C1740" s="196" t="s">
        <v>66</v>
      </c>
      <c r="D1740" s="197" t="s">
        <v>66</v>
      </c>
    </row>
    <row r="1741" spans="1:4">
      <c r="A1741" s="194" t="s">
        <v>2361</v>
      </c>
      <c r="B1741" s="212" t="s">
        <v>66</v>
      </c>
      <c r="C1741" s="196" t="s">
        <v>66</v>
      </c>
      <c r="D1741" s="197" t="s">
        <v>66</v>
      </c>
    </row>
    <row r="1742" spans="1:4">
      <c r="A1742" s="194" t="s">
        <v>2362</v>
      </c>
      <c r="B1742" s="201" t="s">
        <v>2363</v>
      </c>
      <c r="C1742" s="196">
        <f>'4'!M25</f>
        <v>0</v>
      </c>
      <c r="D1742" s="197" t="e">
        <f>('4'!M25)*100/('4'!J25)</f>
        <v>#DIV/0!</v>
      </c>
    </row>
    <row r="1743" spans="1:4">
      <c r="A1743" s="194" t="s">
        <v>2364</v>
      </c>
      <c r="B1743" s="198" t="s">
        <v>2056</v>
      </c>
      <c r="C1743" s="196">
        <f>'4'!N25</f>
        <v>0</v>
      </c>
      <c r="D1743" s="197" t="e">
        <f>('4'!N25)*100/('4'!J25)</f>
        <v>#DIV/0!</v>
      </c>
    </row>
    <row r="1744" spans="1:4">
      <c r="A1744" s="194" t="s">
        <v>2365</v>
      </c>
      <c r="B1744" s="198" t="s">
        <v>2058</v>
      </c>
      <c r="C1744" s="196">
        <f>'4'!O25</f>
        <v>0</v>
      </c>
      <c r="D1744" s="197" t="e">
        <f>('4'!O25)*100/('4'!J25)</f>
        <v>#DIV/0!</v>
      </c>
    </row>
    <row r="1745" spans="1:4">
      <c r="A1745" s="194" t="s">
        <v>2366</v>
      </c>
      <c r="B1745" s="198" t="s">
        <v>2060</v>
      </c>
      <c r="C1745" s="196">
        <f>'4'!P25</f>
        <v>0</v>
      </c>
      <c r="D1745" s="197" t="e">
        <f>('4'!P25)*100/('4'!J25)</f>
        <v>#DIV/0!</v>
      </c>
    </row>
    <row r="1746" s="181" customFormat="1" spans="1:11">
      <c r="A1746" s="194" t="s">
        <v>2367</v>
      </c>
      <c r="B1746" s="198" t="s">
        <v>2062</v>
      </c>
      <c r="C1746" s="196">
        <f>'4'!Q25</f>
        <v>0</v>
      </c>
      <c r="D1746" s="197" t="e">
        <f>('4'!Q25)*100/('4'!J25)</f>
        <v>#DIV/0!</v>
      </c>
      <c r="K1746" s="203"/>
    </row>
    <row r="1747" spans="1:4">
      <c r="A1747" s="194" t="s">
        <v>2368</v>
      </c>
      <c r="B1747" s="201" t="s">
        <v>2369</v>
      </c>
      <c r="C1747" s="196">
        <f>'4'!M27</f>
        <v>0</v>
      </c>
      <c r="D1747" s="197" t="e">
        <f>('4'!M27)*100/('4'!J27)</f>
        <v>#DIV/0!</v>
      </c>
    </row>
    <row r="1748" spans="1:4">
      <c r="A1748" s="194" t="s">
        <v>2370</v>
      </c>
      <c r="B1748" s="198" t="s">
        <v>2056</v>
      </c>
      <c r="C1748" s="196">
        <f>'4'!N27</f>
        <v>0</v>
      </c>
      <c r="D1748" s="197" t="e">
        <f>('4'!N27)*100/('4'!J27)</f>
        <v>#DIV/0!</v>
      </c>
    </row>
    <row r="1749" spans="1:4">
      <c r="A1749" s="194" t="s">
        <v>2371</v>
      </c>
      <c r="B1749" s="198" t="s">
        <v>2058</v>
      </c>
      <c r="C1749" s="196">
        <f>'4'!O27</f>
        <v>0</v>
      </c>
      <c r="D1749" s="197" t="e">
        <f>('4'!O27)*100/('4'!J27)</f>
        <v>#DIV/0!</v>
      </c>
    </row>
    <row r="1750" spans="1:4">
      <c r="A1750" s="194" t="s">
        <v>2372</v>
      </c>
      <c r="B1750" s="198" t="s">
        <v>2060</v>
      </c>
      <c r="C1750" s="196">
        <f>'4'!P27</f>
        <v>0</v>
      </c>
      <c r="D1750" s="197" t="e">
        <f>('4'!P27)*100/('4'!J27)</f>
        <v>#DIV/0!</v>
      </c>
    </row>
    <row r="1751" spans="1:4">
      <c r="A1751" s="194" t="s">
        <v>2373</v>
      </c>
      <c r="B1751" s="198" t="s">
        <v>2062</v>
      </c>
      <c r="C1751" s="196">
        <f>'4'!Q27</f>
        <v>0</v>
      </c>
      <c r="D1751" s="197" t="e">
        <f>('4'!Q27)*100/('4'!J27)</f>
        <v>#DIV/0!</v>
      </c>
    </row>
    <row r="1752" spans="1:4">
      <c r="A1752" s="194" t="s">
        <v>2374</v>
      </c>
      <c r="B1752" s="201" t="s">
        <v>2375</v>
      </c>
      <c r="C1752" s="196">
        <f>'4'!M28</f>
        <v>0</v>
      </c>
      <c r="D1752" s="197" t="e">
        <f>('4'!M28)*100/('4'!J28)</f>
        <v>#DIV/0!</v>
      </c>
    </row>
    <row r="1753" spans="1:4">
      <c r="A1753" s="194" t="s">
        <v>2376</v>
      </c>
      <c r="B1753" s="198" t="s">
        <v>2056</v>
      </c>
      <c r="C1753" s="196">
        <f>'4'!N28</f>
        <v>0</v>
      </c>
      <c r="D1753" s="197" t="e">
        <f>('4'!N28)*100/('4'!J28)</f>
        <v>#DIV/0!</v>
      </c>
    </row>
    <row r="1754" s="181" customFormat="1" spans="1:11">
      <c r="A1754" s="194" t="s">
        <v>2377</v>
      </c>
      <c r="B1754" s="198" t="s">
        <v>2058</v>
      </c>
      <c r="C1754" s="196">
        <f>'4'!O28</f>
        <v>0</v>
      </c>
      <c r="D1754" s="197" t="e">
        <f>('4'!O28)*100/('4'!J28)</f>
        <v>#DIV/0!</v>
      </c>
      <c r="K1754" s="203"/>
    </row>
    <row r="1755" spans="1:4">
      <c r="A1755" s="194" t="s">
        <v>2378</v>
      </c>
      <c r="B1755" s="198" t="s">
        <v>2060</v>
      </c>
      <c r="C1755" s="196">
        <f>'4'!P28</f>
        <v>0</v>
      </c>
      <c r="D1755" s="197" t="e">
        <f>('4'!P28)*100/('4'!J28)</f>
        <v>#DIV/0!</v>
      </c>
    </row>
    <row r="1756" spans="1:4">
      <c r="A1756" s="194" t="s">
        <v>2379</v>
      </c>
      <c r="B1756" s="198" t="s">
        <v>2062</v>
      </c>
      <c r="C1756" s="196">
        <f>'4'!Q28</f>
        <v>0</v>
      </c>
      <c r="D1756" s="197" t="e">
        <f>('4'!Q28)*100/('4'!J28)</f>
        <v>#DIV/0!</v>
      </c>
    </row>
    <row r="1757" spans="1:4">
      <c r="A1757" s="194" t="s">
        <v>2380</v>
      </c>
      <c r="B1757" s="201" t="s">
        <v>2381</v>
      </c>
      <c r="C1757" s="196">
        <f>'4'!M29</f>
        <v>0</v>
      </c>
      <c r="D1757" s="197" t="e">
        <f>('4'!M29)*100/('4'!J29)</f>
        <v>#DIV/0!</v>
      </c>
    </row>
    <row r="1758" spans="1:11">
      <c r="A1758" s="194" t="s">
        <v>2382</v>
      </c>
      <c r="B1758" s="198" t="s">
        <v>2056</v>
      </c>
      <c r="C1758" s="196">
        <f>'4'!N29</f>
        <v>0</v>
      </c>
      <c r="D1758" s="197" t="e">
        <f>('4'!N29)*100/('4'!J29)</f>
        <v>#DIV/0!</v>
      </c>
      <c r="K1758" s="205"/>
    </row>
    <row r="1759" spans="1:4">
      <c r="A1759" s="194" t="s">
        <v>2383</v>
      </c>
      <c r="B1759" s="198" t="s">
        <v>2058</v>
      </c>
      <c r="C1759" s="196">
        <f>'4'!O29</f>
        <v>0</v>
      </c>
      <c r="D1759" s="197" t="e">
        <f>('4'!O29)*100/('4'!J29)</f>
        <v>#DIV/0!</v>
      </c>
    </row>
    <row r="1760" spans="1:4">
      <c r="A1760" s="194" t="s">
        <v>2384</v>
      </c>
      <c r="B1760" s="198" t="s">
        <v>2060</v>
      </c>
      <c r="C1760" s="196">
        <f>'4'!P29</f>
        <v>0</v>
      </c>
      <c r="D1760" s="197" t="e">
        <f>('4'!P29)*100/('4'!J29)</f>
        <v>#DIV/0!</v>
      </c>
    </row>
    <row r="1761" spans="1:4">
      <c r="A1761" s="194" t="s">
        <v>2385</v>
      </c>
      <c r="B1761" s="198" t="s">
        <v>2062</v>
      </c>
      <c r="C1761" s="196">
        <f>'4'!Q29</f>
        <v>0</v>
      </c>
      <c r="D1761" s="197" t="e">
        <f>('4'!Q29)*100/('4'!J29)</f>
        <v>#DIV/0!</v>
      </c>
    </row>
    <row r="1762" ht="14.25" customHeight="1" spans="1:4">
      <c r="A1762" s="194" t="s">
        <v>2386</v>
      </c>
      <c r="B1762" s="201" t="s">
        <v>2387</v>
      </c>
      <c r="C1762" s="196" t="str">
        <f>'4'!M38</f>
        <v>X</v>
      </c>
      <c r="D1762" s="197" t="e">
        <f>('4'!M38)*100/('4'!J38)</f>
        <v>#VALUE!</v>
      </c>
    </row>
    <row r="1763" ht="14.25" customHeight="1" spans="1:4">
      <c r="A1763" s="194" t="s">
        <v>2388</v>
      </c>
      <c r="B1763" s="198" t="s">
        <v>2056</v>
      </c>
      <c r="C1763" s="196" t="str">
        <f>'4'!N38</f>
        <v>X</v>
      </c>
      <c r="D1763" s="197" t="e">
        <f>('4'!N38)*100/('4'!J38)</f>
        <v>#VALUE!</v>
      </c>
    </row>
    <row r="1764" ht="14.25" customHeight="1" spans="1:4">
      <c r="A1764" s="194" t="s">
        <v>2389</v>
      </c>
      <c r="B1764" s="198" t="s">
        <v>2058</v>
      </c>
      <c r="C1764" s="196" t="str">
        <f>'4'!O38</f>
        <v>X</v>
      </c>
      <c r="D1764" s="197" t="e">
        <f>('4'!O38)*100/('4'!J38)</f>
        <v>#VALUE!</v>
      </c>
    </row>
    <row r="1765" ht="14.25" customHeight="1" spans="1:4">
      <c r="A1765" s="194" t="s">
        <v>2390</v>
      </c>
      <c r="B1765" s="198" t="s">
        <v>2060</v>
      </c>
      <c r="C1765" s="196" t="str">
        <f>'4'!P38</f>
        <v>X</v>
      </c>
      <c r="D1765" s="197" t="e">
        <f>('4'!P38)*100/('4'!J38)</f>
        <v>#VALUE!</v>
      </c>
    </row>
    <row r="1766" spans="1:4">
      <c r="A1766" s="194" t="s">
        <v>2391</v>
      </c>
      <c r="B1766" s="198" t="s">
        <v>2062</v>
      </c>
      <c r="C1766" s="196" t="str">
        <f>'4'!Q38</f>
        <v>X</v>
      </c>
      <c r="D1766" s="197" t="e">
        <f>('4'!Q38)*100/('4'!J38)</f>
        <v>#VALUE!</v>
      </c>
    </row>
    <row r="1767" spans="1:4">
      <c r="A1767" s="194" t="s">
        <v>2392</v>
      </c>
      <c r="B1767" s="212" t="s">
        <v>66</v>
      </c>
      <c r="C1767" s="196" t="str">
        <f>'4'!O33</f>
        <v>X</v>
      </c>
      <c r="D1767" s="197" t="str">
        <f>'4'!O33</f>
        <v>X</v>
      </c>
    </row>
    <row r="1768" spans="1:4">
      <c r="A1768" s="194" t="s">
        <v>2393</v>
      </c>
      <c r="B1768" s="212" t="s">
        <v>66</v>
      </c>
      <c r="C1768" s="196" t="str">
        <f>'4'!P33</f>
        <v>X</v>
      </c>
      <c r="D1768" s="197" t="str">
        <f>'4'!P33</f>
        <v>X</v>
      </c>
    </row>
    <row r="1769" spans="1:4">
      <c r="A1769" s="194" t="s">
        <v>2394</v>
      </c>
      <c r="B1769" s="212" t="s">
        <v>66</v>
      </c>
      <c r="C1769" s="196" t="str">
        <f>'4'!Q33</f>
        <v>X</v>
      </c>
      <c r="D1769" s="197" t="str">
        <f>'4'!Q33</f>
        <v>X</v>
      </c>
    </row>
    <row r="1770" spans="1:4">
      <c r="A1770" s="194" t="s">
        <v>2395</v>
      </c>
      <c r="B1770" s="213" t="s">
        <v>66</v>
      </c>
      <c r="C1770" s="196" t="str">
        <f>'5'!O6</f>
        <v>X</v>
      </c>
      <c r="D1770" s="197" t="str">
        <f>'5'!O6</f>
        <v>X</v>
      </c>
    </row>
    <row r="1771" spans="1:4">
      <c r="A1771" s="194" t="s">
        <v>2396</v>
      </c>
      <c r="B1771" s="212" t="s">
        <v>66</v>
      </c>
      <c r="C1771" s="196" t="str">
        <f>'5'!O7</f>
        <v>X</v>
      </c>
      <c r="D1771" s="197" t="str">
        <f>'5'!O7</f>
        <v>X</v>
      </c>
    </row>
    <row r="1772" spans="1:4">
      <c r="A1772" s="194" t="s">
        <v>2397</v>
      </c>
      <c r="B1772" s="212" t="s">
        <v>66</v>
      </c>
      <c r="C1772" s="196" t="str">
        <f>'5'!P6</f>
        <v>X</v>
      </c>
      <c r="D1772" s="197" t="str">
        <f>'5'!P6</f>
        <v>X</v>
      </c>
    </row>
    <row r="1773" spans="1:4">
      <c r="A1773" s="194" t="s">
        <v>2398</v>
      </c>
      <c r="B1773" s="212" t="s">
        <v>66</v>
      </c>
      <c r="C1773" s="196" t="str">
        <f>'5'!Q6</f>
        <v>X</v>
      </c>
      <c r="D1773" s="197" t="str">
        <f>'5'!Q6</f>
        <v>X</v>
      </c>
    </row>
    <row r="1774" spans="1:11">
      <c r="A1774" s="194" t="s">
        <v>2399</v>
      </c>
      <c r="B1774" s="213" t="s">
        <v>66</v>
      </c>
      <c r="C1774" s="196" t="str">
        <f>'5'!O7</f>
        <v>X</v>
      </c>
      <c r="D1774" s="197" t="str">
        <f>'5'!O7</f>
        <v>X</v>
      </c>
      <c r="K1774" s="214"/>
    </row>
    <row r="1775" spans="1:4">
      <c r="A1775" s="194" t="s">
        <v>2400</v>
      </c>
      <c r="B1775" s="212" t="s">
        <v>66</v>
      </c>
      <c r="C1775" s="196">
        <f>'5'!O8</f>
        <v>0</v>
      </c>
      <c r="D1775" s="197">
        <f>'5'!O8</f>
        <v>0</v>
      </c>
    </row>
    <row r="1776" spans="1:4">
      <c r="A1776" s="194" t="s">
        <v>2401</v>
      </c>
      <c r="B1776" s="212" t="s">
        <v>66</v>
      </c>
      <c r="C1776" s="196" t="str">
        <f>'5'!P7</f>
        <v>X</v>
      </c>
      <c r="D1776" s="197" t="str">
        <f>'5'!P7</f>
        <v>X</v>
      </c>
    </row>
    <row r="1777" spans="1:4">
      <c r="A1777" s="194" t="s">
        <v>2402</v>
      </c>
      <c r="B1777" s="212" t="s">
        <v>66</v>
      </c>
      <c r="C1777" s="196" t="str">
        <f>'5'!Q7</f>
        <v>X</v>
      </c>
      <c r="D1777" s="197" t="str">
        <f>'5'!Q7</f>
        <v>X</v>
      </c>
    </row>
    <row r="1778" spans="1:4">
      <c r="A1778" s="194" t="s">
        <v>2403</v>
      </c>
      <c r="B1778" s="201" t="s">
        <v>2404</v>
      </c>
      <c r="C1778" s="196">
        <f>'5'!M8</f>
        <v>0</v>
      </c>
      <c r="D1778" s="197" t="e">
        <f>('5'!M8)*100/('5'!J8)</f>
        <v>#DIV/0!</v>
      </c>
    </row>
    <row r="1779" spans="1:4">
      <c r="A1779" s="194" t="s">
        <v>2405</v>
      </c>
      <c r="B1779" s="198" t="s">
        <v>2056</v>
      </c>
      <c r="C1779" s="196">
        <f>'5'!N8</f>
        <v>0</v>
      </c>
      <c r="D1779" s="197" t="e">
        <f>('5'!N8)*100/('5'!J8)</f>
        <v>#DIV/0!</v>
      </c>
    </row>
    <row r="1780" spans="1:4">
      <c r="A1780" s="194" t="s">
        <v>2406</v>
      </c>
      <c r="B1780" s="198" t="s">
        <v>2058</v>
      </c>
      <c r="C1780" s="196">
        <f>'5'!O8</f>
        <v>0</v>
      </c>
      <c r="D1780" s="197" t="e">
        <f>('5'!O8)*100/('5'!J8)</f>
        <v>#DIV/0!</v>
      </c>
    </row>
    <row r="1781" spans="1:4">
      <c r="A1781" s="194" t="s">
        <v>2407</v>
      </c>
      <c r="B1781" s="198" t="s">
        <v>2060</v>
      </c>
      <c r="C1781" s="196">
        <f>'5'!P8</f>
        <v>0</v>
      </c>
      <c r="D1781" s="197" t="e">
        <f>('5'!P8)*100/('5'!J8)</f>
        <v>#DIV/0!</v>
      </c>
    </row>
    <row r="1782" spans="1:4">
      <c r="A1782" s="194" t="s">
        <v>2408</v>
      </c>
      <c r="B1782" s="198" t="s">
        <v>2062</v>
      </c>
      <c r="C1782" s="196">
        <f>'5'!Q8</f>
        <v>0</v>
      </c>
      <c r="D1782" s="197" t="e">
        <f>('5'!Q8)*100/('5'!J8)</f>
        <v>#DIV/0!</v>
      </c>
    </row>
    <row r="1783" spans="1:4">
      <c r="A1783" s="194" t="s">
        <v>2409</v>
      </c>
      <c r="B1783" s="201" t="s">
        <v>2410</v>
      </c>
      <c r="C1783" s="196">
        <f>'5'!M9</f>
        <v>0</v>
      </c>
      <c r="D1783" s="197" t="e">
        <f>('5'!M9)*100/('5'!J9)</f>
        <v>#DIV/0!</v>
      </c>
    </row>
    <row r="1784" spans="1:4">
      <c r="A1784" s="194" t="s">
        <v>2411</v>
      </c>
      <c r="B1784" s="198" t="s">
        <v>2056</v>
      </c>
      <c r="C1784" s="196">
        <f>'5'!N9</f>
        <v>0</v>
      </c>
      <c r="D1784" s="197" t="e">
        <f>('5'!N9)*100/('5'!J9)</f>
        <v>#DIV/0!</v>
      </c>
    </row>
    <row r="1785" spans="1:4">
      <c r="A1785" s="194" t="s">
        <v>2412</v>
      </c>
      <c r="B1785" s="198" t="s">
        <v>2058</v>
      </c>
      <c r="C1785" s="196">
        <f>'5'!O9</f>
        <v>0</v>
      </c>
      <c r="D1785" s="197" t="e">
        <f>('5'!O9)*100/('5'!J9)</f>
        <v>#DIV/0!</v>
      </c>
    </row>
    <row r="1786" spans="1:4">
      <c r="A1786" s="194" t="s">
        <v>2413</v>
      </c>
      <c r="B1786" s="198" t="s">
        <v>2060</v>
      </c>
      <c r="C1786" s="196">
        <f>'5'!P9</f>
        <v>0</v>
      </c>
      <c r="D1786" s="197" t="e">
        <f>('5'!P9)*100/('5'!J9)</f>
        <v>#DIV/0!</v>
      </c>
    </row>
    <row r="1787" spans="1:4">
      <c r="A1787" s="194" t="s">
        <v>2414</v>
      </c>
      <c r="B1787" s="198" t="s">
        <v>2062</v>
      </c>
      <c r="C1787" s="196">
        <f>'5'!Q9</f>
        <v>0</v>
      </c>
      <c r="D1787" s="197" t="e">
        <f>('5'!Q9)*100/('5'!J9)</f>
        <v>#DIV/0!</v>
      </c>
    </row>
    <row r="1788" spans="1:4">
      <c r="A1788" s="194" t="s">
        <v>2415</v>
      </c>
      <c r="B1788" s="201" t="s">
        <v>2416</v>
      </c>
      <c r="C1788" s="196">
        <f>'5'!M10</f>
        <v>0</v>
      </c>
      <c r="D1788" s="197" t="e">
        <f>('5'!M10)*100/('5'!J10)</f>
        <v>#DIV/0!</v>
      </c>
    </row>
    <row r="1789" spans="1:4">
      <c r="A1789" s="194" t="s">
        <v>2417</v>
      </c>
      <c r="B1789" s="198" t="s">
        <v>2056</v>
      </c>
      <c r="C1789" s="196">
        <f>'5'!N10</f>
        <v>0</v>
      </c>
      <c r="D1789" s="197" t="e">
        <f>('5'!N10)*100/('5'!J10)</f>
        <v>#DIV/0!</v>
      </c>
    </row>
    <row r="1790" spans="1:4">
      <c r="A1790" s="194" t="s">
        <v>2418</v>
      </c>
      <c r="B1790" s="198" t="s">
        <v>2058</v>
      </c>
      <c r="C1790" s="196">
        <f>'5'!O10</f>
        <v>0</v>
      </c>
      <c r="D1790" s="197" t="e">
        <f>('5'!O10)*100/('5'!J10)</f>
        <v>#DIV/0!</v>
      </c>
    </row>
    <row r="1791" spans="1:4">
      <c r="A1791" s="194" t="s">
        <v>2419</v>
      </c>
      <c r="B1791" s="198" t="s">
        <v>2060</v>
      </c>
      <c r="C1791" s="196">
        <f>'5'!P10</f>
        <v>0</v>
      </c>
      <c r="D1791" s="197" t="e">
        <f>('5'!P10)*100/('5'!J10)</f>
        <v>#DIV/0!</v>
      </c>
    </row>
    <row r="1792" spans="1:4">
      <c r="A1792" s="194" t="s">
        <v>2420</v>
      </c>
      <c r="B1792" s="198" t="s">
        <v>2062</v>
      </c>
      <c r="C1792" s="196">
        <f>'5'!Q10</f>
        <v>0</v>
      </c>
      <c r="D1792" s="197" t="e">
        <f>('5'!Q10)*100/('5'!J10)</f>
        <v>#DIV/0!</v>
      </c>
    </row>
    <row r="1793" spans="1:4">
      <c r="A1793" s="194" t="s">
        <v>2421</v>
      </c>
      <c r="B1793" s="201" t="s">
        <v>2422</v>
      </c>
      <c r="C1793" s="196">
        <f>'5'!M11</f>
        <v>0</v>
      </c>
      <c r="D1793" s="197" t="e">
        <f>('5'!M11)*100/('5'!J11)</f>
        <v>#DIV/0!</v>
      </c>
    </row>
    <row r="1794" spans="1:4">
      <c r="A1794" s="194" t="s">
        <v>2423</v>
      </c>
      <c r="B1794" s="198" t="s">
        <v>2056</v>
      </c>
      <c r="C1794" s="196">
        <f>'5'!N11</f>
        <v>0</v>
      </c>
      <c r="D1794" s="197" t="e">
        <f>('5'!N11)*100/('5'!J11)</f>
        <v>#DIV/0!</v>
      </c>
    </row>
    <row r="1795" spans="1:4">
      <c r="A1795" s="194" t="s">
        <v>2424</v>
      </c>
      <c r="B1795" s="198" t="s">
        <v>2058</v>
      </c>
      <c r="C1795" s="196">
        <f>'5'!O11</f>
        <v>0</v>
      </c>
      <c r="D1795" s="197" t="e">
        <f>('5'!O11)*100/('5'!J11)</f>
        <v>#DIV/0!</v>
      </c>
    </row>
    <row r="1796" spans="1:4">
      <c r="A1796" s="194" t="s">
        <v>2425</v>
      </c>
      <c r="B1796" s="198" t="s">
        <v>2060</v>
      </c>
      <c r="C1796" s="196">
        <f>'5'!P11</f>
        <v>0</v>
      </c>
      <c r="D1796" s="197" t="e">
        <f>('5'!P11)*100/('5'!J11)</f>
        <v>#DIV/0!</v>
      </c>
    </row>
    <row r="1797" spans="1:4">
      <c r="A1797" s="194" t="s">
        <v>2426</v>
      </c>
      <c r="B1797" s="198" t="s">
        <v>2062</v>
      </c>
      <c r="C1797" s="196">
        <f>'5'!Q11</f>
        <v>0</v>
      </c>
      <c r="D1797" s="197" t="e">
        <f>('5'!Q11)*100/('5'!J11)</f>
        <v>#DIV/0!</v>
      </c>
    </row>
    <row r="1798" spans="1:4">
      <c r="A1798" s="194" t="s">
        <v>2427</v>
      </c>
      <c r="B1798" s="201" t="s">
        <v>2428</v>
      </c>
      <c r="C1798" s="196">
        <f>'5'!M12</f>
        <v>0</v>
      </c>
      <c r="D1798" s="197" t="e">
        <f>('5'!M12)*100/('5'!J12)</f>
        <v>#DIV/0!</v>
      </c>
    </row>
    <row r="1799" spans="1:4">
      <c r="A1799" s="194" t="s">
        <v>2429</v>
      </c>
      <c r="B1799" s="198" t="s">
        <v>2056</v>
      </c>
      <c r="C1799" s="196">
        <f>'5'!N12</f>
        <v>0</v>
      </c>
      <c r="D1799" s="197" t="e">
        <f>('5'!N12)*100/('5'!J12)</f>
        <v>#DIV/0!</v>
      </c>
    </row>
    <row r="1800" spans="1:4">
      <c r="A1800" s="194" t="s">
        <v>2430</v>
      </c>
      <c r="B1800" s="198" t="s">
        <v>2058</v>
      </c>
      <c r="C1800" s="196">
        <f>'5'!O12</f>
        <v>0</v>
      </c>
      <c r="D1800" s="197" t="e">
        <f>('5'!O12)*100/('5'!J12)</f>
        <v>#DIV/0!</v>
      </c>
    </row>
    <row r="1801" spans="1:4">
      <c r="A1801" s="194" t="s">
        <v>2431</v>
      </c>
      <c r="B1801" s="198" t="s">
        <v>2060</v>
      </c>
      <c r="C1801" s="196">
        <f>'5'!P12</f>
        <v>0</v>
      </c>
      <c r="D1801" s="197" t="e">
        <f>('5'!P12)*100/('5'!J12)</f>
        <v>#DIV/0!</v>
      </c>
    </row>
    <row r="1802" spans="1:4">
      <c r="A1802" s="194" t="s">
        <v>2432</v>
      </c>
      <c r="B1802" s="198" t="s">
        <v>2062</v>
      </c>
      <c r="C1802" s="196">
        <f>'5'!Q12</f>
        <v>0</v>
      </c>
      <c r="D1802" s="197" t="e">
        <f>('5'!Q12)*100/('5'!J12)</f>
        <v>#DIV/0!</v>
      </c>
    </row>
    <row r="1803" spans="1:4">
      <c r="A1803" s="194" t="s">
        <v>2433</v>
      </c>
      <c r="B1803" s="201" t="s">
        <v>2434</v>
      </c>
      <c r="C1803" s="196">
        <f>'5'!M13</f>
        <v>0</v>
      </c>
      <c r="D1803" s="197" t="e">
        <f>('5'!M13)*100/('5'!J13)</f>
        <v>#DIV/0!</v>
      </c>
    </row>
    <row r="1804" spans="1:4">
      <c r="A1804" s="194" t="s">
        <v>2435</v>
      </c>
      <c r="B1804" s="198" t="s">
        <v>2056</v>
      </c>
      <c r="C1804" s="196">
        <f>'5'!N13</f>
        <v>0</v>
      </c>
      <c r="D1804" s="197" t="e">
        <f>('5'!N13)*100/('5'!J13)</f>
        <v>#DIV/0!</v>
      </c>
    </row>
    <row r="1805" spans="1:4">
      <c r="A1805" s="194" t="s">
        <v>2436</v>
      </c>
      <c r="B1805" s="198" t="s">
        <v>2058</v>
      </c>
      <c r="C1805" s="196">
        <f>'5'!O13</f>
        <v>0</v>
      </c>
      <c r="D1805" s="197" t="e">
        <f>('5'!O13)*100/('5'!J13)</f>
        <v>#DIV/0!</v>
      </c>
    </row>
    <row r="1806" spans="1:4">
      <c r="A1806" s="194" t="s">
        <v>2437</v>
      </c>
      <c r="B1806" s="198" t="s">
        <v>2060</v>
      </c>
      <c r="C1806" s="196">
        <f>'5'!P13</f>
        <v>0</v>
      </c>
      <c r="D1806" s="197" t="e">
        <f>('5'!P13)*100/('5'!J13)</f>
        <v>#DIV/0!</v>
      </c>
    </row>
    <row r="1807" spans="1:4">
      <c r="A1807" s="194" t="s">
        <v>2438</v>
      </c>
      <c r="B1807" s="198" t="s">
        <v>2062</v>
      </c>
      <c r="C1807" s="196">
        <f>'5'!Q13</f>
        <v>0</v>
      </c>
      <c r="D1807" s="197" t="e">
        <f>('5'!Q13)*100/('5'!J13)</f>
        <v>#DIV/0!</v>
      </c>
    </row>
    <row r="1808" spans="1:4">
      <c r="A1808" s="194" t="s">
        <v>2439</v>
      </c>
      <c r="B1808" s="201" t="s">
        <v>2440</v>
      </c>
      <c r="C1808" s="196">
        <f>'5'!M15</f>
        <v>0</v>
      </c>
      <c r="D1808" s="197" t="e">
        <f>('5'!M15)*100/('5'!J15)</f>
        <v>#DIV/0!</v>
      </c>
    </row>
    <row r="1809" spans="1:4">
      <c r="A1809" s="194" t="s">
        <v>2441</v>
      </c>
      <c r="B1809" s="198" t="s">
        <v>2056</v>
      </c>
      <c r="C1809" s="196">
        <f>'5'!N15</f>
        <v>0</v>
      </c>
      <c r="D1809" s="197" t="e">
        <f>('5'!N15)*100/('5'!J15)</f>
        <v>#DIV/0!</v>
      </c>
    </row>
    <row r="1810" spans="1:4">
      <c r="A1810" s="194" t="s">
        <v>2442</v>
      </c>
      <c r="B1810" s="198" t="s">
        <v>2058</v>
      </c>
      <c r="C1810" s="196">
        <f>'5'!O15</f>
        <v>0</v>
      </c>
      <c r="D1810" s="197" t="e">
        <f>('5'!O15)*100/('5'!J15)</f>
        <v>#DIV/0!</v>
      </c>
    </row>
    <row r="1811" spans="1:4">
      <c r="A1811" s="194" t="s">
        <v>2443</v>
      </c>
      <c r="B1811" s="198" t="s">
        <v>2060</v>
      </c>
      <c r="C1811" s="196">
        <f>'5'!P15</f>
        <v>0</v>
      </c>
      <c r="D1811" s="197" t="e">
        <f>('5'!P15)*100/('5'!J15)</f>
        <v>#DIV/0!</v>
      </c>
    </row>
    <row r="1812" spans="1:4">
      <c r="A1812" s="194" t="s">
        <v>2444</v>
      </c>
      <c r="B1812" s="198" t="s">
        <v>2062</v>
      </c>
      <c r="C1812" s="196">
        <f>'5'!Q15</f>
        <v>0</v>
      </c>
      <c r="D1812" s="197" t="e">
        <f>('5'!Q15)*100/('5'!J15)</f>
        <v>#DIV/0!</v>
      </c>
    </row>
    <row r="1813" spans="1:4">
      <c r="A1813" s="194" t="s">
        <v>2445</v>
      </c>
      <c r="B1813" s="201" t="s">
        <v>2446</v>
      </c>
      <c r="C1813" s="196">
        <f>'5'!M16</f>
        <v>0</v>
      </c>
      <c r="D1813" s="197" t="e">
        <f>('5'!M16)*100/('5'!J16)</f>
        <v>#DIV/0!</v>
      </c>
    </row>
    <row r="1814" spans="1:4">
      <c r="A1814" s="194" t="s">
        <v>2447</v>
      </c>
      <c r="B1814" s="198" t="s">
        <v>2056</v>
      </c>
      <c r="C1814" s="196">
        <f>'5'!N16</f>
        <v>0</v>
      </c>
      <c r="D1814" s="197" t="e">
        <f>('5'!N16)*100/('5'!J16)</f>
        <v>#DIV/0!</v>
      </c>
    </row>
    <row r="1815" spans="1:4">
      <c r="A1815" s="194" t="s">
        <v>2448</v>
      </c>
      <c r="B1815" s="198" t="s">
        <v>2058</v>
      </c>
      <c r="C1815" s="196">
        <f>'5'!O16</f>
        <v>0</v>
      </c>
      <c r="D1815" s="197" t="e">
        <f>('5'!O16)*100/('5'!J16)</f>
        <v>#DIV/0!</v>
      </c>
    </row>
    <row r="1816" spans="1:4">
      <c r="A1816" s="194" t="s">
        <v>2449</v>
      </c>
      <c r="B1816" s="198" t="s">
        <v>2060</v>
      </c>
      <c r="C1816" s="196">
        <f>'5'!P16</f>
        <v>0</v>
      </c>
      <c r="D1816" s="197" t="e">
        <f>('5'!P16)*100/('5'!J16)</f>
        <v>#DIV/0!</v>
      </c>
    </row>
    <row r="1817" spans="1:4">
      <c r="A1817" s="194" t="s">
        <v>2450</v>
      </c>
      <c r="B1817" s="198" t="s">
        <v>2062</v>
      </c>
      <c r="C1817" s="196">
        <f>'5'!Q16</f>
        <v>0</v>
      </c>
      <c r="D1817" s="197" t="e">
        <f>('5'!Q16)*100/('5'!J16)</f>
        <v>#DIV/0!</v>
      </c>
    </row>
    <row r="1818" spans="1:4">
      <c r="A1818" s="194" t="s">
        <v>2451</v>
      </c>
      <c r="B1818" s="201" t="s">
        <v>2452</v>
      </c>
      <c r="C1818" s="196">
        <f>'5'!M18</f>
        <v>0</v>
      </c>
      <c r="D1818" s="197" t="e">
        <f>('5'!M18)*100/('5'!J18)</f>
        <v>#DIV/0!</v>
      </c>
    </row>
    <row r="1819" spans="1:4">
      <c r="A1819" s="194" t="s">
        <v>2453</v>
      </c>
      <c r="B1819" s="198" t="s">
        <v>2056</v>
      </c>
      <c r="C1819" s="196">
        <f>'5'!N18</f>
        <v>0</v>
      </c>
      <c r="D1819" s="197" t="e">
        <f>('5'!N18)*100/('5'!J18)</f>
        <v>#DIV/0!</v>
      </c>
    </row>
    <row r="1820" spans="1:4">
      <c r="A1820" s="194" t="s">
        <v>2454</v>
      </c>
      <c r="B1820" s="198" t="s">
        <v>2058</v>
      </c>
      <c r="C1820" s="196">
        <f>'5'!O18</f>
        <v>0</v>
      </c>
      <c r="D1820" s="197" t="e">
        <f>('5'!O18)*100/('5'!J18)</f>
        <v>#DIV/0!</v>
      </c>
    </row>
    <row r="1821" spans="1:4">
      <c r="A1821" s="194" t="s">
        <v>2455</v>
      </c>
      <c r="B1821" s="198" t="s">
        <v>2060</v>
      </c>
      <c r="C1821" s="196">
        <f>'5'!P18</f>
        <v>0</v>
      </c>
      <c r="D1821" s="197" t="e">
        <f>('5'!P18)*100/('5'!J18)</f>
        <v>#DIV/0!</v>
      </c>
    </row>
    <row r="1822" spans="1:4">
      <c r="A1822" s="194" t="s">
        <v>2456</v>
      </c>
      <c r="B1822" s="198" t="s">
        <v>2062</v>
      </c>
      <c r="C1822" s="196">
        <f>'5'!Q18</f>
        <v>0</v>
      </c>
      <c r="D1822" s="197" t="e">
        <f>('5'!Q18)*100/('5'!J18)</f>
        <v>#DIV/0!</v>
      </c>
    </row>
    <row r="1823" spans="1:4">
      <c r="A1823" s="194" t="s">
        <v>2457</v>
      </c>
      <c r="B1823" s="201" t="s">
        <v>2458</v>
      </c>
      <c r="C1823" s="196">
        <f>'5'!M19</f>
        <v>0</v>
      </c>
      <c r="D1823" s="197" t="e">
        <f>('5'!M19)*100/('5'!J19)</f>
        <v>#DIV/0!</v>
      </c>
    </row>
    <row r="1824" spans="1:4">
      <c r="A1824" s="194" t="s">
        <v>2459</v>
      </c>
      <c r="B1824" s="198" t="s">
        <v>2056</v>
      </c>
      <c r="C1824" s="196">
        <f>'5'!N19</f>
        <v>0</v>
      </c>
      <c r="D1824" s="197" t="e">
        <f>('5'!N19)*100/('5'!J19)</f>
        <v>#DIV/0!</v>
      </c>
    </row>
    <row r="1825" spans="1:4">
      <c r="A1825" s="194" t="s">
        <v>2460</v>
      </c>
      <c r="B1825" s="198" t="s">
        <v>2058</v>
      </c>
      <c r="C1825" s="196">
        <f>'5'!O19</f>
        <v>0</v>
      </c>
      <c r="D1825" s="197" t="e">
        <f>('5'!O19)*100/('5'!J19)</f>
        <v>#DIV/0!</v>
      </c>
    </row>
    <row r="1826" spans="1:4">
      <c r="A1826" s="194" t="s">
        <v>2461</v>
      </c>
      <c r="B1826" s="198" t="s">
        <v>2060</v>
      </c>
      <c r="C1826" s="196">
        <f>'5'!P19</f>
        <v>0</v>
      </c>
      <c r="D1826" s="197" t="e">
        <f>('5'!P19)*100/('5'!J19)</f>
        <v>#DIV/0!</v>
      </c>
    </row>
    <row r="1827" spans="1:4">
      <c r="A1827" s="194" t="s">
        <v>2462</v>
      </c>
      <c r="B1827" s="198" t="s">
        <v>2062</v>
      </c>
      <c r="C1827" s="196">
        <f>'5'!Q19</f>
        <v>0</v>
      </c>
      <c r="D1827" s="197" t="e">
        <f>('5'!Q19)*100/('5'!J19)</f>
        <v>#DIV/0!</v>
      </c>
    </row>
    <row r="1828" spans="1:4">
      <c r="A1828" s="194" t="s">
        <v>2463</v>
      </c>
      <c r="B1828" s="201" t="s">
        <v>2464</v>
      </c>
      <c r="C1828" s="196">
        <f>'5'!M21</f>
        <v>0</v>
      </c>
      <c r="D1828" s="197" t="e">
        <f>('5'!M21)*100/('5'!J21)</f>
        <v>#DIV/0!</v>
      </c>
    </row>
    <row r="1829" spans="1:4">
      <c r="A1829" s="194" t="s">
        <v>2465</v>
      </c>
      <c r="B1829" s="198" t="s">
        <v>2056</v>
      </c>
      <c r="C1829" s="196">
        <f>'5'!N21</f>
        <v>0</v>
      </c>
      <c r="D1829" s="197" t="e">
        <f>('5'!N21)*100/('5'!J21)</f>
        <v>#DIV/0!</v>
      </c>
    </row>
    <row r="1830" spans="1:4">
      <c r="A1830" s="194" t="s">
        <v>2466</v>
      </c>
      <c r="B1830" s="198" t="s">
        <v>2058</v>
      </c>
      <c r="C1830" s="196">
        <f>'5'!O21</f>
        <v>0</v>
      </c>
      <c r="D1830" s="197" t="e">
        <f>('5'!O21)*100/('5'!J21)</f>
        <v>#DIV/0!</v>
      </c>
    </row>
    <row r="1831" spans="1:4">
      <c r="A1831" s="194" t="s">
        <v>2467</v>
      </c>
      <c r="B1831" s="198" t="s">
        <v>2060</v>
      </c>
      <c r="C1831" s="196">
        <f>'5'!P21</f>
        <v>0</v>
      </c>
      <c r="D1831" s="197" t="e">
        <f>('5'!P21)*100/('5'!J21)</f>
        <v>#DIV/0!</v>
      </c>
    </row>
    <row r="1832" spans="1:4">
      <c r="A1832" s="194" t="s">
        <v>2468</v>
      </c>
      <c r="B1832" s="198" t="s">
        <v>2062</v>
      </c>
      <c r="C1832" s="196">
        <f>'5'!Q21</f>
        <v>0</v>
      </c>
      <c r="D1832" s="197" t="e">
        <f>('5'!Q21)*100/('5'!J21)</f>
        <v>#DIV/0!</v>
      </c>
    </row>
    <row r="1833" spans="1:4">
      <c r="A1833" s="194" t="s">
        <v>2469</v>
      </c>
      <c r="B1833" s="201" t="s">
        <v>2470</v>
      </c>
      <c r="C1833" s="196">
        <f>'5'!M22</f>
        <v>0</v>
      </c>
      <c r="D1833" s="197" t="e">
        <f>('5'!M22)*100/('5'!J22)</f>
        <v>#DIV/0!</v>
      </c>
    </row>
    <row r="1834" spans="1:4">
      <c r="A1834" s="194" t="s">
        <v>2471</v>
      </c>
      <c r="B1834" s="198" t="s">
        <v>2056</v>
      </c>
      <c r="C1834" s="196">
        <f>'5'!N22</f>
        <v>0</v>
      </c>
      <c r="D1834" s="197" t="e">
        <f>('5'!N22)*100/('5'!J22)</f>
        <v>#DIV/0!</v>
      </c>
    </row>
    <row r="1835" spans="1:4">
      <c r="A1835" s="194" t="s">
        <v>2472</v>
      </c>
      <c r="B1835" s="198" t="s">
        <v>2058</v>
      </c>
      <c r="C1835" s="196">
        <f>'5'!O22</f>
        <v>0</v>
      </c>
      <c r="D1835" s="197" t="e">
        <f>('5'!O22)*100/('5'!J22)</f>
        <v>#DIV/0!</v>
      </c>
    </row>
    <row r="1836" spans="1:4">
      <c r="A1836" s="194" t="s">
        <v>2473</v>
      </c>
      <c r="B1836" s="198" t="s">
        <v>2060</v>
      </c>
      <c r="C1836" s="196">
        <f>'5'!P22</f>
        <v>0</v>
      </c>
      <c r="D1836" s="197" t="e">
        <f>('5'!P22)*100/('5'!J22)</f>
        <v>#DIV/0!</v>
      </c>
    </row>
    <row r="1837" spans="1:4">
      <c r="A1837" s="194" t="s">
        <v>2474</v>
      </c>
      <c r="B1837" s="198" t="s">
        <v>2062</v>
      </c>
      <c r="C1837" s="196">
        <f>'5'!Q22</f>
        <v>0</v>
      </c>
      <c r="D1837" s="197" t="e">
        <f>('5'!Q22)*100/('5'!J22)</f>
        <v>#DIV/0!</v>
      </c>
    </row>
    <row r="1838" ht="12" customHeight="1" spans="1:4">
      <c r="A1838" s="194" t="s">
        <v>2475</v>
      </c>
      <c r="B1838" s="201" t="s">
        <v>2476</v>
      </c>
      <c r="C1838" s="196">
        <f>'5'!M23</f>
        <v>0</v>
      </c>
      <c r="D1838" s="197" t="e">
        <f>('5'!M23)*100/('5'!J23)</f>
        <v>#DIV/0!</v>
      </c>
    </row>
    <row r="1839" ht="12" customHeight="1" spans="1:4">
      <c r="A1839" s="194" t="s">
        <v>2477</v>
      </c>
      <c r="B1839" s="198" t="s">
        <v>2056</v>
      </c>
      <c r="C1839" s="196">
        <f>'5'!N23</f>
        <v>0</v>
      </c>
      <c r="D1839" s="197" t="e">
        <f>('5'!N23)*100/('5'!J23)</f>
        <v>#DIV/0!</v>
      </c>
    </row>
    <row r="1840" ht="12" customHeight="1" spans="1:4">
      <c r="A1840" s="194" t="s">
        <v>2478</v>
      </c>
      <c r="B1840" s="198" t="s">
        <v>2058</v>
      </c>
      <c r="C1840" s="196">
        <f>'5'!O23</f>
        <v>0</v>
      </c>
      <c r="D1840" s="197" t="e">
        <f>('5'!O23)*100/('5'!J23)</f>
        <v>#DIV/0!</v>
      </c>
    </row>
    <row r="1841" ht="12" customHeight="1" spans="1:4">
      <c r="A1841" s="194" t="s">
        <v>2479</v>
      </c>
      <c r="B1841" s="198" t="s">
        <v>2060</v>
      </c>
      <c r="C1841" s="196">
        <f>'5'!P23</f>
        <v>0</v>
      </c>
      <c r="D1841" s="197" t="e">
        <f>('5'!P23)*100/('5'!J23)</f>
        <v>#DIV/0!</v>
      </c>
    </row>
    <row r="1842" spans="1:4">
      <c r="A1842" s="194" t="s">
        <v>2480</v>
      </c>
      <c r="B1842" s="198" t="s">
        <v>2062</v>
      </c>
      <c r="C1842" s="196">
        <f>'5'!Q23</f>
        <v>0</v>
      </c>
      <c r="D1842" s="197" t="e">
        <f>('5'!Q23)*100/('5'!J23)</f>
        <v>#DIV/0!</v>
      </c>
    </row>
    <row r="1843" spans="1:4">
      <c r="A1843" s="194" t="s">
        <v>2481</v>
      </c>
      <c r="B1843" s="201" t="s">
        <v>2482</v>
      </c>
      <c r="C1843" s="196">
        <f>'5'!M26</f>
        <v>0</v>
      </c>
      <c r="D1843" s="197" t="e">
        <f>('5'!M26)*100/('5'!J26)</f>
        <v>#DIV/0!</v>
      </c>
    </row>
    <row r="1844" spans="1:4">
      <c r="A1844" s="194" t="s">
        <v>2483</v>
      </c>
      <c r="B1844" s="198" t="s">
        <v>2056</v>
      </c>
      <c r="C1844" s="196">
        <f>'5'!N26</f>
        <v>0</v>
      </c>
      <c r="D1844" s="197" t="e">
        <f>('5'!N26)*100/('5'!J26)</f>
        <v>#DIV/0!</v>
      </c>
    </row>
    <row r="1845" spans="1:4">
      <c r="A1845" s="194" t="s">
        <v>2484</v>
      </c>
      <c r="B1845" s="198" t="s">
        <v>2058</v>
      </c>
      <c r="C1845" s="196">
        <f>'5'!O26</f>
        <v>0</v>
      </c>
      <c r="D1845" s="197" t="e">
        <f>('5'!O26)*100/('5'!J26)</f>
        <v>#DIV/0!</v>
      </c>
    </row>
    <row r="1846" spans="1:4">
      <c r="A1846" s="194" t="s">
        <v>2485</v>
      </c>
      <c r="B1846" s="198" t="s">
        <v>2060</v>
      </c>
      <c r="C1846" s="196">
        <f>'5'!P26</f>
        <v>0</v>
      </c>
      <c r="D1846" s="197" t="e">
        <f>('5'!P26)*100/('5'!J26)</f>
        <v>#DIV/0!</v>
      </c>
    </row>
    <row r="1847" spans="1:4">
      <c r="A1847" s="194" t="s">
        <v>2486</v>
      </c>
      <c r="B1847" s="198" t="s">
        <v>2062</v>
      </c>
      <c r="C1847" s="196">
        <f>'5'!Q26</f>
        <v>0</v>
      </c>
      <c r="D1847" s="197" t="e">
        <f>('5'!Q26)*100/('5'!J26)</f>
        <v>#DIV/0!</v>
      </c>
    </row>
    <row r="1848" spans="1:4">
      <c r="A1848" s="194" t="s">
        <v>2487</v>
      </c>
      <c r="B1848" s="201" t="s">
        <v>2488</v>
      </c>
      <c r="C1848" s="196">
        <f>'5'!M27</f>
        <v>0</v>
      </c>
      <c r="D1848" s="197" t="e">
        <f>('5'!M27)*100/('5'!J27)</f>
        <v>#DIV/0!</v>
      </c>
    </row>
    <row r="1849" spans="1:4">
      <c r="A1849" s="194" t="s">
        <v>2489</v>
      </c>
      <c r="B1849" s="198" t="s">
        <v>2056</v>
      </c>
      <c r="C1849" s="196">
        <f>'5'!N27</f>
        <v>0</v>
      </c>
      <c r="D1849" s="197" t="e">
        <f>('5'!N27)*100/('5'!J27)</f>
        <v>#DIV/0!</v>
      </c>
    </row>
    <row r="1850" spans="1:4">
      <c r="A1850" s="194" t="s">
        <v>2490</v>
      </c>
      <c r="B1850" s="198" t="s">
        <v>2058</v>
      </c>
      <c r="C1850" s="196">
        <f>'5'!O27</f>
        <v>0</v>
      </c>
      <c r="D1850" s="197" t="e">
        <f>('5'!O27)*100/('5'!J27)</f>
        <v>#DIV/0!</v>
      </c>
    </row>
    <row r="1851" spans="1:4">
      <c r="A1851" s="194" t="s">
        <v>2491</v>
      </c>
      <c r="B1851" s="198" t="s">
        <v>2060</v>
      </c>
      <c r="C1851" s="196">
        <f>'5'!P27</f>
        <v>0</v>
      </c>
      <c r="D1851" s="197" t="e">
        <f>('5'!P27)*100/('5'!J27)</f>
        <v>#DIV/0!</v>
      </c>
    </row>
    <row r="1852" spans="1:4">
      <c r="A1852" s="194" t="s">
        <v>2492</v>
      </c>
      <c r="B1852" s="198" t="s">
        <v>2062</v>
      </c>
      <c r="C1852" s="196">
        <f>'5'!Q27</f>
        <v>0</v>
      </c>
      <c r="D1852" s="197" t="e">
        <f>('5'!Q27)*100/('5'!J27)</f>
        <v>#DIV/0!</v>
      </c>
    </row>
    <row r="1853" spans="1:4">
      <c r="A1853" s="194" t="s">
        <v>2493</v>
      </c>
      <c r="B1853" s="201" t="s">
        <v>2494</v>
      </c>
      <c r="C1853" s="196">
        <f>'5'!M28</f>
        <v>0</v>
      </c>
      <c r="D1853" s="197" t="e">
        <f>('5'!M28)*100/('5'!J28)</f>
        <v>#DIV/0!</v>
      </c>
    </row>
    <row r="1854" spans="1:4">
      <c r="A1854" s="194" t="s">
        <v>2495</v>
      </c>
      <c r="B1854" s="198" t="s">
        <v>2056</v>
      </c>
      <c r="C1854" s="196">
        <f>'5'!N28</f>
        <v>0</v>
      </c>
      <c r="D1854" s="197" t="e">
        <f>('5'!N28)*100/('5'!J28)</f>
        <v>#DIV/0!</v>
      </c>
    </row>
    <row r="1855" spans="1:4">
      <c r="A1855" s="194" t="s">
        <v>2496</v>
      </c>
      <c r="B1855" s="198" t="s">
        <v>2058</v>
      </c>
      <c r="C1855" s="196">
        <f>'5'!O28</f>
        <v>0</v>
      </c>
      <c r="D1855" s="197" t="e">
        <f>('5'!O28)*100/('5'!J28)</f>
        <v>#DIV/0!</v>
      </c>
    </row>
    <row r="1856" spans="1:4">
      <c r="A1856" s="194" t="s">
        <v>2497</v>
      </c>
      <c r="B1856" s="198" t="s">
        <v>2060</v>
      </c>
      <c r="C1856" s="196">
        <f>'5'!P28</f>
        <v>0</v>
      </c>
      <c r="D1856" s="197" t="e">
        <f>('5'!P28)*100/('5'!J28)</f>
        <v>#DIV/0!</v>
      </c>
    </row>
    <row r="1857" spans="1:4">
      <c r="A1857" s="194" t="s">
        <v>2498</v>
      </c>
      <c r="B1857" s="198" t="s">
        <v>2062</v>
      </c>
      <c r="C1857" s="196">
        <f>'5'!Q28</f>
        <v>0</v>
      </c>
      <c r="D1857" s="197" t="e">
        <f>('5'!Q28)*100/('5'!J28)</f>
        <v>#DIV/0!</v>
      </c>
    </row>
    <row r="1858" ht="11.25" customHeight="1" spans="1:4">
      <c r="A1858" s="194" t="s">
        <v>2499</v>
      </c>
      <c r="B1858" s="201" t="s">
        <v>2500</v>
      </c>
      <c r="C1858" s="196">
        <f>'5'!M30</f>
        <v>0</v>
      </c>
      <c r="D1858" s="197" t="e">
        <f>('5'!M30)*100/('5'!J30)</f>
        <v>#DIV/0!</v>
      </c>
    </row>
    <row r="1859" ht="11.25" customHeight="1" spans="1:4">
      <c r="A1859" s="194" t="s">
        <v>2501</v>
      </c>
      <c r="B1859" s="198" t="s">
        <v>2056</v>
      </c>
      <c r="C1859" s="196">
        <f>'5'!N30</f>
        <v>0</v>
      </c>
      <c r="D1859" s="197" t="e">
        <f>('5'!N30)*100/('5'!J30)</f>
        <v>#DIV/0!</v>
      </c>
    </row>
    <row r="1860" ht="11.25" customHeight="1" spans="1:4">
      <c r="A1860" s="194" t="s">
        <v>2502</v>
      </c>
      <c r="B1860" s="198" t="s">
        <v>2058</v>
      </c>
      <c r="C1860" s="196">
        <f>'5'!O30</f>
        <v>0</v>
      </c>
      <c r="D1860" s="197" t="e">
        <f>('5'!O30)*100/('5'!J30)</f>
        <v>#DIV/0!</v>
      </c>
    </row>
    <row r="1861" ht="11.25" customHeight="1" spans="1:4">
      <c r="A1861" s="194" t="s">
        <v>2503</v>
      </c>
      <c r="B1861" s="198" t="s">
        <v>2060</v>
      </c>
      <c r="C1861" s="196">
        <f>'5'!P30</f>
        <v>0</v>
      </c>
      <c r="D1861" s="197" t="e">
        <f>('5'!P30)*100/('5'!J30)</f>
        <v>#DIV/0!</v>
      </c>
    </row>
    <row r="1862" spans="1:4">
      <c r="A1862" s="194" t="s">
        <v>2504</v>
      </c>
      <c r="B1862" s="198" t="s">
        <v>2062</v>
      </c>
      <c r="C1862" s="196">
        <f>'5'!Q30</f>
        <v>0</v>
      </c>
      <c r="D1862" s="197" t="e">
        <f>('5'!Q30)*100/('5'!J30)</f>
        <v>#DIV/0!</v>
      </c>
    </row>
    <row r="1863" spans="1:4">
      <c r="A1863" s="194" t="s">
        <v>2505</v>
      </c>
      <c r="B1863" s="215" t="s">
        <v>2506</v>
      </c>
      <c r="C1863" s="196" t="s">
        <v>66</v>
      </c>
      <c r="D1863" s="197" t="s">
        <v>66</v>
      </c>
    </row>
    <row r="1864" spans="1:4">
      <c r="A1864" s="194" t="s">
        <v>2507</v>
      </c>
      <c r="B1864" s="215" t="s">
        <v>2506</v>
      </c>
      <c r="C1864" s="196" t="s">
        <v>66</v>
      </c>
      <c r="D1864" s="197" t="s">
        <v>66</v>
      </c>
    </row>
    <row r="1865" spans="1:4">
      <c r="A1865" s="194" t="s">
        <v>2508</v>
      </c>
      <c r="B1865" s="215" t="s">
        <v>2506</v>
      </c>
      <c r="C1865" s="196" t="s">
        <v>66</v>
      </c>
      <c r="D1865" s="197" t="s">
        <v>66</v>
      </c>
    </row>
    <row r="1866" spans="1:4">
      <c r="A1866" s="194" t="s">
        <v>2509</v>
      </c>
      <c r="B1866" s="216" t="s">
        <v>2506</v>
      </c>
      <c r="C1866" s="196" t="str">
        <f>'5'!O31</f>
        <v>X</v>
      </c>
      <c r="D1866" s="197" t="str">
        <f>'5'!O31</f>
        <v>X</v>
      </c>
    </row>
    <row r="1867" spans="1:4">
      <c r="A1867" s="194" t="s">
        <v>2510</v>
      </c>
      <c r="B1867" s="215" t="s">
        <v>2506</v>
      </c>
      <c r="C1867" s="196">
        <f>'5'!O32</f>
        <v>0</v>
      </c>
      <c r="D1867" s="197">
        <f>'5'!O32</f>
        <v>0</v>
      </c>
    </row>
    <row r="1868" spans="1:4">
      <c r="A1868" s="194" t="s">
        <v>2511</v>
      </c>
      <c r="B1868" s="215" t="s">
        <v>2506</v>
      </c>
      <c r="C1868" s="196" t="str">
        <f>'5'!P31</f>
        <v>X</v>
      </c>
      <c r="D1868" s="197" t="str">
        <f>'5'!P31</f>
        <v>X</v>
      </c>
    </row>
    <row r="1869" spans="1:4">
      <c r="A1869" s="194" t="s">
        <v>2512</v>
      </c>
      <c r="B1869" s="215" t="s">
        <v>2506</v>
      </c>
      <c r="C1869" s="196" t="str">
        <f>'5'!Q31</f>
        <v>X</v>
      </c>
      <c r="D1869" s="197" t="str">
        <f>'5'!Q31</f>
        <v>X</v>
      </c>
    </row>
    <row r="1870" spans="1:4">
      <c r="A1870" s="194" t="s">
        <v>2513</v>
      </c>
      <c r="B1870" s="201" t="s">
        <v>2514</v>
      </c>
      <c r="C1870" s="196">
        <f>'6'!J17+'7'!J14</f>
        <v>0</v>
      </c>
      <c r="D1870" s="197" t="e">
        <f>IF(HLOOKUP(1,Tabel_Populatia,Raion+1,Rubrici)&lt;&gt;0,('6'!J17+'7'!J14)*10000/HLOOKUP(1,Tabel_Populatia,Raion+1,Rubrici),"Lipsa date")</f>
        <v>#N/A</v>
      </c>
    </row>
    <row r="1871" spans="1:4">
      <c r="A1871" s="194" t="s">
        <v>2515</v>
      </c>
      <c r="B1871" s="201" t="s">
        <v>2516</v>
      </c>
      <c r="C1871" s="196">
        <f>'6'!J17</f>
        <v>0</v>
      </c>
      <c r="D1871" s="197" t="e">
        <f>IF(HLOOKUP(1,Tabel_Populatia,Raion+1,Rubrici)&lt;&gt;0,'6'!J17*10000/HLOOKUP(1,Tabel_Populatia,Raion+1,Rubrici),"Lipsa date")</f>
        <v>#N/A</v>
      </c>
    </row>
    <row r="1872" spans="1:4">
      <c r="A1872" s="194" t="s">
        <v>2517</v>
      </c>
      <c r="B1872" s="206" t="s">
        <v>2518</v>
      </c>
      <c r="C1872" s="196">
        <f>'6'!J19</f>
        <v>0</v>
      </c>
      <c r="D1872" s="197" t="e">
        <f>IF(HLOOKUP(1,Tabel_Populatia,Raion+1,Rubrici)&lt;&gt;0,'6'!J19*10000/HLOOKUP(1,Tabel_Populatia,Raion+1,Rubrici),"Lipsa date")</f>
        <v>#N/A</v>
      </c>
    </row>
    <row r="1873" s="181" customFormat="1" spans="1:11">
      <c r="A1873" s="194" t="s">
        <v>2519</v>
      </c>
      <c r="B1873" s="199" t="s">
        <v>2520</v>
      </c>
      <c r="C1873" s="196">
        <f>'6'!J20</f>
        <v>0</v>
      </c>
      <c r="D1873" s="197" t="e">
        <f>IF(HLOOKUP(1,Tabel_Populatia,Raion+1,Rubrici)&lt;&gt;0,'6'!J20*10000/HLOOKUP(1,Tabel_Populatia,Raion+1,Rubrici),"Lipsa date")</f>
        <v>#N/A</v>
      </c>
      <c r="K1873" s="203"/>
    </row>
    <row r="1874" spans="1:4">
      <c r="A1874" s="194" t="s">
        <v>2521</v>
      </c>
      <c r="B1874" s="198" t="s">
        <v>594</v>
      </c>
      <c r="C1874" s="196">
        <f>'6'!J22</f>
        <v>0</v>
      </c>
      <c r="D1874" s="197" t="e">
        <f>IF(HLOOKUP(1,Tabel_Populatia,Raion+1,Rubrici)&lt;&gt;0,'6'!J22*10000/HLOOKUP(1,Tabel_Populatia,Raion+1,Rubrici),"Lipsa date")</f>
        <v>#N/A</v>
      </c>
    </row>
    <row r="1875" spans="1:4">
      <c r="A1875" s="194" t="s">
        <v>2522</v>
      </c>
      <c r="B1875" s="198" t="s">
        <v>596</v>
      </c>
      <c r="C1875" s="196">
        <f>'6'!J23</f>
        <v>0</v>
      </c>
      <c r="D1875" s="197" t="e">
        <f>IF(HLOOKUP(1,Tabel_Populatia,Raion+1,Rubrici)&lt;&gt;0,'6'!J23*10000/HLOOKUP(1,Tabel_Populatia,Raion+1,Rubrici),"Lipsa date")</f>
        <v>#N/A</v>
      </c>
    </row>
    <row r="1876" spans="1:4">
      <c r="A1876" s="194" t="s">
        <v>2523</v>
      </c>
      <c r="B1876" s="198" t="s">
        <v>598</v>
      </c>
      <c r="C1876" s="196">
        <f>'6'!J24</f>
        <v>0</v>
      </c>
      <c r="D1876" s="197" t="e">
        <f>IF(HLOOKUP(1,Tabel_Populatia,Raion+1,Rubrici)&lt;&gt;0,'6'!J24*10000/HLOOKUP(1,Tabel_Populatia,Raion+1,Rubrici),"Lipsa date")</f>
        <v>#N/A</v>
      </c>
    </row>
    <row r="1877" spans="1:4">
      <c r="A1877" s="194" t="s">
        <v>2524</v>
      </c>
      <c r="B1877" s="198" t="s">
        <v>600</v>
      </c>
      <c r="C1877" s="196">
        <f>'6'!J25</f>
        <v>0</v>
      </c>
      <c r="D1877" s="197" t="e">
        <f>IF(HLOOKUP(1,Tabel_Populatia,Raion+1,Rubrici)&lt;&gt;0,'6'!J25*10000/HLOOKUP(1,Tabel_Populatia,Raion+1,Rubrici),"Lipsa date")</f>
        <v>#N/A</v>
      </c>
    </row>
    <row r="1878" spans="1:4">
      <c r="A1878" s="194" t="s">
        <v>2525</v>
      </c>
      <c r="B1878" s="198" t="s">
        <v>602</v>
      </c>
      <c r="C1878" s="196">
        <f>'6'!J26</f>
        <v>0</v>
      </c>
      <c r="D1878" s="197" t="e">
        <f>IF(HLOOKUP(1,Tabel_Populatia,Raion+1,Rubrici)&lt;&gt;0,'6'!J26*10000/HLOOKUP(1,Tabel_Populatia,Raion+1,Rubrici),"Lipsa date")</f>
        <v>#N/A</v>
      </c>
    </row>
    <row r="1879" spans="1:4">
      <c r="A1879" s="194" t="s">
        <v>2526</v>
      </c>
      <c r="B1879" s="198" t="s">
        <v>559</v>
      </c>
      <c r="C1879" s="196">
        <f>'6'!J27</f>
        <v>0</v>
      </c>
      <c r="D1879" s="197" t="e">
        <f>IF(HLOOKUP(1,Tabel_Populatia,Raion+1,Rubrici)&lt;&gt;0,'6'!J27*10000/HLOOKUP(1,Tabel_Populatia,Raion+1,Rubrici),"Lipsa date")</f>
        <v>#N/A</v>
      </c>
    </row>
    <row r="1880" spans="1:4">
      <c r="A1880" s="194" t="s">
        <v>2527</v>
      </c>
      <c r="B1880" s="198" t="s">
        <v>605</v>
      </c>
      <c r="C1880" s="196">
        <f>'7'!J6</f>
        <v>0</v>
      </c>
      <c r="D1880" s="197" t="e">
        <f>IF(HLOOKUP(1,Tabel_Populatia,Raion+1,Rubrici)&lt;&gt;0,'7'!J6*10000/HLOOKUP(1,Tabel_Populatia,Raion+1,Rubrici),"Lipsa date")</f>
        <v>#N/A</v>
      </c>
    </row>
    <row r="1881" spans="1:4">
      <c r="A1881" s="194" t="s">
        <v>2528</v>
      </c>
      <c r="B1881" s="198" t="s">
        <v>607</v>
      </c>
      <c r="C1881" s="196">
        <f>'7'!J7</f>
        <v>0</v>
      </c>
      <c r="D1881" s="197" t="e">
        <f>IF(HLOOKUP(1,Tabel_Populatia,Raion+1,Rubrici)&lt;&gt;0,'7'!J7*10000/HLOOKUP(1,Tabel_Populatia,Raion+1,Rubrici),"Lipsa date")</f>
        <v>#N/A</v>
      </c>
    </row>
    <row r="1882" spans="1:4">
      <c r="A1882" s="194" t="s">
        <v>2529</v>
      </c>
      <c r="B1882" s="198" t="s">
        <v>358</v>
      </c>
      <c r="C1882" s="196">
        <f>'7'!J8</f>
        <v>0</v>
      </c>
      <c r="D1882" s="197" t="e">
        <f>IF(HLOOKUP(1,Tabel_Populatia,Raion+1,Rubrici)&lt;&gt;0,'7'!J8*10000/HLOOKUP(1,Tabel_Populatia,Raion+1,Rubrici),"Lipsa date")</f>
        <v>#N/A</v>
      </c>
    </row>
    <row r="1883" spans="1:4">
      <c r="A1883" s="194" t="s">
        <v>2530</v>
      </c>
      <c r="B1883" s="198" t="s">
        <v>610</v>
      </c>
      <c r="C1883" s="196">
        <f>'7'!J9</f>
        <v>0</v>
      </c>
      <c r="D1883" s="197" t="e">
        <f>IF(HLOOKUP(1,Tabel_Populatia,Raion+1,Rubrici)&lt;&gt;0,'7'!J9*10000/HLOOKUP(1,Tabel_Populatia,Raion+1,Rubrici),"Lipsa date")</f>
        <v>#N/A</v>
      </c>
    </row>
    <row r="1884" spans="1:4">
      <c r="A1884" s="194" t="s">
        <v>2531</v>
      </c>
      <c r="B1884" s="198" t="s">
        <v>612</v>
      </c>
      <c r="C1884" s="196">
        <f>'7'!J10</f>
        <v>0</v>
      </c>
      <c r="D1884" s="197" t="e">
        <f>IF(HLOOKUP(1,Tabel_Populatia,Raion+1,Rubrici)&lt;&gt;0,'7'!J10*10000/HLOOKUP(1,Tabel_Populatia,Raion+1,Rubrici),"Lipsa date")</f>
        <v>#N/A</v>
      </c>
    </row>
    <row r="1885" spans="1:4">
      <c r="A1885" s="194" t="s">
        <v>2532</v>
      </c>
      <c r="B1885" s="198" t="s">
        <v>614</v>
      </c>
      <c r="C1885" s="196">
        <f>'7'!J11</f>
        <v>0</v>
      </c>
      <c r="D1885" s="197" t="e">
        <f>IF(HLOOKUP(1,Tabel_Populatia,Raion+1,Rubrici)&lt;&gt;0,'7'!J11*10000/HLOOKUP(1,Tabel_Populatia,Raion+1,Rubrici),"Lipsa date")</f>
        <v>#N/A</v>
      </c>
    </row>
    <row r="1886" spans="1:4">
      <c r="A1886" s="194" t="s">
        <v>2533</v>
      </c>
      <c r="B1886" s="198" t="s">
        <v>616</v>
      </c>
      <c r="C1886" s="196">
        <f>'7'!J12</f>
        <v>0</v>
      </c>
      <c r="D1886" s="197" t="e">
        <f>IF(HLOOKUP(1,Tabel_Populatia,Raion+1,Rubrici)&lt;&gt;0,'7'!J12*10000/HLOOKUP(1,Tabel_Populatia,Raion+1,Rubrici),"Lipsa date")</f>
        <v>#N/A</v>
      </c>
    </row>
    <row r="1887" spans="1:4">
      <c r="A1887" s="194" t="s">
        <v>2534</v>
      </c>
      <c r="B1887" s="198" t="s">
        <v>618</v>
      </c>
      <c r="C1887" s="196">
        <f>'7'!J13</f>
        <v>0</v>
      </c>
      <c r="D1887" s="197" t="e">
        <f>IF(HLOOKUP(1,Tabel_Populatia,Raion+1,Rubrici)&lt;&gt;0,'7'!J13*10000/HLOOKUP(1,Tabel_Populatia,Raion+1,Rubrici),"Lipsa date")</f>
        <v>#N/A</v>
      </c>
    </row>
    <row r="1888" spans="1:4">
      <c r="A1888" s="194" t="s">
        <v>2535</v>
      </c>
      <c r="B1888" s="217" t="s">
        <v>2536</v>
      </c>
      <c r="C1888" s="196">
        <f>'7'!J14</f>
        <v>0</v>
      </c>
      <c r="D1888" s="197" t="e">
        <f>IF(HLOOKUP(1,Tabel_Populatia,Raion+1,Rubrici)&lt;&gt;0,'7'!J14*10000/HLOOKUP(1,Tabel_Populatia,Raion+1,Rubrici),"Lipsa date")</f>
        <v>#N/A</v>
      </c>
    </row>
    <row r="1889" spans="1:4">
      <c r="A1889" s="194" t="s">
        <v>2537</v>
      </c>
      <c r="B1889" s="199" t="s">
        <v>610</v>
      </c>
      <c r="C1889" s="196">
        <f>'7'!J15</f>
        <v>0</v>
      </c>
      <c r="D1889" s="197" t="e">
        <f>IF(HLOOKUP(1,Tabel_Populatia,Raion+1,Rubrici)&lt;&gt;0,'7'!J15*10000/HLOOKUP(1,Tabel_Populatia,Raion+1,Rubrici),"Lipsa date")</f>
        <v>#N/A</v>
      </c>
    </row>
    <row r="1890" spans="1:4">
      <c r="A1890" s="194" t="s">
        <v>2538</v>
      </c>
      <c r="B1890" s="218" t="s">
        <v>612</v>
      </c>
      <c r="C1890" s="196">
        <f>'7'!J16</f>
        <v>0</v>
      </c>
      <c r="D1890" s="197" t="e">
        <f>IF(HLOOKUP(1,Tabel_Populatia,Raion+1,Rubrici)&lt;&gt;0,'7'!J16*10000/HLOOKUP(1,Tabel_Populatia,Raion+1,Rubrici),"Lipsa date")</f>
        <v>#N/A</v>
      </c>
    </row>
    <row r="1891" spans="1:4">
      <c r="A1891" s="194" t="s">
        <v>2539</v>
      </c>
      <c r="B1891" s="218" t="s">
        <v>616</v>
      </c>
      <c r="C1891" s="196">
        <f>'7'!J17</f>
        <v>0</v>
      </c>
      <c r="D1891" s="197" t="e">
        <f>IF(HLOOKUP(1,Tabel_Populatia,Raion+1,Rubrici)&lt;&gt;0,'7'!J17*10000/HLOOKUP(1,Tabel_Populatia,Raion+1,Rubrici),"Lipsa date")</f>
        <v>#N/A</v>
      </c>
    </row>
    <row r="1892" spans="1:4">
      <c r="A1892" s="194" t="s">
        <v>2540</v>
      </c>
      <c r="B1892" s="218" t="s">
        <v>618</v>
      </c>
      <c r="C1892" s="196">
        <f>'7'!J18</f>
        <v>0</v>
      </c>
      <c r="D1892" s="197" t="e">
        <f>IF(HLOOKUP(1,Tabel_Populatia,Raion+1,Rubrici)&lt;&gt;0,'7'!J18*10000/HLOOKUP(1,Tabel_Populatia,Raion+1,Rubrici),"Lipsa date")</f>
        <v>#N/A</v>
      </c>
    </row>
    <row r="1893" spans="1:4">
      <c r="A1893" s="194" t="s">
        <v>2541</v>
      </c>
      <c r="B1893" s="198" t="s">
        <v>620</v>
      </c>
      <c r="C1893" s="196">
        <f>'7'!J19</f>
        <v>0</v>
      </c>
      <c r="D1893" s="197" t="e">
        <f>IF(HLOOKUP(1,Tabel_Populatia,Raion+1,Rubrici)&lt;&gt;0,'7'!J19*10000/HLOOKUP(1,Tabel_Populatia,Raion+1,Rubrici),"Lipsa date")</f>
        <v>#N/A</v>
      </c>
    </row>
    <row r="1894" spans="1:4">
      <c r="A1894" s="194" t="s">
        <v>2542</v>
      </c>
      <c r="B1894" s="199" t="s">
        <v>622</v>
      </c>
      <c r="C1894" s="196">
        <f>'7'!J20</f>
        <v>0</v>
      </c>
      <c r="D1894" s="197" t="e">
        <f>IF(HLOOKUP(1,Tabel_Populatia,Raion+1,Rubrici)&lt;&gt;0,'7'!J20*10000/HLOOKUP(1,Tabel_Populatia,Raion+1,Rubrici),"Lipsa date")</f>
        <v>#N/A</v>
      </c>
    </row>
    <row r="1895" spans="1:4">
      <c r="A1895" s="194" t="s">
        <v>2543</v>
      </c>
      <c r="B1895" s="199" t="s">
        <v>624</v>
      </c>
      <c r="C1895" s="196">
        <f>'7'!J21</f>
        <v>0</v>
      </c>
      <c r="D1895" s="197" t="e">
        <f>IF(HLOOKUP(1,Tabel_Populatia,Raion+1,Rubrici)&lt;&gt;0,'7'!J21*10000/HLOOKUP(1,Tabel_Populatia,Raion+1,Rubrici),"Lipsa date")</f>
        <v>#N/A</v>
      </c>
    </row>
    <row r="1896" spans="1:4">
      <c r="A1896" s="194" t="s">
        <v>2544</v>
      </c>
      <c r="B1896" s="198" t="s">
        <v>626</v>
      </c>
      <c r="C1896" s="196">
        <f>'7'!J22</f>
        <v>0</v>
      </c>
      <c r="D1896" s="197" t="e">
        <f>IF(HLOOKUP(1,Tabel_Populatia,Raion+1,Rubrici)&lt;&gt;0,'7'!J22*10000/HLOOKUP(1,Tabel_Populatia,Raion+1,Rubrici),"Lipsa date")</f>
        <v>#N/A</v>
      </c>
    </row>
    <row r="1897" spans="1:4">
      <c r="A1897" s="194" t="s">
        <v>2545</v>
      </c>
      <c r="B1897" s="198" t="s">
        <v>628</v>
      </c>
      <c r="C1897" s="196">
        <f>'7'!J23</f>
        <v>0</v>
      </c>
      <c r="D1897" s="197" t="e">
        <f>IF(HLOOKUP(1,Tabel_Populatia,Raion+1,Rubrici)&lt;&gt;0,'7'!J23*10000/HLOOKUP(1,Tabel_Populatia,Raion+1,Rubrici),"Lipsa date")</f>
        <v>#N/A</v>
      </c>
    </row>
    <row r="1898" spans="1:4">
      <c r="A1898" s="194" t="s">
        <v>2546</v>
      </c>
      <c r="B1898" s="198" t="s">
        <v>630</v>
      </c>
      <c r="C1898" s="196">
        <f>'7'!J24</f>
        <v>0</v>
      </c>
      <c r="D1898" s="197" t="e">
        <f>IF(HLOOKUP(1,Tabel_Populatia,Raion+1,Rubrici)&lt;&gt;0,'7'!J24*10000/HLOOKUP(1,Tabel_Populatia,Raion+1,Rubrici),"Lipsa date")</f>
        <v>#N/A</v>
      </c>
    </row>
    <row r="1899" spans="1:4">
      <c r="A1899" s="194" t="s">
        <v>2547</v>
      </c>
      <c r="B1899" s="198" t="s">
        <v>632</v>
      </c>
      <c r="C1899" s="196">
        <f>'7'!J25</f>
        <v>0</v>
      </c>
      <c r="D1899" s="197" t="e">
        <f>IF(HLOOKUP(1,Tabel_Populatia,Raion+1,Rubrici)&lt;&gt;0,'7'!J25*10000/HLOOKUP(1,Tabel_Populatia,Raion+1,Rubrici),"Lipsa date")</f>
        <v>#N/A</v>
      </c>
    </row>
    <row r="1900" spans="1:4">
      <c r="A1900" s="194" t="s">
        <v>2548</v>
      </c>
      <c r="B1900" s="210" t="s">
        <v>2549</v>
      </c>
      <c r="C1900" s="196">
        <f>'6'!M17</f>
        <v>0</v>
      </c>
      <c r="D1900" s="197" t="e">
        <f>'6'!M17*100/'6'!J17</f>
        <v>#DIV/0!</v>
      </c>
    </row>
    <row r="1901" spans="1:4">
      <c r="A1901" s="194" t="s">
        <v>2550</v>
      </c>
      <c r="B1901" s="210" t="s">
        <v>2551</v>
      </c>
      <c r="C1901" s="196">
        <f>'6'!N17</f>
        <v>0</v>
      </c>
      <c r="D1901" s="197" t="e">
        <f>'6'!N17*100/'6'!J17</f>
        <v>#DIV/0!</v>
      </c>
    </row>
    <row r="1902" spans="1:4">
      <c r="A1902" s="194" t="s">
        <v>2552</v>
      </c>
      <c r="B1902" s="211" t="s">
        <v>2553</v>
      </c>
      <c r="C1902" s="196">
        <f>'6'!O17</f>
        <v>0</v>
      </c>
      <c r="D1902" s="197" t="e">
        <f>'6'!O17*100/'6'!J17</f>
        <v>#DIV/0!</v>
      </c>
    </row>
    <row r="1903" spans="1:4">
      <c r="A1903" s="194" t="s">
        <v>2554</v>
      </c>
      <c r="B1903" s="211" t="s">
        <v>2555</v>
      </c>
      <c r="C1903" s="196">
        <f>'6'!P17</f>
        <v>0</v>
      </c>
      <c r="D1903" s="197" t="e">
        <f>'6'!P17*100/'6'!J17</f>
        <v>#DIV/0!</v>
      </c>
    </row>
    <row r="1904" spans="1:4">
      <c r="A1904" s="194" t="s">
        <v>2556</v>
      </c>
      <c r="B1904" s="195" t="s">
        <v>2557</v>
      </c>
      <c r="C1904" s="196">
        <f>'6'!Q17</f>
        <v>0</v>
      </c>
      <c r="D1904" s="197" t="e">
        <f>'6'!Q17*100/'6'!J17</f>
        <v>#DIV/0!</v>
      </c>
    </row>
    <row r="1905" spans="1:4">
      <c r="A1905" s="194" t="s">
        <v>2558</v>
      </c>
      <c r="B1905" s="201" t="s">
        <v>2559</v>
      </c>
      <c r="C1905" s="196">
        <f>'2'!R11</f>
        <v>0</v>
      </c>
      <c r="D1905" s="197" t="e">
        <f>'2'!R11*100/'2'!J11</f>
        <v>#DIV/0!</v>
      </c>
    </row>
    <row r="1906" spans="1:4">
      <c r="A1906" s="194" t="s">
        <v>2560</v>
      </c>
      <c r="B1906" s="198" t="s">
        <v>394</v>
      </c>
      <c r="C1906" s="196">
        <f>'2'!R14</f>
        <v>0</v>
      </c>
      <c r="D1906" s="197" t="e">
        <f>'2'!R14*100/'2'!J14</f>
        <v>#DIV/0!</v>
      </c>
    </row>
    <row r="1907" spans="1:4">
      <c r="A1907" s="194" t="s">
        <v>2561</v>
      </c>
      <c r="B1907" s="198" t="s">
        <v>396</v>
      </c>
      <c r="C1907" s="196">
        <f>'2'!R15</f>
        <v>0</v>
      </c>
      <c r="D1907" s="197" t="e">
        <f>'2'!R15*100/'2'!J15</f>
        <v>#DIV/0!</v>
      </c>
    </row>
    <row r="1908" spans="1:4">
      <c r="A1908" s="194" t="s">
        <v>2562</v>
      </c>
      <c r="B1908" s="198" t="s">
        <v>398</v>
      </c>
      <c r="C1908" s="196">
        <f>'2'!R16</f>
        <v>0</v>
      </c>
      <c r="D1908" s="197" t="e">
        <f>'2'!R16*100/'2'!J16</f>
        <v>#DIV/0!</v>
      </c>
    </row>
    <row r="1909" spans="1:4">
      <c r="A1909" s="194" t="s">
        <v>2563</v>
      </c>
      <c r="B1909" s="198" t="s">
        <v>84</v>
      </c>
      <c r="C1909" s="196">
        <f>'2'!R17</f>
        <v>0</v>
      </c>
      <c r="D1909" s="197" t="e">
        <f>'2'!R17*100/'2'!J17</f>
        <v>#DIV/0!</v>
      </c>
    </row>
    <row r="1910" spans="1:4">
      <c r="A1910" s="194" t="s">
        <v>2564</v>
      </c>
      <c r="B1910" s="198" t="s">
        <v>401</v>
      </c>
      <c r="C1910" s="196">
        <f>'2'!R18</f>
        <v>0</v>
      </c>
      <c r="D1910" s="197" t="e">
        <f>'2'!R18*100/'2'!J18</f>
        <v>#DIV/0!</v>
      </c>
    </row>
    <row r="1911" spans="1:4">
      <c r="A1911" s="194" t="s">
        <v>2565</v>
      </c>
      <c r="B1911" s="198" t="s">
        <v>403</v>
      </c>
      <c r="C1911" s="196">
        <f>'2'!R19</f>
        <v>0</v>
      </c>
      <c r="D1911" s="197" t="e">
        <f>'2'!R19*100/'2'!J19</f>
        <v>#DIV/0!</v>
      </c>
    </row>
    <row r="1912" spans="1:4">
      <c r="A1912" s="194" t="s">
        <v>2566</v>
      </c>
      <c r="B1912" s="198" t="s">
        <v>405</v>
      </c>
      <c r="C1912" s="196">
        <f>'2'!R20</f>
        <v>0</v>
      </c>
      <c r="D1912" s="197" t="e">
        <f>'2'!R20*100/'2'!J20</f>
        <v>#DIV/0!</v>
      </c>
    </row>
    <row r="1913" spans="1:4">
      <c r="A1913" s="194" t="s">
        <v>2567</v>
      </c>
      <c r="B1913" s="198" t="s">
        <v>407</v>
      </c>
      <c r="C1913" s="196">
        <f>'2'!R21</f>
        <v>0</v>
      </c>
      <c r="D1913" s="197" t="e">
        <f>'2'!R21*100/'2'!J21</f>
        <v>#DIV/0!</v>
      </c>
    </row>
    <row r="1914" spans="1:4">
      <c r="A1914" s="194" t="s">
        <v>2568</v>
      </c>
      <c r="B1914" s="198" t="s">
        <v>409</v>
      </c>
      <c r="C1914" s="196">
        <f>'2'!R22</f>
        <v>0</v>
      </c>
      <c r="D1914" s="197" t="e">
        <f>'2'!R22*100/'2'!J22</f>
        <v>#DIV/0!</v>
      </c>
    </row>
    <row r="1915" spans="1:4">
      <c r="A1915" s="194" t="s">
        <v>2569</v>
      </c>
      <c r="B1915" s="198" t="s">
        <v>411</v>
      </c>
      <c r="C1915" s="196">
        <f>'2'!R23</f>
        <v>0</v>
      </c>
      <c r="D1915" s="197" t="e">
        <f>'2'!R23*100/'2'!J23</f>
        <v>#DIV/0!</v>
      </c>
    </row>
    <row r="1916" spans="1:4">
      <c r="A1916" s="194" t="s">
        <v>2570</v>
      </c>
      <c r="B1916" s="198" t="s">
        <v>413</v>
      </c>
      <c r="C1916" s="196">
        <f>'2'!R24</f>
        <v>0</v>
      </c>
      <c r="D1916" s="197" t="e">
        <f>'2'!R24*100/'2'!J24</f>
        <v>#DIV/0!</v>
      </c>
    </row>
    <row r="1917" spans="1:4">
      <c r="A1917" s="194" t="s">
        <v>2571</v>
      </c>
      <c r="B1917" s="198" t="s">
        <v>415</v>
      </c>
      <c r="C1917" s="196">
        <f>'2'!R25</f>
        <v>0</v>
      </c>
      <c r="D1917" s="197" t="e">
        <f>'2'!R25*100/'2'!J25</f>
        <v>#DIV/0!</v>
      </c>
    </row>
    <row r="1918" spans="1:4">
      <c r="A1918" s="194" t="s">
        <v>2572</v>
      </c>
      <c r="B1918" s="198" t="s">
        <v>417</v>
      </c>
      <c r="C1918" s="196">
        <f>'2'!R26</f>
        <v>0</v>
      </c>
      <c r="D1918" s="197" t="e">
        <f>'2'!R26*100/'2'!J26</f>
        <v>#DIV/0!</v>
      </c>
    </row>
    <row r="1919" spans="1:4">
      <c r="A1919" s="194" t="s">
        <v>2573</v>
      </c>
      <c r="B1919" s="198" t="s">
        <v>419</v>
      </c>
      <c r="C1919" s="196">
        <f>'2'!R27</f>
        <v>0</v>
      </c>
      <c r="D1919" s="197" t="e">
        <f>'2'!R27*100/'2'!J27</f>
        <v>#DIV/0!</v>
      </c>
    </row>
    <row r="1920" spans="1:4">
      <c r="A1920" s="194" t="s">
        <v>2574</v>
      </c>
      <c r="B1920" s="198" t="s">
        <v>421</v>
      </c>
      <c r="C1920" s="196">
        <f>'2'!R28</f>
        <v>0</v>
      </c>
      <c r="D1920" s="197" t="e">
        <f>'2'!R28*100/'2'!J28</f>
        <v>#DIV/0!</v>
      </c>
    </row>
    <row r="1921" spans="1:4">
      <c r="A1921" s="194" t="s">
        <v>2575</v>
      </c>
      <c r="B1921" s="198" t="s">
        <v>423</v>
      </c>
      <c r="C1921" s="196">
        <f>'2'!R29</f>
        <v>0</v>
      </c>
      <c r="D1921" s="197" t="e">
        <f>'2'!R29*100/'2'!J29</f>
        <v>#DIV/0!</v>
      </c>
    </row>
    <row r="1922" spans="1:4">
      <c r="A1922" s="194" t="s">
        <v>2576</v>
      </c>
      <c r="B1922" s="198" t="s">
        <v>425</v>
      </c>
      <c r="C1922" s="196">
        <f>'3'!R6</f>
        <v>0</v>
      </c>
      <c r="D1922" s="197" t="e">
        <f>'3'!R6*100/'3'!J6</f>
        <v>#DIV/0!</v>
      </c>
    </row>
    <row r="1923" spans="1:4">
      <c r="A1923" s="194" t="s">
        <v>2577</v>
      </c>
      <c r="B1923" s="198" t="s">
        <v>427</v>
      </c>
      <c r="C1923" s="196">
        <f>'3'!R7</f>
        <v>0</v>
      </c>
      <c r="D1923" s="197" t="e">
        <f>'3'!R7*100/'3'!J7</f>
        <v>#DIV/0!</v>
      </c>
    </row>
    <row r="1924" spans="1:4">
      <c r="A1924" s="194" t="s">
        <v>2578</v>
      </c>
      <c r="B1924" s="198" t="s">
        <v>429</v>
      </c>
      <c r="C1924" s="196">
        <f>'3'!R8</f>
        <v>0</v>
      </c>
      <c r="D1924" s="197" t="e">
        <f>'3'!R8*100/'3'!J8</f>
        <v>#DIV/0!</v>
      </c>
    </row>
    <row r="1925" spans="1:4">
      <c r="A1925" s="194" t="s">
        <v>2579</v>
      </c>
      <c r="B1925" s="198" t="s">
        <v>431</v>
      </c>
      <c r="C1925" s="196">
        <f>'3'!R9</f>
        <v>0</v>
      </c>
      <c r="D1925" s="197" t="e">
        <f>'3'!R9*100/'3'!J9</f>
        <v>#DIV/0!</v>
      </c>
    </row>
    <row r="1926" spans="1:4">
      <c r="A1926" s="194" t="s">
        <v>2580</v>
      </c>
      <c r="B1926" s="198" t="s">
        <v>433</v>
      </c>
      <c r="C1926" s="196">
        <f>'3'!R10</f>
        <v>0</v>
      </c>
      <c r="D1926" s="197" t="e">
        <f>'3'!R10*100/'3'!J10</f>
        <v>#DIV/0!</v>
      </c>
    </row>
    <row r="1927" spans="1:4">
      <c r="A1927" s="194" t="s">
        <v>2581</v>
      </c>
      <c r="B1927" s="198" t="s">
        <v>435</v>
      </c>
      <c r="C1927" s="196">
        <f>'3'!R11</f>
        <v>0</v>
      </c>
      <c r="D1927" s="197" t="e">
        <f>'3'!R11*100/'3'!J11</f>
        <v>#DIV/0!</v>
      </c>
    </row>
    <row r="1928" spans="1:4">
      <c r="A1928" s="194" t="s">
        <v>2582</v>
      </c>
      <c r="B1928" s="198" t="s">
        <v>437</v>
      </c>
      <c r="C1928" s="196">
        <f>'3'!R12</f>
        <v>0</v>
      </c>
      <c r="D1928" s="197" t="e">
        <f>'3'!R12*100/'3'!J12</f>
        <v>#DIV/0!</v>
      </c>
    </row>
    <row r="1929" spans="1:4">
      <c r="A1929" s="194" t="s">
        <v>2583</v>
      </c>
      <c r="B1929" s="198" t="s">
        <v>439</v>
      </c>
      <c r="C1929" s="196">
        <f>'3'!R13</f>
        <v>0</v>
      </c>
      <c r="D1929" s="197" t="e">
        <f>'3'!R13*100/'3'!J13</f>
        <v>#DIV/0!</v>
      </c>
    </row>
    <row r="1930" spans="1:4">
      <c r="A1930" s="194" t="s">
        <v>2584</v>
      </c>
      <c r="B1930" s="198" t="s">
        <v>441</v>
      </c>
      <c r="C1930" s="196">
        <f>'3'!R14</f>
        <v>0</v>
      </c>
      <c r="D1930" s="197" t="e">
        <f>'3'!R14*100/'3'!J14</f>
        <v>#DIV/0!</v>
      </c>
    </row>
    <row r="1931" spans="1:4">
      <c r="A1931" s="194" t="s">
        <v>2585</v>
      </c>
      <c r="B1931" s="198" t="s">
        <v>443</v>
      </c>
      <c r="C1931" s="196">
        <f>'3'!R15</f>
        <v>0</v>
      </c>
      <c r="D1931" s="197" t="e">
        <f>'3'!R15*100/'3'!J15</f>
        <v>#DIV/0!</v>
      </c>
    </row>
    <row r="1932" spans="1:4">
      <c r="A1932" s="194" t="s">
        <v>2586</v>
      </c>
      <c r="B1932" s="198" t="s">
        <v>445</v>
      </c>
      <c r="C1932" s="196">
        <f>'3'!R16</f>
        <v>0</v>
      </c>
      <c r="D1932" s="197" t="e">
        <f>'3'!R16*100/'3'!J16</f>
        <v>#DIV/0!</v>
      </c>
    </row>
    <row r="1933" spans="1:4">
      <c r="A1933" s="194" t="s">
        <v>2587</v>
      </c>
      <c r="B1933" s="198" t="s">
        <v>447</v>
      </c>
      <c r="C1933" s="196">
        <f>'3'!R17</f>
        <v>0</v>
      </c>
      <c r="D1933" s="197" t="e">
        <f>'3'!R17*100/'3'!J17</f>
        <v>#DIV/0!</v>
      </c>
    </row>
    <row r="1934" spans="1:4">
      <c r="A1934" s="194" t="s">
        <v>2588</v>
      </c>
      <c r="B1934" s="198" t="s">
        <v>449</v>
      </c>
      <c r="C1934" s="196">
        <f>'3'!R18</f>
        <v>0</v>
      </c>
      <c r="D1934" s="197" t="e">
        <f>'3'!R18*100/'3'!J18</f>
        <v>#DIV/0!</v>
      </c>
    </row>
    <row r="1935" spans="1:4">
      <c r="A1935" s="194" t="s">
        <v>2589</v>
      </c>
      <c r="B1935" s="198" t="s">
        <v>451</v>
      </c>
      <c r="C1935" s="196">
        <f>'3'!R19</f>
        <v>0</v>
      </c>
      <c r="D1935" s="197" t="e">
        <f>'3'!R19*100/'3'!J19</f>
        <v>#DIV/0!</v>
      </c>
    </row>
    <row r="1936" spans="1:4">
      <c r="A1936" s="194" t="s">
        <v>2590</v>
      </c>
      <c r="B1936" s="198" t="s">
        <v>453</v>
      </c>
      <c r="C1936" s="196">
        <f>'3'!R20</f>
        <v>0</v>
      </c>
      <c r="D1936" s="197" t="e">
        <f>'3'!R20*100/'3'!J20</f>
        <v>#DIV/0!</v>
      </c>
    </row>
    <row r="1937" spans="1:4">
      <c r="A1937" s="194" t="s">
        <v>2591</v>
      </c>
      <c r="B1937" s="198" t="s">
        <v>455</v>
      </c>
      <c r="C1937" s="196">
        <f>'3'!R21</f>
        <v>0</v>
      </c>
      <c r="D1937" s="197" t="e">
        <f>'3'!R21*100/'3'!J21</f>
        <v>#DIV/0!</v>
      </c>
    </row>
    <row r="1938" spans="1:4">
      <c r="A1938" s="194" t="s">
        <v>2592</v>
      </c>
      <c r="B1938" s="198" t="s">
        <v>457</v>
      </c>
      <c r="C1938" s="196">
        <f>'3'!R22</f>
        <v>0</v>
      </c>
      <c r="D1938" s="197" t="e">
        <f>'3'!R22*100/'3'!J22</f>
        <v>#DIV/0!</v>
      </c>
    </row>
    <row r="1939" spans="1:4">
      <c r="A1939" s="194" t="s">
        <v>2593</v>
      </c>
      <c r="B1939" s="198" t="s">
        <v>459</v>
      </c>
      <c r="C1939" s="196">
        <f>'3'!R23</f>
        <v>0</v>
      </c>
      <c r="D1939" s="197" t="e">
        <f>'3'!R23*100/'3'!J23</f>
        <v>#DIV/0!</v>
      </c>
    </row>
    <row r="1940" spans="1:4">
      <c r="A1940" s="194" t="s">
        <v>2594</v>
      </c>
      <c r="B1940" s="198" t="s">
        <v>461</v>
      </c>
      <c r="C1940" s="196">
        <f>'3'!R24</f>
        <v>0</v>
      </c>
      <c r="D1940" s="197" t="e">
        <f>'3'!R24*100/'3'!J24</f>
        <v>#DIV/0!</v>
      </c>
    </row>
    <row r="1941" spans="1:4">
      <c r="A1941" s="194" t="s">
        <v>2595</v>
      </c>
      <c r="B1941" s="198" t="s">
        <v>463</v>
      </c>
      <c r="C1941" s="196">
        <f>'3'!R25</f>
        <v>0</v>
      </c>
      <c r="D1941" s="197" t="e">
        <f>'3'!R25*100/'3'!J25</f>
        <v>#DIV/0!</v>
      </c>
    </row>
    <row r="1942" spans="1:4">
      <c r="A1942" s="194" t="s">
        <v>2596</v>
      </c>
      <c r="B1942" s="198" t="s">
        <v>465</v>
      </c>
      <c r="C1942" s="196">
        <f>'3'!R26</f>
        <v>0</v>
      </c>
      <c r="D1942" s="197" t="e">
        <f>'3'!R26*100/'3'!J26</f>
        <v>#DIV/0!</v>
      </c>
    </row>
    <row r="1943" spans="1:4">
      <c r="A1943" s="194" t="s">
        <v>2597</v>
      </c>
      <c r="B1943" s="198" t="s">
        <v>467</v>
      </c>
      <c r="C1943" s="196">
        <f>'3'!R27</f>
        <v>0</v>
      </c>
      <c r="D1943" s="197" t="e">
        <f>'3'!R27*100/'3'!J27</f>
        <v>#DIV/0!</v>
      </c>
    </row>
    <row r="1944" spans="1:4">
      <c r="A1944" s="194" t="s">
        <v>2598</v>
      </c>
      <c r="B1944" s="198" t="s">
        <v>469</v>
      </c>
      <c r="C1944" s="196">
        <f>'3'!R28</f>
        <v>0</v>
      </c>
      <c r="D1944" s="197" t="e">
        <f>'3'!R28*100/'3'!J28</f>
        <v>#DIV/0!</v>
      </c>
    </row>
    <row r="1945" spans="1:4">
      <c r="A1945" s="194" t="s">
        <v>2599</v>
      </c>
      <c r="B1945" s="198" t="s">
        <v>471</v>
      </c>
      <c r="C1945" s="196">
        <f>'3'!R29</f>
        <v>0</v>
      </c>
      <c r="D1945" s="197" t="e">
        <f>'3'!R29*100/'3'!J29</f>
        <v>#DIV/0!</v>
      </c>
    </row>
    <row r="1946" ht="25.5" spans="1:4">
      <c r="A1946" s="194" t="s">
        <v>2600</v>
      </c>
      <c r="B1946" s="199" t="s">
        <v>473</v>
      </c>
      <c r="C1946" s="196">
        <f>'3'!R30</f>
        <v>0</v>
      </c>
      <c r="D1946" s="197" t="e">
        <f>'3'!R30*100/'3'!J30</f>
        <v>#DIV/0!</v>
      </c>
    </row>
    <row r="1947" spans="1:4">
      <c r="A1947" s="194" t="s">
        <v>2601</v>
      </c>
      <c r="B1947" s="198" t="s">
        <v>475</v>
      </c>
      <c r="C1947" s="196">
        <f>'3'!R31</f>
        <v>0</v>
      </c>
      <c r="D1947" s="197" t="e">
        <f>'3'!R31*100/'3'!J31</f>
        <v>#DIV/0!</v>
      </c>
    </row>
    <row r="1948" spans="1:4">
      <c r="A1948" s="194" t="s">
        <v>2602</v>
      </c>
      <c r="B1948" s="198" t="s">
        <v>477</v>
      </c>
      <c r="C1948" s="196">
        <f>'4'!R6</f>
        <v>0</v>
      </c>
      <c r="D1948" s="197" t="e">
        <f>'4'!R6*100/'4'!J6</f>
        <v>#DIV/0!</v>
      </c>
    </row>
    <row r="1949" spans="1:4">
      <c r="A1949" s="194" t="s">
        <v>2603</v>
      </c>
      <c r="B1949" s="199" t="s">
        <v>479</v>
      </c>
      <c r="C1949" s="196">
        <f>'4'!R7</f>
        <v>0</v>
      </c>
      <c r="D1949" s="197" t="e">
        <f>'4'!R7*100/'4'!J7</f>
        <v>#DIV/0!</v>
      </c>
    </row>
    <row r="1950" spans="1:4">
      <c r="A1950" s="194" t="s">
        <v>2604</v>
      </c>
      <c r="B1950" s="198" t="s">
        <v>481</v>
      </c>
      <c r="C1950" s="196">
        <f>'4'!R8</f>
        <v>0</v>
      </c>
      <c r="D1950" s="197" t="e">
        <f>'4'!R8*100/'4'!J8</f>
        <v>#DIV/0!</v>
      </c>
    </row>
    <row r="1951" spans="1:4">
      <c r="A1951" s="194" t="s">
        <v>2605</v>
      </c>
      <c r="B1951" s="198" t="s">
        <v>483</v>
      </c>
      <c r="C1951" s="196">
        <f>'4'!R9</f>
        <v>0</v>
      </c>
      <c r="D1951" s="197" t="e">
        <f>'4'!R9*100/'4'!J9</f>
        <v>#DIV/0!</v>
      </c>
    </row>
    <row r="1952" spans="1:4">
      <c r="A1952" s="194" t="s">
        <v>2606</v>
      </c>
      <c r="B1952" s="198" t="s">
        <v>485</v>
      </c>
      <c r="C1952" s="196">
        <f>'4'!R10</f>
        <v>0</v>
      </c>
      <c r="D1952" s="197" t="e">
        <f>'4'!R10*100/'4'!J10</f>
        <v>#DIV/0!</v>
      </c>
    </row>
    <row r="1953" spans="1:4">
      <c r="A1953" s="194" t="s">
        <v>2607</v>
      </c>
      <c r="B1953" s="198" t="s">
        <v>487</v>
      </c>
      <c r="C1953" s="196">
        <f>'4'!R11</f>
        <v>0</v>
      </c>
      <c r="D1953" s="197" t="e">
        <f>'4'!R11*100/'4'!J11</f>
        <v>#DIV/0!</v>
      </c>
    </row>
    <row r="1954" spans="1:4">
      <c r="A1954" s="194" t="s">
        <v>2608</v>
      </c>
      <c r="B1954" s="198" t="s">
        <v>489</v>
      </c>
      <c r="C1954" s="196">
        <f>'4'!R12</f>
        <v>0</v>
      </c>
      <c r="D1954" s="197" t="e">
        <f>'4'!R12*100/'4'!J12</f>
        <v>#DIV/0!</v>
      </c>
    </row>
    <row r="1955" spans="1:4">
      <c r="A1955" s="194" t="s">
        <v>2609</v>
      </c>
      <c r="B1955" s="198" t="s">
        <v>491</v>
      </c>
      <c r="C1955" s="196">
        <f>'4'!R13</f>
        <v>0</v>
      </c>
      <c r="D1955" s="197" t="e">
        <f>'4'!R13*100/'4'!J13</f>
        <v>#DIV/0!</v>
      </c>
    </row>
    <row r="1956" spans="1:4">
      <c r="A1956" s="194" t="s">
        <v>2610</v>
      </c>
      <c r="B1956" s="198" t="s">
        <v>493</v>
      </c>
      <c r="C1956" s="196">
        <f>'4'!R14</f>
        <v>0</v>
      </c>
      <c r="D1956" s="197" t="e">
        <f>'4'!R14*100/'4'!J14</f>
        <v>#DIV/0!</v>
      </c>
    </row>
    <row r="1957" spans="1:4">
      <c r="A1957" s="194" t="s">
        <v>2611</v>
      </c>
      <c r="B1957" s="198" t="s">
        <v>495</v>
      </c>
      <c r="C1957" s="196">
        <f>'4'!R15</f>
        <v>0</v>
      </c>
      <c r="D1957" s="197" t="e">
        <f>'4'!R15*100/'4'!J15</f>
        <v>#DIV/0!</v>
      </c>
    </row>
    <row r="1958" spans="1:4">
      <c r="A1958" s="194" t="s">
        <v>2612</v>
      </c>
      <c r="B1958" s="198" t="s">
        <v>497</v>
      </c>
      <c r="C1958" s="196">
        <f>'4'!R16</f>
        <v>0</v>
      </c>
      <c r="D1958" s="197" t="e">
        <f>'4'!R16*100/'4'!J16</f>
        <v>#DIV/0!</v>
      </c>
    </row>
    <row r="1959" spans="1:4">
      <c r="A1959" s="194" t="s">
        <v>2613</v>
      </c>
      <c r="B1959" s="198" t="s">
        <v>499</v>
      </c>
      <c r="C1959" s="196">
        <f>'4'!R17</f>
        <v>0</v>
      </c>
      <c r="D1959" s="197" t="e">
        <f>'4'!R17*100/'4'!J17</f>
        <v>#DIV/0!</v>
      </c>
    </row>
    <row r="1960" spans="1:4">
      <c r="A1960" s="194" t="s">
        <v>2614</v>
      </c>
      <c r="B1960" s="198" t="s">
        <v>501</v>
      </c>
      <c r="C1960" s="196">
        <f>'4'!R18</f>
        <v>0</v>
      </c>
      <c r="D1960" s="197" t="e">
        <f>'4'!R18*100/'4'!J18</f>
        <v>#DIV/0!</v>
      </c>
    </row>
    <row r="1961" spans="1:4">
      <c r="A1961" s="194" t="s">
        <v>2615</v>
      </c>
      <c r="B1961" s="198" t="s">
        <v>503</v>
      </c>
      <c r="C1961" s="196">
        <f>'4'!R19</f>
        <v>0</v>
      </c>
      <c r="D1961" s="197" t="e">
        <f>'4'!R19*100/'4'!J19</f>
        <v>#DIV/0!</v>
      </c>
    </row>
    <row r="1962" spans="1:4">
      <c r="A1962" s="194" t="s">
        <v>2616</v>
      </c>
      <c r="B1962" s="198" t="s">
        <v>505</v>
      </c>
      <c r="C1962" s="196">
        <f>'4'!R20</f>
        <v>0</v>
      </c>
      <c r="D1962" s="197" t="e">
        <f>'4'!R20*100/'4'!J20</f>
        <v>#DIV/0!</v>
      </c>
    </row>
    <row r="1963" spans="1:4">
      <c r="A1963" s="194" t="s">
        <v>2617</v>
      </c>
      <c r="B1963" s="198" t="s">
        <v>507</v>
      </c>
      <c r="C1963" s="196">
        <f>'4'!R21</f>
        <v>0</v>
      </c>
      <c r="D1963" s="197" t="e">
        <f>'4'!R21*100/'4'!J21</f>
        <v>#DIV/0!</v>
      </c>
    </row>
    <row r="1964" spans="1:4">
      <c r="A1964" s="194" t="s">
        <v>2618</v>
      </c>
      <c r="B1964" s="198" t="s">
        <v>509</v>
      </c>
      <c r="C1964" s="196">
        <f>'4'!R22</f>
        <v>0</v>
      </c>
      <c r="D1964" s="197" t="e">
        <f>'4'!R22*100/'4'!J22</f>
        <v>#DIV/0!</v>
      </c>
    </row>
    <row r="1965" spans="1:4">
      <c r="A1965" s="194" t="s">
        <v>2619</v>
      </c>
      <c r="B1965" s="198" t="s">
        <v>511</v>
      </c>
      <c r="C1965" s="196">
        <f>'4'!R23</f>
        <v>0</v>
      </c>
      <c r="D1965" s="197" t="e">
        <f>'4'!R23*100/'4'!J23</f>
        <v>#DIV/0!</v>
      </c>
    </row>
    <row r="1966" spans="1:4">
      <c r="A1966" s="194" t="s">
        <v>2620</v>
      </c>
      <c r="B1966" s="198" t="s">
        <v>513</v>
      </c>
      <c r="C1966" s="196">
        <f>'4'!R24</f>
        <v>0</v>
      </c>
      <c r="D1966" s="197" t="e">
        <f>'4'!R24*100/'4'!J24</f>
        <v>#DIV/0!</v>
      </c>
    </row>
    <row r="1967" spans="1:4">
      <c r="A1967" s="194" t="s">
        <v>2621</v>
      </c>
      <c r="B1967" s="198" t="s">
        <v>515</v>
      </c>
      <c r="C1967" s="196">
        <f>'4'!R25</f>
        <v>0</v>
      </c>
      <c r="D1967" s="197" t="e">
        <f>'4'!R25*100/'4'!J25</f>
        <v>#DIV/0!</v>
      </c>
    </row>
    <row r="1968" spans="1:4">
      <c r="A1968" s="194" t="s">
        <v>2622</v>
      </c>
      <c r="B1968" s="198" t="s">
        <v>517</v>
      </c>
      <c r="C1968" s="196" t="str">
        <f>'4'!R26</f>
        <v>X</v>
      </c>
      <c r="D1968" s="197" t="s">
        <v>66</v>
      </c>
    </row>
    <row r="1969" spans="1:4">
      <c r="A1969" s="194" t="s">
        <v>2623</v>
      </c>
      <c r="B1969" s="198" t="s">
        <v>519</v>
      </c>
      <c r="C1969" s="196">
        <f>'4'!R27</f>
        <v>0</v>
      </c>
      <c r="D1969" s="197" t="e">
        <f>'4'!R27*100/'4'!J27</f>
        <v>#DIV/0!</v>
      </c>
    </row>
    <row r="1970" s="181" customFormat="1" spans="1:11">
      <c r="A1970" s="194" t="s">
        <v>2624</v>
      </c>
      <c r="B1970" s="198" t="s">
        <v>2625</v>
      </c>
      <c r="C1970" s="196">
        <f>'4'!R28</f>
        <v>0</v>
      </c>
      <c r="D1970" s="197" t="e">
        <f>'4'!R28*100/'4'!J28</f>
        <v>#DIV/0!</v>
      </c>
      <c r="K1970" s="203"/>
    </row>
    <row r="1971" ht="25.5" spans="1:4">
      <c r="A1971" s="194" t="s">
        <v>2626</v>
      </c>
      <c r="B1971" s="198" t="s">
        <v>523</v>
      </c>
      <c r="C1971" s="196">
        <f>'4'!R29</f>
        <v>0</v>
      </c>
      <c r="D1971" s="197" t="e">
        <f>'4'!R29*100/'4'!J29</f>
        <v>#DIV/0!</v>
      </c>
    </row>
    <row r="1972" s="181" customFormat="1" spans="1:11">
      <c r="A1972" s="194" t="s">
        <v>2627</v>
      </c>
      <c r="B1972" s="198" t="s">
        <v>525</v>
      </c>
      <c r="C1972" s="196">
        <f>'4'!R30</f>
        <v>0</v>
      </c>
      <c r="D1972" s="197" t="e">
        <f>'4'!R30*100/'4'!J30</f>
        <v>#DIV/0!</v>
      </c>
      <c r="K1972" s="203"/>
    </row>
    <row r="1973" spans="1:4">
      <c r="A1973" s="194" t="s">
        <v>2628</v>
      </c>
      <c r="B1973" s="198" t="s">
        <v>527</v>
      </c>
      <c r="C1973" s="196">
        <f>'4'!R31</f>
        <v>0</v>
      </c>
      <c r="D1973" s="197">
        <f>'4'!R31</f>
        <v>0</v>
      </c>
    </row>
    <row r="1974" spans="1:4">
      <c r="A1974" s="194" t="s">
        <v>2629</v>
      </c>
      <c r="B1974" s="198" t="s">
        <v>529</v>
      </c>
      <c r="C1974" s="196">
        <f>'4'!R32</f>
        <v>0</v>
      </c>
      <c r="D1974" s="197">
        <f>'4'!R32</f>
        <v>0</v>
      </c>
    </row>
    <row r="1975" spans="1:4">
      <c r="A1975" s="194" t="s">
        <v>2630</v>
      </c>
      <c r="B1975" s="198" t="s">
        <v>531</v>
      </c>
      <c r="C1975" s="196">
        <f>'4'!R33</f>
        <v>0</v>
      </c>
      <c r="D1975" s="197">
        <f>'4'!R33</f>
        <v>0</v>
      </c>
    </row>
    <row r="1976" spans="1:4">
      <c r="A1976" s="194" t="s">
        <v>2631</v>
      </c>
      <c r="B1976" s="198" t="s">
        <v>533</v>
      </c>
      <c r="C1976" s="196" t="s">
        <v>66</v>
      </c>
      <c r="D1976" s="197" t="s">
        <v>66</v>
      </c>
    </row>
    <row r="1977" spans="1:4">
      <c r="A1977" s="194" t="s">
        <v>2632</v>
      </c>
      <c r="B1977" s="198" t="s">
        <v>535</v>
      </c>
      <c r="C1977" s="196" t="s">
        <v>66</v>
      </c>
      <c r="D1977" s="197" t="s">
        <v>66</v>
      </c>
    </row>
    <row r="1978" spans="1:4">
      <c r="A1978" s="194" t="s">
        <v>2633</v>
      </c>
      <c r="B1978" s="198" t="s">
        <v>537</v>
      </c>
      <c r="C1978" s="196">
        <f>'5'!R8</f>
        <v>0</v>
      </c>
      <c r="D1978" s="197" t="e">
        <f>'5'!R8*100/'5'!J8</f>
        <v>#DIV/0!</v>
      </c>
    </row>
    <row r="1979" spans="1:4">
      <c r="A1979" s="194" t="s">
        <v>2634</v>
      </c>
      <c r="B1979" s="198" t="s">
        <v>539</v>
      </c>
      <c r="C1979" s="196">
        <f>'5'!R9</f>
        <v>0</v>
      </c>
      <c r="D1979" s="197" t="e">
        <f>'5'!R9*100/'5'!J9</f>
        <v>#DIV/0!</v>
      </c>
    </row>
    <row r="1980" spans="1:4">
      <c r="A1980" s="194" t="s">
        <v>2635</v>
      </c>
      <c r="B1980" s="198" t="s">
        <v>541</v>
      </c>
      <c r="C1980" s="196">
        <f>'5'!R10</f>
        <v>0</v>
      </c>
      <c r="D1980" s="197" t="e">
        <f>'5'!R10*100/'5'!J10</f>
        <v>#DIV/0!</v>
      </c>
    </row>
    <row r="1981" spans="1:4">
      <c r="A1981" s="194" t="s">
        <v>2636</v>
      </c>
      <c r="B1981" s="198" t="s">
        <v>543</v>
      </c>
      <c r="C1981" s="196">
        <f>'5'!R11</f>
        <v>0</v>
      </c>
      <c r="D1981" s="197" t="e">
        <f>'5'!R11*100/'5'!J11</f>
        <v>#DIV/0!</v>
      </c>
    </row>
    <row r="1982" spans="1:4">
      <c r="A1982" s="194" t="s">
        <v>2637</v>
      </c>
      <c r="B1982" s="198" t="s">
        <v>545</v>
      </c>
      <c r="C1982" s="196">
        <f>'5'!R12</f>
        <v>0</v>
      </c>
      <c r="D1982" s="197" t="e">
        <f>'5'!R12*100/'5'!J12</f>
        <v>#DIV/0!</v>
      </c>
    </row>
    <row r="1983" spans="1:4">
      <c r="A1983" s="194" t="s">
        <v>2638</v>
      </c>
      <c r="B1983" s="198" t="s">
        <v>547</v>
      </c>
      <c r="C1983" s="196">
        <f>'5'!R13</f>
        <v>0</v>
      </c>
      <c r="D1983" s="197" t="e">
        <f>'5'!R13*100/'5'!J13</f>
        <v>#DIV/0!</v>
      </c>
    </row>
    <row r="1984" spans="1:4">
      <c r="A1984" s="194" t="s">
        <v>2639</v>
      </c>
      <c r="B1984" s="198" t="s">
        <v>549</v>
      </c>
      <c r="C1984" s="196">
        <f>'5'!R14</f>
        <v>0</v>
      </c>
      <c r="D1984" s="197" t="e">
        <f>'5'!R14*100/'5'!J14</f>
        <v>#DIV/0!</v>
      </c>
    </row>
    <row r="1985" spans="1:4">
      <c r="A1985" s="194" t="s">
        <v>2640</v>
      </c>
      <c r="B1985" s="198" t="s">
        <v>551</v>
      </c>
      <c r="C1985" s="196">
        <f>'5'!R15</f>
        <v>0</v>
      </c>
      <c r="D1985" s="197" t="e">
        <f>'5'!R15*100/'5'!J15</f>
        <v>#DIV/0!</v>
      </c>
    </row>
    <row r="1986" spans="1:4">
      <c r="A1986" s="194" t="s">
        <v>2641</v>
      </c>
      <c r="B1986" s="198" t="s">
        <v>553</v>
      </c>
      <c r="C1986" s="196">
        <f>'5'!R16</f>
        <v>0</v>
      </c>
      <c r="D1986" s="197" t="e">
        <f>'5'!R16*100/'5'!J16</f>
        <v>#DIV/0!</v>
      </c>
    </row>
    <row r="1987" spans="1:4">
      <c r="A1987" s="194" t="s">
        <v>2642</v>
      </c>
      <c r="B1987" s="198" t="s">
        <v>555</v>
      </c>
      <c r="C1987" s="196">
        <f>'5'!R17</f>
        <v>0</v>
      </c>
      <c r="D1987" s="197" t="e">
        <f>'5'!R17*100/'5'!J17</f>
        <v>#DIV/0!</v>
      </c>
    </row>
    <row r="1988" spans="1:4">
      <c r="A1988" s="194" t="s">
        <v>2643</v>
      </c>
      <c r="B1988" s="198" t="s">
        <v>557</v>
      </c>
      <c r="C1988" s="196">
        <f>'5'!R18</f>
        <v>0</v>
      </c>
      <c r="D1988" s="197" t="e">
        <f>'5'!R18*100/'5'!J18</f>
        <v>#DIV/0!</v>
      </c>
    </row>
    <row r="1989" spans="1:4">
      <c r="A1989" s="194" t="s">
        <v>2644</v>
      </c>
      <c r="B1989" s="198" t="s">
        <v>559</v>
      </c>
      <c r="C1989" s="196">
        <f>'5'!R19</f>
        <v>0</v>
      </c>
      <c r="D1989" s="197" t="e">
        <f>'5'!R19*100/'5'!J19</f>
        <v>#DIV/0!</v>
      </c>
    </row>
    <row r="1990" spans="1:4">
      <c r="A1990" s="194" t="s">
        <v>2645</v>
      </c>
      <c r="B1990" s="198" t="s">
        <v>561</v>
      </c>
      <c r="C1990" s="196">
        <f>'5'!R20</f>
        <v>0</v>
      </c>
      <c r="D1990" s="197" t="e">
        <f>'5'!R20*100/'5'!J20</f>
        <v>#DIV/0!</v>
      </c>
    </row>
    <row r="1991" spans="1:4">
      <c r="A1991" s="194" t="s">
        <v>2646</v>
      </c>
      <c r="B1991" s="198" t="s">
        <v>563</v>
      </c>
      <c r="C1991" s="196">
        <f>'5'!R21</f>
        <v>0</v>
      </c>
      <c r="D1991" s="197" t="e">
        <f>'5'!R21*100/'5'!J21</f>
        <v>#DIV/0!</v>
      </c>
    </row>
    <row r="1992" spans="1:4">
      <c r="A1992" s="194" t="s">
        <v>2647</v>
      </c>
      <c r="B1992" s="198" t="s">
        <v>254</v>
      </c>
      <c r="C1992" s="196">
        <f>'5'!R22</f>
        <v>0</v>
      </c>
      <c r="D1992" s="197" t="e">
        <f>'5'!R22*100/'5'!J22</f>
        <v>#DIV/0!</v>
      </c>
    </row>
    <row r="1993" spans="1:4">
      <c r="A1993" s="194" t="s">
        <v>2648</v>
      </c>
      <c r="B1993" s="198" t="s">
        <v>566</v>
      </c>
      <c r="C1993" s="196">
        <f>'5'!R23</f>
        <v>0</v>
      </c>
      <c r="D1993" s="197" t="e">
        <f>'5'!R23*100/'5'!J23</f>
        <v>#DIV/0!</v>
      </c>
    </row>
    <row r="1994" spans="1:4">
      <c r="A1994" s="194" t="s">
        <v>2649</v>
      </c>
      <c r="B1994" s="198" t="s">
        <v>568</v>
      </c>
      <c r="C1994" s="196">
        <f>'5'!R24</f>
        <v>0</v>
      </c>
      <c r="D1994" s="197" t="e">
        <f>'5'!R24*100/'5'!J24</f>
        <v>#DIV/0!</v>
      </c>
    </row>
    <row r="1995" spans="1:4">
      <c r="A1995" s="194" t="s">
        <v>2650</v>
      </c>
      <c r="B1995" s="198" t="s">
        <v>570</v>
      </c>
      <c r="C1995" s="196">
        <f>'5'!R25</f>
        <v>0</v>
      </c>
      <c r="D1995" s="197" t="e">
        <f>'5'!R25*100/'5'!J25</f>
        <v>#DIV/0!</v>
      </c>
    </row>
    <row r="1996" spans="1:4">
      <c r="A1996" s="194" t="s">
        <v>2651</v>
      </c>
      <c r="B1996" s="198" t="s">
        <v>572</v>
      </c>
      <c r="C1996" s="196">
        <f>'5'!R26</f>
        <v>0</v>
      </c>
      <c r="D1996" s="197" t="e">
        <f>'5'!R26*100/'5'!J26</f>
        <v>#DIV/0!</v>
      </c>
    </row>
    <row r="1997" spans="1:4">
      <c r="A1997" s="194" t="s">
        <v>2652</v>
      </c>
      <c r="B1997" s="198" t="s">
        <v>574</v>
      </c>
      <c r="C1997" s="196">
        <f>'5'!R27</f>
        <v>0</v>
      </c>
      <c r="D1997" s="197" t="e">
        <f>'5'!R27*100/'5'!J27</f>
        <v>#DIV/0!</v>
      </c>
    </row>
    <row r="1998" spans="1:4">
      <c r="A1998" s="194" t="s">
        <v>2653</v>
      </c>
      <c r="B1998" s="198" t="s">
        <v>576</v>
      </c>
      <c r="C1998" s="196">
        <f>'5'!R28</f>
        <v>0</v>
      </c>
      <c r="D1998" s="197" t="e">
        <f>'5'!R28*100/'5'!J28</f>
        <v>#DIV/0!</v>
      </c>
    </row>
    <row r="1999" spans="1:4">
      <c r="A1999" s="194" t="s">
        <v>2654</v>
      </c>
      <c r="B1999" s="198" t="s">
        <v>578</v>
      </c>
      <c r="C1999" s="196">
        <f>'5'!R30</f>
        <v>0</v>
      </c>
      <c r="D1999" s="197" t="e">
        <f>'5'!R30*100/'5'!J30</f>
        <v>#DIV/0!</v>
      </c>
    </row>
    <row r="2000" spans="1:4">
      <c r="A2000" s="194" t="s">
        <v>2655</v>
      </c>
      <c r="B2000" s="198" t="s">
        <v>2034</v>
      </c>
      <c r="C2000" s="196">
        <f>'5'!R31</f>
        <v>0</v>
      </c>
      <c r="D2000" s="197" t="e">
        <f>'5'!R31*100/'5'!J31</f>
        <v>#DIV/0!</v>
      </c>
    </row>
    <row r="2001" s="181" customFormat="1" spans="1:11">
      <c r="A2001" s="194" t="s">
        <v>2656</v>
      </c>
      <c r="B2001" s="198" t="s">
        <v>733</v>
      </c>
      <c r="C2001" s="196">
        <f>'6'!R6</f>
        <v>0</v>
      </c>
      <c r="D2001" s="197" t="e">
        <f>'6'!R6*100/'6'!J6</f>
        <v>#DIV/0!</v>
      </c>
      <c r="K2001" s="203"/>
    </row>
    <row r="2002" spans="1:4">
      <c r="A2002" s="194" t="s">
        <v>2657</v>
      </c>
      <c r="B2002" s="198" t="s">
        <v>582</v>
      </c>
      <c r="C2002" s="196">
        <f>'6'!R7</f>
        <v>0</v>
      </c>
      <c r="D2002" s="197" t="e">
        <f>'6'!R7*100/'6'!J7</f>
        <v>#DIV/0!</v>
      </c>
    </row>
    <row r="2003" spans="1:4">
      <c r="A2003" s="194" t="s">
        <v>2658</v>
      </c>
      <c r="B2003" s="198" t="s">
        <v>584</v>
      </c>
      <c r="C2003" s="196">
        <f>'6'!R8</f>
        <v>0</v>
      </c>
      <c r="D2003" s="197" t="e">
        <f>'6'!R8*100/'6'!J8</f>
        <v>#DIV/0!</v>
      </c>
    </row>
    <row r="2004" ht="25.5" spans="1:4">
      <c r="A2004" s="194" t="s">
        <v>2659</v>
      </c>
      <c r="B2004" s="201" t="s">
        <v>2660</v>
      </c>
      <c r="C2004" s="196">
        <f>'6'!R17+'7'!R14</f>
        <v>0</v>
      </c>
      <c r="D2004" s="197" t="e">
        <f>('6'!R17+'7'!R14)*100/('6'!J17+'7'!J14)</f>
        <v>#DIV/0!</v>
      </c>
    </row>
    <row r="2005" ht="25.5" spans="1:4">
      <c r="A2005" s="194" t="s">
        <v>2661</v>
      </c>
      <c r="B2005" s="198" t="s">
        <v>2662</v>
      </c>
      <c r="C2005" s="196">
        <f>'6'!R19</f>
        <v>0</v>
      </c>
      <c r="D2005" s="197" t="e">
        <f>('6'!R19)*100/('6'!J19)</f>
        <v>#DIV/0!</v>
      </c>
    </row>
    <row r="2006" s="181" customFormat="1" spans="1:11">
      <c r="A2006" s="194" t="s">
        <v>2663</v>
      </c>
      <c r="B2006" s="199" t="s">
        <v>592</v>
      </c>
      <c r="C2006" s="196">
        <f>'6'!R20</f>
        <v>0</v>
      </c>
      <c r="D2006" s="197" t="e">
        <f>('6'!R20)*100/('6'!J20)</f>
        <v>#DIV/0!</v>
      </c>
      <c r="K2006" s="203"/>
    </row>
    <row r="2007" spans="1:4">
      <c r="A2007" s="194" t="s">
        <v>2664</v>
      </c>
      <c r="B2007" s="198" t="s">
        <v>594</v>
      </c>
      <c r="C2007" s="196">
        <f>'6'!R22</f>
        <v>0</v>
      </c>
      <c r="D2007" s="197" t="e">
        <f>('6'!R22)*100/('6'!J22)</f>
        <v>#DIV/0!</v>
      </c>
    </row>
    <row r="2008" spans="1:4">
      <c r="A2008" s="194" t="s">
        <v>2665</v>
      </c>
      <c r="B2008" s="198" t="s">
        <v>596</v>
      </c>
      <c r="C2008" s="196">
        <f>'6'!R23</f>
        <v>0</v>
      </c>
      <c r="D2008" s="197" t="e">
        <f>('6'!R23)*100/('6'!J23)</f>
        <v>#DIV/0!</v>
      </c>
    </row>
    <row r="2009" spans="1:4">
      <c r="A2009" s="194" t="s">
        <v>2666</v>
      </c>
      <c r="B2009" s="198" t="s">
        <v>598</v>
      </c>
      <c r="C2009" s="196">
        <f>'6'!R24</f>
        <v>0</v>
      </c>
      <c r="D2009" s="197" t="e">
        <f>('6'!R24)*100/('6'!J24)</f>
        <v>#DIV/0!</v>
      </c>
    </row>
    <row r="2010" spans="1:4">
      <c r="A2010" s="194" t="s">
        <v>2667</v>
      </c>
      <c r="B2010" s="198" t="s">
        <v>600</v>
      </c>
      <c r="C2010" s="196">
        <f>'6'!R25</f>
        <v>0</v>
      </c>
      <c r="D2010" s="197" t="e">
        <f>('6'!R25)*100/('6'!J25)</f>
        <v>#DIV/0!</v>
      </c>
    </row>
    <row r="2011" spans="1:4">
      <c r="A2011" s="194" t="s">
        <v>2668</v>
      </c>
      <c r="B2011" s="198" t="s">
        <v>602</v>
      </c>
      <c r="C2011" s="196">
        <f>'6'!R26</f>
        <v>0</v>
      </c>
      <c r="D2011" s="197" t="e">
        <f>('6'!R26)*100/('6'!J26)</f>
        <v>#DIV/0!</v>
      </c>
    </row>
    <row r="2012" spans="1:4">
      <c r="A2012" s="194" t="s">
        <v>2669</v>
      </c>
      <c r="B2012" s="198" t="s">
        <v>559</v>
      </c>
      <c r="C2012" s="196">
        <f>'6'!R27</f>
        <v>0</v>
      </c>
      <c r="D2012" s="197" t="e">
        <f>('6'!R27)*100/('6'!J27)</f>
        <v>#DIV/0!</v>
      </c>
    </row>
    <row r="2013" spans="1:4">
      <c r="A2013" s="194" t="s">
        <v>2670</v>
      </c>
      <c r="B2013" s="198" t="s">
        <v>605</v>
      </c>
      <c r="C2013" s="196">
        <f>'7'!R6</f>
        <v>0</v>
      </c>
      <c r="D2013" s="197" t="e">
        <f>('7'!R6)*100/('7'!J6)</f>
        <v>#DIV/0!</v>
      </c>
    </row>
    <row r="2014" spans="1:4">
      <c r="A2014" s="194" t="s">
        <v>2671</v>
      </c>
      <c r="B2014" s="198" t="s">
        <v>607</v>
      </c>
      <c r="C2014" s="196">
        <f>'7'!R7</f>
        <v>0</v>
      </c>
      <c r="D2014" s="197" t="e">
        <f>('7'!R7)*100/('7'!J7)</f>
        <v>#DIV/0!</v>
      </c>
    </row>
    <row r="2015" spans="1:4">
      <c r="A2015" s="194" t="s">
        <v>2672</v>
      </c>
      <c r="B2015" s="198" t="s">
        <v>358</v>
      </c>
      <c r="C2015" s="196">
        <f>'7'!R8</f>
        <v>0</v>
      </c>
      <c r="D2015" s="197" t="e">
        <f>('7'!R8)*100/('7'!J8)</f>
        <v>#DIV/0!</v>
      </c>
    </row>
    <row r="2016" spans="1:4">
      <c r="A2016" s="194" t="s">
        <v>2673</v>
      </c>
      <c r="B2016" s="198" t="s">
        <v>610</v>
      </c>
      <c r="C2016" s="196">
        <f>'7'!R9</f>
        <v>0</v>
      </c>
      <c r="D2016" s="197" t="e">
        <f>('7'!R9)*100/('7'!J9)</f>
        <v>#DIV/0!</v>
      </c>
    </row>
    <row r="2017" spans="1:4">
      <c r="A2017" s="194" t="s">
        <v>2674</v>
      </c>
      <c r="B2017" s="198" t="s">
        <v>612</v>
      </c>
      <c r="C2017" s="196">
        <f>'7'!R10</f>
        <v>0</v>
      </c>
      <c r="D2017" s="197" t="e">
        <f>('7'!R10)*100/('7'!J10)</f>
        <v>#DIV/0!</v>
      </c>
    </row>
    <row r="2018" spans="1:4">
      <c r="A2018" s="194" t="s">
        <v>2675</v>
      </c>
      <c r="B2018" s="198" t="s">
        <v>614</v>
      </c>
      <c r="C2018" s="196">
        <f>'7'!R11</f>
        <v>0</v>
      </c>
      <c r="D2018" s="197" t="e">
        <f>('7'!R11)*100/('7'!J11)</f>
        <v>#DIV/0!</v>
      </c>
    </row>
    <row r="2019" spans="1:4">
      <c r="A2019" s="194" t="s">
        <v>2676</v>
      </c>
      <c r="B2019" s="198" t="s">
        <v>616</v>
      </c>
      <c r="C2019" s="196">
        <f>'7'!R12</f>
        <v>0</v>
      </c>
      <c r="D2019" s="197" t="e">
        <f>('7'!R12)*100/('7'!J12)</f>
        <v>#DIV/0!</v>
      </c>
    </row>
    <row r="2020" spans="1:4">
      <c r="A2020" s="194" t="s">
        <v>2677</v>
      </c>
      <c r="B2020" s="198" t="s">
        <v>618</v>
      </c>
      <c r="C2020" s="196">
        <f>'7'!R13</f>
        <v>0</v>
      </c>
      <c r="D2020" s="197" t="e">
        <f>('7'!R13)*100/('7'!J13)</f>
        <v>#DIV/0!</v>
      </c>
    </row>
    <row r="2021" spans="1:4">
      <c r="A2021" s="194" t="s">
        <v>2678</v>
      </c>
      <c r="B2021" s="217" t="s">
        <v>2536</v>
      </c>
      <c r="C2021" s="196">
        <f>'7'!R14</f>
        <v>0</v>
      </c>
      <c r="D2021" s="197" t="e">
        <f>('7'!R14)*100/('7'!J14)</f>
        <v>#DIV/0!</v>
      </c>
    </row>
    <row r="2022" spans="1:4">
      <c r="A2022" s="194" t="s">
        <v>2679</v>
      </c>
      <c r="B2022" s="199" t="s">
        <v>610</v>
      </c>
      <c r="C2022" s="196">
        <f>'7'!R15</f>
        <v>0</v>
      </c>
      <c r="D2022" s="197" t="e">
        <f>('7'!R15)*100/('7'!J15)</f>
        <v>#DIV/0!</v>
      </c>
    </row>
    <row r="2023" spans="1:4">
      <c r="A2023" s="194" t="s">
        <v>2680</v>
      </c>
      <c r="B2023" s="218" t="s">
        <v>612</v>
      </c>
      <c r="C2023" s="196">
        <f>'7'!R16</f>
        <v>0</v>
      </c>
      <c r="D2023" s="197" t="e">
        <f>('7'!R16)*100/('7'!J16)</f>
        <v>#DIV/0!</v>
      </c>
    </row>
    <row r="2024" spans="1:4">
      <c r="A2024" s="194" t="s">
        <v>2681</v>
      </c>
      <c r="B2024" s="218" t="s">
        <v>616</v>
      </c>
      <c r="C2024" s="196">
        <f>'7'!R17</f>
        <v>0</v>
      </c>
      <c r="D2024" s="197" t="e">
        <f>('7'!R17)*100/('7'!J17)</f>
        <v>#DIV/0!</v>
      </c>
    </row>
    <row r="2025" spans="1:4">
      <c r="A2025" s="194" t="s">
        <v>2682</v>
      </c>
      <c r="B2025" s="218" t="s">
        <v>618</v>
      </c>
      <c r="C2025" s="196">
        <f>'7'!R18</f>
        <v>0</v>
      </c>
      <c r="D2025" s="197" t="e">
        <f>('7'!R18)*100/('7'!J18)</f>
        <v>#DIV/0!</v>
      </c>
    </row>
    <row r="2026" spans="1:4">
      <c r="A2026" s="194" t="s">
        <v>2683</v>
      </c>
      <c r="B2026" s="198" t="s">
        <v>620</v>
      </c>
      <c r="C2026" s="196">
        <f>'7'!R19</f>
        <v>0</v>
      </c>
      <c r="D2026" s="197" t="e">
        <f>('7'!R19)*100/('7'!J19)</f>
        <v>#DIV/0!</v>
      </c>
    </row>
    <row r="2027" spans="1:4">
      <c r="A2027" s="194" t="s">
        <v>2684</v>
      </c>
      <c r="B2027" s="199" t="s">
        <v>622</v>
      </c>
      <c r="C2027" s="196">
        <f>'7'!R20</f>
        <v>0</v>
      </c>
      <c r="D2027" s="197" t="e">
        <f>('7'!R20)*100/('7'!J20)</f>
        <v>#DIV/0!</v>
      </c>
    </row>
    <row r="2028" spans="1:4">
      <c r="A2028" s="194" t="s">
        <v>2685</v>
      </c>
      <c r="B2028" s="199" t="s">
        <v>624</v>
      </c>
      <c r="C2028" s="196">
        <f>'7'!R21</f>
        <v>0</v>
      </c>
      <c r="D2028" s="197" t="e">
        <f>('7'!R21)*100/('7'!J21)</f>
        <v>#DIV/0!</v>
      </c>
    </row>
    <row r="2029" spans="1:4">
      <c r="A2029" s="194" t="s">
        <v>2686</v>
      </c>
      <c r="B2029" s="198" t="s">
        <v>626</v>
      </c>
      <c r="C2029" s="196">
        <f>'7'!R22</f>
        <v>0</v>
      </c>
      <c r="D2029" s="197" t="e">
        <f>('7'!R22)*100/('7'!J22)</f>
        <v>#DIV/0!</v>
      </c>
    </row>
    <row r="2030" spans="1:4">
      <c r="A2030" s="194" t="s">
        <v>2687</v>
      </c>
      <c r="B2030" s="198" t="s">
        <v>628</v>
      </c>
      <c r="C2030" s="196">
        <f>'7'!R23</f>
        <v>0</v>
      </c>
      <c r="D2030" s="197" t="e">
        <f>('7'!R23)*100/('7'!J23)</f>
        <v>#DIV/0!</v>
      </c>
    </row>
    <row r="2031" spans="1:4">
      <c r="A2031" s="194" t="s">
        <v>2688</v>
      </c>
      <c r="B2031" s="198" t="s">
        <v>630</v>
      </c>
      <c r="C2031" s="196">
        <f>'7'!R24</f>
        <v>0</v>
      </c>
      <c r="D2031" s="197" t="e">
        <f>('7'!R24)*100/('7'!J24)</f>
        <v>#DIV/0!</v>
      </c>
    </row>
    <row r="2032" spans="1:4">
      <c r="A2032" s="194" t="s">
        <v>2689</v>
      </c>
      <c r="B2032" s="198" t="s">
        <v>632</v>
      </c>
      <c r="C2032" s="196">
        <f>'7'!R25</f>
        <v>0</v>
      </c>
      <c r="D2032" s="197" t="e">
        <f>('7'!R25)*100/('7'!J25)</f>
        <v>#DIV/0!</v>
      </c>
    </row>
    <row r="2033" spans="1:4">
      <c r="A2033" s="194" t="s">
        <v>2690</v>
      </c>
      <c r="B2033" s="201" t="s">
        <v>2691</v>
      </c>
      <c r="C2033" s="196">
        <f>('2'!J11-'2'!R11)+('6'!J6-'6'!R6)</f>
        <v>0</v>
      </c>
      <c r="D2033" s="197" t="e">
        <f>(('2'!J11-'2'!R11)+('6'!J6-'6'!R6))*100/('2'!J11+'6'!J6)</f>
        <v>#DIV/0!</v>
      </c>
    </row>
    <row r="2034" spans="1:4">
      <c r="A2034" s="194" t="s">
        <v>2692</v>
      </c>
      <c r="B2034" s="195" t="s">
        <v>2693</v>
      </c>
      <c r="C2034" s="196">
        <f>'2'!J13-'2'!R13</f>
        <v>0</v>
      </c>
      <c r="D2034" s="197" t="e">
        <f>('2'!J13-'2'!R13)*100/'2'!J13</f>
        <v>#DIV/0!</v>
      </c>
    </row>
    <row r="2035" spans="1:4">
      <c r="A2035" s="194" t="s">
        <v>2694</v>
      </c>
      <c r="B2035" s="198" t="s">
        <v>394</v>
      </c>
      <c r="C2035" s="196">
        <f>'2'!J14-'2'!R14</f>
        <v>0</v>
      </c>
      <c r="D2035" s="197" t="e">
        <f>('2'!J14-'2'!R14)*100/'2'!J14</f>
        <v>#DIV/0!</v>
      </c>
    </row>
    <row r="2036" spans="1:4">
      <c r="A2036" s="194" t="s">
        <v>2695</v>
      </c>
      <c r="B2036" s="198" t="s">
        <v>396</v>
      </c>
      <c r="C2036" s="196">
        <f>'2'!J15-'2'!R15</f>
        <v>0</v>
      </c>
      <c r="D2036" s="197" t="e">
        <f>('2'!J15-'2'!R15)*100/'2'!J15</f>
        <v>#DIV/0!</v>
      </c>
    </row>
    <row r="2037" spans="1:4">
      <c r="A2037" s="194" t="s">
        <v>2696</v>
      </c>
      <c r="B2037" s="198" t="s">
        <v>398</v>
      </c>
      <c r="C2037" s="196">
        <f>'2'!J16-'2'!R16</f>
        <v>0</v>
      </c>
      <c r="D2037" s="197" t="e">
        <f>('2'!J16-'2'!R16)*100/'2'!J16</f>
        <v>#DIV/0!</v>
      </c>
    </row>
    <row r="2038" spans="1:4">
      <c r="A2038" s="194" t="s">
        <v>2697</v>
      </c>
      <c r="B2038" s="198" t="s">
        <v>84</v>
      </c>
      <c r="C2038" s="196">
        <f>'2'!J17-'2'!R17</f>
        <v>0</v>
      </c>
      <c r="D2038" s="197" t="e">
        <f>('2'!J17-'2'!R17)*100/'2'!J17</f>
        <v>#DIV/0!</v>
      </c>
    </row>
    <row r="2039" spans="1:4">
      <c r="A2039" s="194" t="s">
        <v>2698</v>
      </c>
      <c r="B2039" s="198" t="s">
        <v>401</v>
      </c>
      <c r="C2039" s="196">
        <f>'2'!J18-'2'!R18</f>
        <v>0</v>
      </c>
      <c r="D2039" s="197" t="e">
        <f>('2'!J18-'2'!R18)*100/'2'!J18</f>
        <v>#DIV/0!</v>
      </c>
    </row>
    <row r="2040" spans="1:4">
      <c r="A2040" s="194" t="s">
        <v>2699</v>
      </c>
      <c r="B2040" s="198" t="s">
        <v>403</v>
      </c>
      <c r="C2040" s="196">
        <f>'2'!J19-'2'!R19</f>
        <v>0</v>
      </c>
      <c r="D2040" s="197" t="e">
        <f>('2'!J19-'2'!R19)*100/'2'!J19</f>
        <v>#DIV/0!</v>
      </c>
    </row>
    <row r="2041" spans="1:4">
      <c r="A2041" s="194" t="s">
        <v>2700</v>
      </c>
      <c r="B2041" s="198" t="s">
        <v>405</v>
      </c>
      <c r="C2041" s="196">
        <f>'2'!J20-'2'!R20</f>
        <v>0</v>
      </c>
      <c r="D2041" s="197" t="e">
        <f>('2'!J20-'2'!R20)*100/'2'!J20</f>
        <v>#DIV/0!</v>
      </c>
    </row>
    <row r="2042" spans="1:4">
      <c r="A2042" s="194" t="s">
        <v>2701</v>
      </c>
      <c r="B2042" s="198" t="s">
        <v>407</v>
      </c>
      <c r="C2042" s="196">
        <f>'2'!J21-'2'!R21</f>
        <v>0</v>
      </c>
      <c r="D2042" s="197" t="e">
        <f>('2'!J21-'2'!R21)*100/'2'!J21</f>
        <v>#DIV/0!</v>
      </c>
    </row>
    <row r="2043" spans="1:4">
      <c r="A2043" s="194" t="s">
        <v>2702</v>
      </c>
      <c r="B2043" s="198" t="s">
        <v>409</v>
      </c>
      <c r="C2043" s="196">
        <f>'2'!J22-'2'!R22</f>
        <v>0</v>
      </c>
      <c r="D2043" s="197" t="e">
        <f>('2'!J22-'2'!R22)*100/'2'!J22</f>
        <v>#DIV/0!</v>
      </c>
    </row>
    <row r="2044" spans="1:4">
      <c r="A2044" s="194" t="s">
        <v>2703</v>
      </c>
      <c r="B2044" s="198" t="s">
        <v>411</v>
      </c>
      <c r="C2044" s="196">
        <f>'2'!J23-'2'!R23</f>
        <v>0</v>
      </c>
      <c r="D2044" s="197" t="e">
        <f>('2'!J23-'2'!R23)*100/'2'!J23</f>
        <v>#DIV/0!</v>
      </c>
    </row>
    <row r="2045" spans="1:4">
      <c r="A2045" s="194" t="s">
        <v>2704</v>
      </c>
      <c r="B2045" s="198" t="s">
        <v>413</v>
      </c>
      <c r="C2045" s="196">
        <f>'2'!J24-'2'!R24</f>
        <v>0</v>
      </c>
      <c r="D2045" s="197" t="e">
        <f>('2'!J24-'2'!R24)*100/'2'!J24</f>
        <v>#DIV/0!</v>
      </c>
    </row>
    <row r="2046" spans="1:4">
      <c r="A2046" s="194" t="s">
        <v>2705</v>
      </c>
      <c r="B2046" s="198" t="s">
        <v>415</v>
      </c>
      <c r="C2046" s="196">
        <f>'2'!J25-'2'!R25</f>
        <v>0</v>
      </c>
      <c r="D2046" s="197" t="e">
        <f>('2'!J25-'2'!R25)*100/'2'!J25</f>
        <v>#DIV/0!</v>
      </c>
    </row>
    <row r="2047" spans="1:4">
      <c r="A2047" s="194" t="s">
        <v>2706</v>
      </c>
      <c r="B2047" s="198" t="s">
        <v>417</v>
      </c>
      <c r="C2047" s="196">
        <f>'2'!J26-'2'!R26</f>
        <v>0</v>
      </c>
      <c r="D2047" s="197" t="e">
        <f>('2'!J26-'2'!R26)*100/'2'!J26</f>
        <v>#DIV/0!</v>
      </c>
    </row>
    <row r="2048" spans="1:4">
      <c r="A2048" s="194" t="s">
        <v>2707</v>
      </c>
      <c r="B2048" s="198" t="s">
        <v>419</v>
      </c>
      <c r="C2048" s="196">
        <f>'2'!J27-'2'!R27</f>
        <v>0</v>
      </c>
      <c r="D2048" s="197" t="e">
        <f>('2'!J27-'2'!R27)*100/'2'!J27</f>
        <v>#DIV/0!</v>
      </c>
    </row>
    <row r="2049" spans="1:4">
      <c r="A2049" s="194" t="s">
        <v>2708</v>
      </c>
      <c r="B2049" s="198" t="s">
        <v>421</v>
      </c>
      <c r="C2049" s="196">
        <f>'2'!J28-'2'!R28</f>
        <v>0</v>
      </c>
      <c r="D2049" s="197" t="e">
        <f>('2'!J28-'2'!R28)*100/'2'!J28</f>
        <v>#DIV/0!</v>
      </c>
    </row>
    <row r="2050" spans="1:4">
      <c r="A2050" s="194" t="s">
        <v>2709</v>
      </c>
      <c r="B2050" s="198" t="s">
        <v>423</v>
      </c>
      <c r="C2050" s="196">
        <f>'2'!J29-'2'!R29</f>
        <v>0</v>
      </c>
      <c r="D2050" s="197" t="e">
        <f>('2'!J29-'2'!R29)*100/'2'!J29</f>
        <v>#DIV/0!</v>
      </c>
    </row>
    <row r="2051" spans="1:4">
      <c r="A2051" s="194" t="s">
        <v>2710</v>
      </c>
      <c r="B2051" s="198" t="s">
        <v>425</v>
      </c>
      <c r="C2051" s="196">
        <f>'3'!J6-'3'!R6</f>
        <v>0</v>
      </c>
      <c r="D2051" s="197" t="e">
        <f>('3'!J6-'3'!R6)*100/'3'!J6</f>
        <v>#DIV/0!</v>
      </c>
    </row>
    <row r="2052" spans="1:4">
      <c r="A2052" s="194" t="s">
        <v>2711</v>
      </c>
      <c r="B2052" s="198" t="s">
        <v>427</v>
      </c>
      <c r="C2052" s="196">
        <f>'3'!J7-'3'!R7</f>
        <v>0</v>
      </c>
      <c r="D2052" s="197" t="e">
        <f>('3'!J7-'3'!R7)*100/'3'!J7</f>
        <v>#DIV/0!</v>
      </c>
    </row>
    <row r="2053" spans="1:4">
      <c r="A2053" s="194" t="s">
        <v>2712</v>
      </c>
      <c r="B2053" s="198" t="s">
        <v>429</v>
      </c>
      <c r="C2053" s="196">
        <f>'3'!J8-'3'!R8</f>
        <v>0</v>
      </c>
      <c r="D2053" s="197" t="e">
        <f>('3'!J8-'3'!R8)*100/'3'!J8</f>
        <v>#DIV/0!</v>
      </c>
    </row>
    <row r="2054" spans="1:4">
      <c r="A2054" s="194" t="s">
        <v>2713</v>
      </c>
      <c r="B2054" s="198" t="s">
        <v>431</v>
      </c>
      <c r="C2054" s="196">
        <f>'3'!J9-'3'!R9</f>
        <v>0</v>
      </c>
      <c r="D2054" s="197" t="e">
        <f>('3'!J9-'3'!R9)*100/'3'!J9</f>
        <v>#DIV/0!</v>
      </c>
    </row>
    <row r="2055" spans="1:4">
      <c r="A2055" s="194" t="s">
        <v>2714</v>
      </c>
      <c r="B2055" s="198" t="s">
        <v>433</v>
      </c>
      <c r="C2055" s="196">
        <f>'3'!J10-'3'!R10</f>
        <v>0</v>
      </c>
      <c r="D2055" s="197" t="e">
        <f>('3'!J10-'3'!R10)*100/'3'!J10</f>
        <v>#DIV/0!</v>
      </c>
    </row>
    <row r="2056" spans="1:4">
      <c r="A2056" s="194" t="s">
        <v>2715</v>
      </c>
      <c r="B2056" s="198" t="s">
        <v>435</v>
      </c>
      <c r="C2056" s="196">
        <f>'3'!J11-'3'!R11</f>
        <v>0</v>
      </c>
      <c r="D2056" s="197" t="e">
        <f>('3'!J11-'3'!R11)*100/'3'!J11</f>
        <v>#DIV/0!</v>
      </c>
    </row>
    <row r="2057" spans="1:4">
      <c r="A2057" s="194" t="s">
        <v>2716</v>
      </c>
      <c r="B2057" s="198" t="s">
        <v>437</v>
      </c>
      <c r="C2057" s="196">
        <f>'3'!J12-'3'!R12</f>
        <v>0</v>
      </c>
      <c r="D2057" s="197" t="e">
        <f>('3'!J12-'3'!R12)*100/'3'!J12</f>
        <v>#DIV/0!</v>
      </c>
    </row>
    <row r="2058" spans="1:4">
      <c r="A2058" s="194" t="s">
        <v>2717</v>
      </c>
      <c r="B2058" s="198" t="s">
        <v>439</v>
      </c>
      <c r="C2058" s="196">
        <f>'3'!J13-'3'!R13</f>
        <v>0</v>
      </c>
      <c r="D2058" s="197" t="e">
        <f>('3'!J13-'3'!R13)*100/'3'!J13</f>
        <v>#DIV/0!</v>
      </c>
    </row>
    <row r="2059" spans="1:4">
      <c r="A2059" s="194" t="s">
        <v>2718</v>
      </c>
      <c r="B2059" s="198" t="s">
        <v>441</v>
      </c>
      <c r="C2059" s="196">
        <f>'3'!J14-'3'!R14</f>
        <v>0</v>
      </c>
      <c r="D2059" s="197" t="e">
        <f>('3'!J14-'3'!R14)*100/'3'!J14</f>
        <v>#DIV/0!</v>
      </c>
    </row>
    <row r="2060" spans="1:4">
      <c r="A2060" s="194" t="s">
        <v>2719</v>
      </c>
      <c r="B2060" s="198" t="s">
        <v>443</v>
      </c>
      <c r="C2060" s="196">
        <f>'3'!J15-'3'!R15</f>
        <v>0</v>
      </c>
      <c r="D2060" s="197" t="e">
        <f>('3'!J15-'3'!R15)*100/'3'!J15</f>
        <v>#DIV/0!</v>
      </c>
    </row>
    <row r="2061" spans="1:4">
      <c r="A2061" s="194" t="s">
        <v>2720</v>
      </c>
      <c r="B2061" s="198" t="s">
        <v>445</v>
      </c>
      <c r="C2061" s="196">
        <f>'3'!J16-'3'!R16</f>
        <v>0</v>
      </c>
      <c r="D2061" s="197" t="e">
        <f>('3'!J16-'3'!R16)*100/'3'!J16</f>
        <v>#DIV/0!</v>
      </c>
    </row>
    <row r="2062" spans="1:4">
      <c r="A2062" s="194" t="s">
        <v>2721</v>
      </c>
      <c r="B2062" s="198" t="s">
        <v>447</v>
      </c>
      <c r="C2062" s="196">
        <f>'3'!J17-'3'!R17</f>
        <v>0</v>
      </c>
      <c r="D2062" s="197" t="e">
        <f>('3'!J17-'3'!R17)*100/'3'!J17</f>
        <v>#DIV/0!</v>
      </c>
    </row>
    <row r="2063" spans="1:4">
      <c r="A2063" s="194" t="s">
        <v>2722</v>
      </c>
      <c r="B2063" s="198" t="s">
        <v>449</v>
      </c>
      <c r="C2063" s="196">
        <f>'3'!J18-'3'!R18</f>
        <v>0</v>
      </c>
      <c r="D2063" s="197" t="e">
        <f>('3'!J18-'3'!R18)*100/'3'!J18</f>
        <v>#DIV/0!</v>
      </c>
    </row>
    <row r="2064" spans="1:4">
      <c r="A2064" s="194" t="s">
        <v>2723</v>
      </c>
      <c r="B2064" s="198" t="s">
        <v>451</v>
      </c>
      <c r="C2064" s="196">
        <f>'3'!J19-'3'!R19</f>
        <v>0</v>
      </c>
      <c r="D2064" s="197" t="e">
        <f>('3'!J19-'3'!R19)*100/'3'!J19</f>
        <v>#DIV/0!</v>
      </c>
    </row>
    <row r="2065" spans="1:4">
      <c r="A2065" s="194" t="s">
        <v>2724</v>
      </c>
      <c r="B2065" s="198" t="s">
        <v>453</v>
      </c>
      <c r="C2065" s="196">
        <f>'3'!J20-'3'!R20</f>
        <v>0</v>
      </c>
      <c r="D2065" s="197" t="e">
        <f>('3'!J20-'3'!R20)*100/'3'!J20</f>
        <v>#DIV/0!</v>
      </c>
    </row>
    <row r="2066" spans="1:4">
      <c r="A2066" s="194" t="s">
        <v>2725</v>
      </c>
      <c r="B2066" s="198" t="s">
        <v>455</v>
      </c>
      <c r="C2066" s="196">
        <f>'3'!J21-'3'!R21</f>
        <v>0</v>
      </c>
      <c r="D2066" s="197" t="e">
        <f>('3'!J21-'3'!R21)*100/'3'!J21</f>
        <v>#DIV/0!</v>
      </c>
    </row>
    <row r="2067" spans="1:4">
      <c r="A2067" s="194" t="s">
        <v>2726</v>
      </c>
      <c r="B2067" s="198" t="s">
        <v>457</v>
      </c>
      <c r="C2067" s="196">
        <f>'3'!J22-'3'!R22</f>
        <v>0</v>
      </c>
      <c r="D2067" s="197" t="e">
        <f>('3'!J22-'3'!R22)*100/'3'!J22</f>
        <v>#DIV/0!</v>
      </c>
    </row>
    <row r="2068" spans="1:4">
      <c r="A2068" s="194" t="s">
        <v>2727</v>
      </c>
      <c r="B2068" s="198" t="s">
        <v>459</v>
      </c>
      <c r="C2068" s="196">
        <f>'3'!J23-'3'!R23</f>
        <v>0</v>
      </c>
      <c r="D2068" s="197" t="e">
        <f>('3'!J23-'3'!R23)*100/'3'!J23</f>
        <v>#DIV/0!</v>
      </c>
    </row>
    <row r="2069" spans="1:4">
      <c r="A2069" s="194" t="s">
        <v>2728</v>
      </c>
      <c r="B2069" s="198" t="s">
        <v>461</v>
      </c>
      <c r="C2069" s="196">
        <f>'3'!J24-'3'!R24</f>
        <v>0</v>
      </c>
      <c r="D2069" s="197" t="e">
        <f>('3'!J24-'3'!R24)*100/'3'!J24</f>
        <v>#DIV/0!</v>
      </c>
    </row>
    <row r="2070" spans="1:4">
      <c r="A2070" s="194" t="s">
        <v>2729</v>
      </c>
      <c r="B2070" s="198" t="s">
        <v>463</v>
      </c>
      <c r="C2070" s="196">
        <f>'3'!J25-'3'!R25</f>
        <v>0</v>
      </c>
      <c r="D2070" s="197" t="e">
        <f>('3'!J25-'3'!R25)*100/'3'!J25</f>
        <v>#DIV/0!</v>
      </c>
    </row>
    <row r="2071" spans="1:4">
      <c r="A2071" s="194" t="s">
        <v>2730</v>
      </c>
      <c r="B2071" s="198" t="s">
        <v>465</v>
      </c>
      <c r="C2071" s="196">
        <f>'3'!J26-'3'!R26</f>
        <v>0</v>
      </c>
      <c r="D2071" s="197" t="e">
        <f>('3'!J26-'3'!R26)*100/'3'!J26</f>
        <v>#DIV/0!</v>
      </c>
    </row>
    <row r="2072" spans="1:4">
      <c r="A2072" s="194" t="s">
        <v>2731</v>
      </c>
      <c r="B2072" s="198" t="s">
        <v>467</v>
      </c>
      <c r="C2072" s="196">
        <f>'3'!J27-'3'!R27</f>
        <v>0</v>
      </c>
      <c r="D2072" s="197" t="e">
        <f>('3'!J27-'3'!R27)*100/'3'!J27</f>
        <v>#DIV/0!</v>
      </c>
    </row>
    <row r="2073" spans="1:4">
      <c r="A2073" s="194" t="s">
        <v>2732</v>
      </c>
      <c r="B2073" s="198" t="s">
        <v>469</v>
      </c>
      <c r="C2073" s="196">
        <f>'3'!J28-'3'!R28</f>
        <v>0</v>
      </c>
      <c r="D2073" s="197" t="e">
        <f>('3'!J28-'3'!R28)*100/'3'!J28</f>
        <v>#DIV/0!</v>
      </c>
    </row>
    <row r="2074" spans="1:4">
      <c r="A2074" s="194" t="s">
        <v>2733</v>
      </c>
      <c r="B2074" s="198" t="s">
        <v>471</v>
      </c>
      <c r="C2074" s="196">
        <f>'3'!J29-'3'!R29</f>
        <v>0</v>
      </c>
      <c r="D2074" s="197" t="e">
        <f>('3'!J29-'3'!R29)*100/'3'!J29</f>
        <v>#DIV/0!</v>
      </c>
    </row>
    <row r="2075" ht="25.5" spans="1:4">
      <c r="A2075" s="194" t="s">
        <v>2734</v>
      </c>
      <c r="B2075" s="199" t="s">
        <v>473</v>
      </c>
      <c r="C2075" s="196">
        <f>'3'!J30-'3'!R30</f>
        <v>0</v>
      </c>
      <c r="D2075" s="197" t="e">
        <f>('3'!J30-'3'!R30)*100/'3'!J30</f>
        <v>#DIV/0!</v>
      </c>
    </row>
    <row r="2076" spans="1:4">
      <c r="A2076" s="194" t="s">
        <v>2735</v>
      </c>
      <c r="B2076" s="198" t="s">
        <v>475</v>
      </c>
      <c r="C2076" s="196">
        <f>'3'!J31-'3'!R31</f>
        <v>0</v>
      </c>
      <c r="D2076" s="197" t="e">
        <f>('3'!J31-'3'!R31)*100/'3'!J31</f>
        <v>#DIV/0!</v>
      </c>
    </row>
    <row r="2077" spans="1:4">
      <c r="A2077" s="194" t="s">
        <v>2736</v>
      </c>
      <c r="B2077" s="198" t="s">
        <v>477</v>
      </c>
      <c r="C2077" s="196">
        <f>'4'!J6-'4'!R6</f>
        <v>0</v>
      </c>
      <c r="D2077" s="197" t="e">
        <f>('4'!J6-'4'!R6)*100/'4'!J6</f>
        <v>#DIV/0!</v>
      </c>
    </row>
    <row r="2078" spans="1:4">
      <c r="A2078" s="194" t="s">
        <v>2737</v>
      </c>
      <c r="B2078" s="199" t="s">
        <v>479</v>
      </c>
      <c r="C2078" s="196">
        <f>'4'!J7-'4'!R7</f>
        <v>0</v>
      </c>
      <c r="D2078" s="197" t="e">
        <f>('4'!J7-'4'!R7)*100/'4'!J7</f>
        <v>#DIV/0!</v>
      </c>
    </row>
    <row r="2079" spans="1:4">
      <c r="A2079" s="194" t="s">
        <v>2738</v>
      </c>
      <c r="B2079" s="198" t="s">
        <v>481</v>
      </c>
      <c r="C2079" s="196">
        <f>'4'!J8-'4'!R8</f>
        <v>0</v>
      </c>
      <c r="D2079" s="197" t="e">
        <f>('4'!J8-'4'!R8)*100/'4'!J8</f>
        <v>#DIV/0!</v>
      </c>
    </row>
    <row r="2080" spans="1:4">
      <c r="A2080" s="194" t="s">
        <v>2739</v>
      </c>
      <c r="B2080" s="198" t="s">
        <v>483</v>
      </c>
      <c r="C2080" s="196">
        <f>'4'!J9-'4'!R9</f>
        <v>0</v>
      </c>
      <c r="D2080" s="197" t="e">
        <f>('4'!J9-'4'!R9)*100/'4'!J9</f>
        <v>#DIV/0!</v>
      </c>
    </row>
    <row r="2081" spans="1:4">
      <c r="A2081" s="194" t="s">
        <v>2740</v>
      </c>
      <c r="B2081" s="198" t="s">
        <v>485</v>
      </c>
      <c r="C2081" s="196">
        <f>'4'!J10-'4'!R10</f>
        <v>0</v>
      </c>
      <c r="D2081" s="197" t="e">
        <f>('4'!J10-'4'!R10)*100/'4'!J10</f>
        <v>#DIV/0!</v>
      </c>
    </row>
    <row r="2082" spans="1:4">
      <c r="A2082" s="194" t="s">
        <v>2741</v>
      </c>
      <c r="B2082" s="198" t="s">
        <v>487</v>
      </c>
      <c r="C2082" s="196">
        <f>'4'!J11-'4'!R11</f>
        <v>0</v>
      </c>
      <c r="D2082" s="197" t="e">
        <f>('4'!J11-'4'!R11)*100/'4'!J11</f>
        <v>#DIV/0!</v>
      </c>
    </row>
    <row r="2083" spans="1:4">
      <c r="A2083" s="194" t="s">
        <v>2742</v>
      </c>
      <c r="B2083" s="198" t="s">
        <v>489</v>
      </c>
      <c r="C2083" s="196">
        <f>'4'!J12-'4'!R12</f>
        <v>0</v>
      </c>
      <c r="D2083" s="197" t="e">
        <f>('4'!J12-'4'!R12)*100/'4'!J12</f>
        <v>#DIV/0!</v>
      </c>
    </row>
    <row r="2084" spans="1:4">
      <c r="A2084" s="194" t="s">
        <v>2743</v>
      </c>
      <c r="B2084" s="198" t="s">
        <v>491</v>
      </c>
      <c r="C2084" s="196">
        <f>'4'!J13-'4'!R13</f>
        <v>0</v>
      </c>
      <c r="D2084" s="197" t="e">
        <f>('4'!J13-'4'!R13)*100/'4'!J13</f>
        <v>#DIV/0!</v>
      </c>
    </row>
    <row r="2085" spans="1:4">
      <c r="A2085" s="194" t="s">
        <v>2744</v>
      </c>
      <c r="B2085" s="198" t="s">
        <v>493</v>
      </c>
      <c r="C2085" s="196">
        <f>'4'!J14-'4'!R14</f>
        <v>0</v>
      </c>
      <c r="D2085" s="197" t="e">
        <f>('4'!J14-'4'!R14)*100/'4'!J14</f>
        <v>#DIV/0!</v>
      </c>
    </row>
    <row r="2086" spans="1:4">
      <c r="A2086" s="194" t="s">
        <v>2745</v>
      </c>
      <c r="B2086" s="198" t="s">
        <v>495</v>
      </c>
      <c r="C2086" s="196">
        <f>'4'!J15-'4'!R15</f>
        <v>0</v>
      </c>
      <c r="D2086" s="197" t="e">
        <f>('4'!J15-'4'!R15)*100/'4'!J15</f>
        <v>#DIV/0!</v>
      </c>
    </row>
    <row r="2087" spans="1:4">
      <c r="A2087" s="194" t="s">
        <v>2746</v>
      </c>
      <c r="B2087" s="198" t="s">
        <v>497</v>
      </c>
      <c r="C2087" s="196">
        <f>'4'!J16-'4'!R16</f>
        <v>0</v>
      </c>
      <c r="D2087" s="197" t="e">
        <f>('4'!J16-'4'!R16)*100/'4'!J16</f>
        <v>#DIV/0!</v>
      </c>
    </row>
    <row r="2088" spans="1:4">
      <c r="A2088" s="194" t="s">
        <v>2747</v>
      </c>
      <c r="B2088" s="198" t="s">
        <v>499</v>
      </c>
      <c r="C2088" s="196">
        <f>'4'!J17-'4'!R17</f>
        <v>0</v>
      </c>
      <c r="D2088" s="197" t="e">
        <f>('4'!J17-'4'!R17)*100/'4'!J17</f>
        <v>#DIV/0!</v>
      </c>
    </row>
    <row r="2089" spans="1:4">
      <c r="A2089" s="194" t="s">
        <v>2748</v>
      </c>
      <c r="B2089" s="198" t="s">
        <v>501</v>
      </c>
      <c r="C2089" s="196">
        <f>'4'!J18-'4'!R18</f>
        <v>0</v>
      </c>
      <c r="D2089" s="197" t="e">
        <f>('4'!J18-'4'!R18)*100/'4'!J18</f>
        <v>#DIV/0!</v>
      </c>
    </row>
    <row r="2090" spans="1:4">
      <c r="A2090" s="194" t="s">
        <v>2749</v>
      </c>
      <c r="B2090" s="198" t="s">
        <v>503</v>
      </c>
      <c r="C2090" s="196">
        <f>'4'!J19-'4'!R19</f>
        <v>0</v>
      </c>
      <c r="D2090" s="197" t="e">
        <f>('4'!J19-'4'!R19)*100/'4'!J19</f>
        <v>#DIV/0!</v>
      </c>
    </row>
    <row r="2091" spans="1:4">
      <c r="A2091" s="194" t="s">
        <v>2750</v>
      </c>
      <c r="B2091" s="198" t="s">
        <v>505</v>
      </c>
      <c r="C2091" s="196">
        <f>'4'!J20-'4'!R20</f>
        <v>0</v>
      </c>
      <c r="D2091" s="197" t="e">
        <f>('4'!J20-'4'!R20)*100/'4'!J20</f>
        <v>#DIV/0!</v>
      </c>
    </row>
    <row r="2092" spans="1:4">
      <c r="A2092" s="194" t="s">
        <v>2751</v>
      </c>
      <c r="B2092" s="198" t="s">
        <v>507</v>
      </c>
      <c r="C2092" s="196">
        <f>'4'!J21-'4'!R21</f>
        <v>0</v>
      </c>
      <c r="D2092" s="197" t="e">
        <f>('4'!J21-'4'!R21)*100/'4'!J21</f>
        <v>#DIV/0!</v>
      </c>
    </row>
    <row r="2093" spans="1:4">
      <c r="A2093" s="194" t="s">
        <v>2752</v>
      </c>
      <c r="B2093" s="198" t="s">
        <v>509</v>
      </c>
      <c r="C2093" s="196">
        <f>'4'!J22-'4'!R22</f>
        <v>0</v>
      </c>
      <c r="D2093" s="197" t="e">
        <f>('4'!J22-'4'!R22)*100/'4'!J22</f>
        <v>#DIV/0!</v>
      </c>
    </row>
    <row r="2094" spans="1:4">
      <c r="A2094" s="194" t="s">
        <v>2753</v>
      </c>
      <c r="B2094" s="198" t="s">
        <v>511</v>
      </c>
      <c r="C2094" s="196">
        <f>'4'!J23-'4'!R23</f>
        <v>0</v>
      </c>
      <c r="D2094" s="197" t="e">
        <f>('4'!J23-'4'!R23)*100/'4'!J23</f>
        <v>#DIV/0!</v>
      </c>
    </row>
    <row r="2095" spans="1:4">
      <c r="A2095" s="194" t="s">
        <v>2754</v>
      </c>
      <c r="B2095" s="198" t="s">
        <v>513</v>
      </c>
      <c r="C2095" s="196">
        <f>'4'!J24-'4'!R24</f>
        <v>0</v>
      </c>
      <c r="D2095" s="197" t="e">
        <f>('4'!J24-'4'!R24)*100/'4'!J24</f>
        <v>#DIV/0!</v>
      </c>
    </row>
    <row r="2096" spans="1:4">
      <c r="A2096" s="194" t="s">
        <v>2755</v>
      </c>
      <c r="B2096" s="198" t="s">
        <v>515</v>
      </c>
      <c r="C2096" s="196">
        <f>'4'!J25-'4'!R25</f>
        <v>0</v>
      </c>
      <c r="D2096" s="197" t="e">
        <f>('4'!J25-'4'!R25)*100/'4'!J25</f>
        <v>#DIV/0!</v>
      </c>
    </row>
    <row r="2097" spans="1:4">
      <c r="A2097" s="194" t="s">
        <v>2756</v>
      </c>
      <c r="B2097" s="198" t="s">
        <v>517</v>
      </c>
      <c r="C2097" s="196" t="s">
        <v>66</v>
      </c>
      <c r="D2097" s="197" t="s">
        <v>66</v>
      </c>
    </row>
    <row r="2098" spans="1:4">
      <c r="A2098" s="194" t="s">
        <v>2757</v>
      </c>
      <c r="B2098" s="198" t="s">
        <v>519</v>
      </c>
      <c r="C2098" s="196">
        <f>'4'!J27-'4'!R27</f>
        <v>0</v>
      </c>
      <c r="D2098" s="197" t="e">
        <f>('4'!J27-'4'!R27)*100/'4'!J27</f>
        <v>#DIV/0!</v>
      </c>
    </row>
    <row r="2099" s="181" customFormat="1" spans="1:11">
      <c r="A2099" s="194" t="s">
        <v>2758</v>
      </c>
      <c r="B2099" s="198" t="s">
        <v>521</v>
      </c>
      <c r="C2099" s="196">
        <f>'4'!J28-'4'!R28</f>
        <v>0</v>
      </c>
      <c r="D2099" s="197" t="e">
        <f>('4'!J28-'4'!R28)*100/'4'!J28</f>
        <v>#DIV/0!</v>
      </c>
      <c r="K2099" s="203"/>
    </row>
    <row r="2100" ht="25.5" spans="1:4">
      <c r="A2100" s="194" t="s">
        <v>2759</v>
      </c>
      <c r="B2100" s="198" t="s">
        <v>523</v>
      </c>
      <c r="C2100" s="196">
        <f>'4'!J29-'4'!R29</f>
        <v>0</v>
      </c>
      <c r="D2100" s="197" t="e">
        <f>('4'!J29-'4'!R29)*100/'4'!J29</f>
        <v>#DIV/0!</v>
      </c>
    </row>
    <row r="2101" s="181" customFormat="1" spans="1:11">
      <c r="A2101" s="194" t="s">
        <v>2760</v>
      </c>
      <c r="B2101" s="198" t="s">
        <v>525</v>
      </c>
      <c r="C2101" s="196">
        <f>'4'!J30-'4'!R30</f>
        <v>0</v>
      </c>
      <c r="D2101" s="197" t="e">
        <f>('4'!J30-'4'!R30)*100/'4'!J30</f>
        <v>#DIV/0!</v>
      </c>
      <c r="K2101" s="203"/>
    </row>
    <row r="2102" spans="1:4">
      <c r="A2102" s="194" t="s">
        <v>2761</v>
      </c>
      <c r="B2102" s="198" t="s">
        <v>527</v>
      </c>
      <c r="C2102" s="196" t="s">
        <v>66</v>
      </c>
      <c r="D2102" s="197" t="s">
        <v>66</v>
      </c>
    </row>
    <row r="2103" spans="1:4">
      <c r="A2103" s="194" t="s">
        <v>2762</v>
      </c>
      <c r="B2103" s="198" t="s">
        <v>529</v>
      </c>
      <c r="C2103" s="196" t="s">
        <v>66</v>
      </c>
      <c r="D2103" s="197" t="s">
        <v>66</v>
      </c>
    </row>
    <row r="2104" spans="1:4">
      <c r="A2104" s="194" t="s">
        <v>2763</v>
      </c>
      <c r="B2104" s="198" t="s">
        <v>531</v>
      </c>
      <c r="C2104" s="196" t="s">
        <v>66</v>
      </c>
      <c r="D2104" s="197" t="s">
        <v>66</v>
      </c>
    </row>
    <row r="2105" spans="1:4">
      <c r="A2105" s="194" t="s">
        <v>2764</v>
      </c>
      <c r="B2105" s="198" t="s">
        <v>533</v>
      </c>
      <c r="C2105" s="196" t="s">
        <v>66</v>
      </c>
      <c r="D2105" s="197" t="s">
        <v>66</v>
      </c>
    </row>
    <row r="2106" spans="1:4">
      <c r="A2106" s="194" t="s">
        <v>2765</v>
      </c>
      <c r="B2106" s="198" t="s">
        <v>535</v>
      </c>
      <c r="C2106" s="196" t="s">
        <v>66</v>
      </c>
      <c r="D2106" s="197" t="s">
        <v>66</v>
      </c>
    </row>
    <row r="2107" spans="1:4">
      <c r="A2107" s="194" t="s">
        <v>2766</v>
      </c>
      <c r="B2107" s="198" t="s">
        <v>537</v>
      </c>
      <c r="C2107" s="196">
        <f>'5'!J8-'5'!R8</f>
        <v>0</v>
      </c>
      <c r="D2107" s="197" t="e">
        <f>('5'!J8-'5'!R8)*100/'5'!J8</f>
        <v>#DIV/0!</v>
      </c>
    </row>
    <row r="2108" spans="1:4">
      <c r="A2108" s="194" t="s">
        <v>2767</v>
      </c>
      <c r="B2108" s="198" t="s">
        <v>539</v>
      </c>
      <c r="C2108" s="196">
        <f>'5'!J9-'5'!R9</f>
        <v>0</v>
      </c>
      <c r="D2108" s="197" t="e">
        <f>('5'!J9-'5'!R9)*100/'5'!J9</f>
        <v>#DIV/0!</v>
      </c>
    </row>
    <row r="2109" spans="1:4">
      <c r="A2109" s="194" t="s">
        <v>2768</v>
      </c>
      <c r="B2109" s="198" t="s">
        <v>541</v>
      </c>
      <c r="C2109" s="196">
        <f>'5'!J10-'5'!R10</f>
        <v>0</v>
      </c>
      <c r="D2109" s="197" t="e">
        <f>('5'!J10-'5'!R10)*100/'5'!J10</f>
        <v>#DIV/0!</v>
      </c>
    </row>
    <row r="2110" spans="1:4">
      <c r="A2110" s="194" t="s">
        <v>2769</v>
      </c>
      <c r="B2110" s="198" t="s">
        <v>543</v>
      </c>
      <c r="C2110" s="196">
        <f>'5'!J11-'5'!R11</f>
        <v>0</v>
      </c>
      <c r="D2110" s="197" t="e">
        <f>('5'!J11-'5'!R11)*100/'5'!J11</f>
        <v>#DIV/0!</v>
      </c>
    </row>
    <row r="2111" spans="1:4">
      <c r="A2111" s="194" t="s">
        <v>2770</v>
      </c>
      <c r="B2111" s="198" t="s">
        <v>545</v>
      </c>
      <c r="C2111" s="196">
        <f>'5'!J12-'5'!R12</f>
        <v>0</v>
      </c>
      <c r="D2111" s="197" t="e">
        <f>('5'!J12-'5'!R12)*100/'5'!J12</f>
        <v>#DIV/0!</v>
      </c>
    </row>
    <row r="2112" spans="1:4">
      <c r="A2112" s="194" t="s">
        <v>2771</v>
      </c>
      <c r="B2112" s="198" t="s">
        <v>547</v>
      </c>
      <c r="C2112" s="196">
        <f>'5'!J13-'5'!R13</f>
        <v>0</v>
      </c>
      <c r="D2112" s="197" t="e">
        <f>('5'!J13-'5'!R13)*100/'5'!J13</f>
        <v>#DIV/0!</v>
      </c>
    </row>
    <row r="2113" spans="1:4">
      <c r="A2113" s="194" t="s">
        <v>2772</v>
      </c>
      <c r="B2113" s="198" t="s">
        <v>549</v>
      </c>
      <c r="C2113" s="196">
        <f>'5'!J14-'5'!R14</f>
        <v>0</v>
      </c>
      <c r="D2113" s="197" t="e">
        <f>('5'!J14-'5'!R14)*100/'5'!J14</f>
        <v>#DIV/0!</v>
      </c>
    </row>
    <row r="2114" spans="1:4">
      <c r="A2114" s="194" t="s">
        <v>2773</v>
      </c>
      <c r="B2114" s="198" t="s">
        <v>551</v>
      </c>
      <c r="C2114" s="196">
        <f>'5'!J15-'5'!R15</f>
        <v>0</v>
      </c>
      <c r="D2114" s="197" t="e">
        <f>('5'!J15-'5'!R15)*100/'5'!J15</f>
        <v>#DIV/0!</v>
      </c>
    </row>
    <row r="2115" spans="1:4">
      <c r="A2115" s="194" t="s">
        <v>2774</v>
      </c>
      <c r="B2115" s="198" t="s">
        <v>553</v>
      </c>
      <c r="C2115" s="196">
        <f>'5'!J16-'5'!R16</f>
        <v>0</v>
      </c>
      <c r="D2115" s="197" t="e">
        <f>('5'!J16-'5'!R16)*100/'5'!J16</f>
        <v>#DIV/0!</v>
      </c>
    </row>
    <row r="2116" spans="1:4">
      <c r="A2116" s="194" t="s">
        <v>2775</v>
      </c>
      <c r="B2116" s="198" t="s">
        <v>555</v>
      </c>
      <c r="C2116" s="196">
        <f>'5'!J17-'5'!R17</f>
        <v>0</v>
      </c>
      <c r="D2116" s="197" t="e">
        <f>('5'!J17-'5'!R17)*100/'5'!J17</f>
        <v>#DIV/0!</v>
      </c>
    </row>
    <row r="2117" spans="1:4">
      <c r="A2117" s="194" t="s">
        <v>2776</v>
      </c>
      <c r="B2117" s="198" t="s">
        <v>557</v>
      </c>
      <c r="C2117" s="196">
        <f>'5'!J18-'5'!R18</f>
        <v>0</v>
      </c>
      <c r="D2117" s="197" t="e">
        <f>('5'!J18-'5'!R18)*100/'5'!J18</f>
        <v>#DIV/0!</v>
      </c>
    </row>
    <row r="2118" spans="1:4">
      <c r="A2118" s="194" t="s">
        <v>2777</v>
      </c>
      <c r="B2118" s="198" t="s">
        <v>559</v>
      </c>
      <c r="C2118" s="196">
        <f>'5'!J19-'5'!R19</f>
        <v>0</v>
      </c>
      <c r="D2118" s="197" t="e">
        <f>('5'!J19-'5'!R19)*100/'5'!J19</f>
        <v>#DIV/0!</v>
      </c>
    </row>
    <row r="2119" spans="1:4">
      <c r="A2119" s="194" t="s">
        <v>2778</v>
      </c>
      <c r="B2119" s="198" t="s">
        <v>561</v>
      </c>
      <c r="C2119" s="196">
        <f>'5'!J20-'5'!R20</f>
        <v>0</v>
      </c>
      <c r="D2119" s="197" t="e">
        <f>('5'!J20-'5'!R20)*100/'5'!J20</f>
        <v>#DIV/0!</v>
      </c>
    </row>
    <row r="2120" spans="1:4">
      <c r="A2120" s="194" t="s">
        <v>2779</v>
      </c>
      <c r="B2120" s="198" t="s">
        <v>563</v>
      </c>
      <c r="C2120" s="196">
        <f>'5'!J21-'5'!R21</f>
        <v>0</v>
      </c>
      <c r="D2120" s="197" t="e">
        <f>('5'!J21-'5'!R21)*100/'5'!J21</f>
        <v>#DIV/0!</v>
      </c>
    </row>
    <row r="2121" spans="1:4">
      <c r="A2121" s="194" t="s">
        <v>2780</v>
      </c>
      <c r="B2121" s="198" t="s">
        <v>254</v>
      </c>
      <c r="C2121" s="196">
        <f>'5'!J22-'5'!R22</f>
        <v>0</v>
      </c>
      <c r="D2121" s="197" t="e">
        <f>('5'!J22-'5'!R22)*100/'5'!J22</f>
        <v>#DIV/0!</v>
      </c>
    </row>
    <row r="2122" spans="1:4">
      <c r="A2122" s="194" t="s">
        <v>2781</v>
      </c>
      <c r="B2122" s="198" t="s">
        <v>566</v>
      </c>
      <c r="C2122" s="196">
        <f>'5'!J23-'5'!R23</f>
        <v>0</v>
      </c>
      <c r="D2122" s="197" t="e">
        <f>('5'!J23-'5'!R23)*100/'5'!J23</f>
        <v>#DIV/0!</v>
      </c>
    </row>
    <row r="2123" spans="1:4">
      <c r="A2123" s="194" t="s">
        <v>2782</v>
      </c>
      <c r="B2123" s="198" t="s">
        <v>568</v>
      </c>
      <c r="C2123" s="196">
        <f>'5'!J24-'5'!R24</f>
        <v>0</v>
      </c>
      <c r="D2123" s="197" t="e">
        <f>('5'!J24-'5'!R24)*100/'5'!J24</f>
        <v>#DIV/0!</v>
      </c>
    </row>
    <row r="2124" spans="1:4">
      <c r="A2124" s="194" t="s">
        <v>2783</v>
      </c>
      <c r="B2124" s="198" t="s">
        <v>570</v>
      </c>
      <c r="C2124" s="196">
        <f>'5'!J25-'5'!R25</f>
        <v>0</v>
      </c>
      <c r="D2124" s="197" t="e">
        <f>('5'!J25-'5'!R25)*100/'5'!J25</f>
        <v>#DIV/0!</v>
      </c>
    </row>
    <row r="2125" spans="1:4">
      <c r="A2125" s="194" t="s">
        <v>2784</v>
      </c>
      <c r="B2125" s="198" t="s">
        <v>572</v>
      </c>
      <c r="C2125" s="196">
        <f>'5'!J26-'5'!R26</f>
        <v>0</v>
      </c>
      <c r="D2125" s="197" t="e">
        <f>('5'!J26-'5'!R26)*100/'5'!J26</f>
        <v>#DIV/0!</v>
      </c>
    </row>
    <row r="2126" spans="1:4">
      <c r="A2126" s="194" t="s">
        <v>2785</v>
      </c>
      <c r="B2126" s="198" t="s">
        <v>574</v>
      </c>
      <c r="C2126" s="196">
        <f>'5'!J27-'5'!R27</f>
        <v>0</v>
      </c>
      <c r="D2126" s="197" t="e">
        <f>('5'!J27-'5'!R27)*100/'5'!J27</f>
        <v>#DIV/0!</v>
      </c>
    </row>
    <row r="2127" spans="1:4">
      <c r="A2127" s="194" t="s">
        <v>2786</v>
      </c>
      <c r="B2127" s="198" t="s">
        <v>576</v>
      </c>
      <c r="C2127" s="196">
        <f>'5'!J28-'5'!R28</f>
        <v>0</v>
      </c>
      <c r="D2127" s="197" t="e">
        <f>('5'!J28-'5'!R28)*100/'5'!J28</f>
        <v>#DIV/0!</v>
      </c>
    </row>
    <row r="2128" spans="1:4">
      <c r="A2128" s="194" t="s">
        <v>2787</v>
      </c>
      <c r="B2128" s="198" t="s">
        <v>578</v>
      </c>
      <c r="C2128" s="196">
        <f>'5'!J30-'5'!R30</f>
        <v>0</v>
      </c>
      <c r="D2128" s="197" t="e">
        <f>('5'!J30-'5'!R30)*100/'5'!J30</f>
        <v>#DIV/0!</v>
      </c>
    </row>
    <row r="2129" spans="1:4">
      <c r="A2129" s="194" t="s">
        <v>2788</v>
      </c>
      <c r="B2129" s="198" t="s">
        <v>2034</v>
      </c>
      <c r="C2129" s="196">
        <f>'5'!J31-'5'!R31</f>
        <v>0</v>
      </c>
      <c r="D2129" s="197" t="e">
        <f>('5'!J31-'5'!R31)*100/'5'!J31</f>
        <v>#DIV/0!</v>
      </c>
    </row>
    <row r="2130" s="181" customFormat="1" spans="1:11">
      <c r="A2130" s="194" t="s">
        <v>2789</v>
      </c>
      <c r="B2130" s="198" t="s">
        <v>733</v>
      </c>
      <c r="C2130" s="196">
        <f>'6'!J6-'6'!R6</f>
        <v>0</v>
      </c>
      <c r="D2130" s="197" t="e">
        <f>('6'!J6-'6'!R6)*100/'6'!J6</f>
        <v>#DIV/0!</v>
      </c>
      <c r="K2130" s="203"/>
    </row>
    <row r="2131" spans="1:4">
      <c r="A2131" s="194" t="s">
        <v>2790</v>
      </c>
      <c r="B2131" s="198" t="s">
        <v>582</v>
      </c>
      <c r="C2131" s="196">
        <f>'6'!J7-'6'!R7</f>
        <v>0</v>
      </c>
      <c r="D2131" s="197" t="e">
        <f>('6'!J7-'6'!R7)*100/'6'!J7</f>
        <v>#DIV/0!</v>
      </c>
    </row>
    <row r="2132" spans="1:4">
      <c r="A2132" s="194" t="s">
        <v>2791</v>
      </c>
      <c r="B2132" s="198" t="s">
        <v>584</v>
      </c>
      <c r="C2132" s="196">
        <f>'6'!J8-'6'!R8</f>
        <v>0</v>
      </c>
      <c r="D2132" s="197" t="e">
        <f>('6'!J8-'6'!R8)*100/'6'!J8</f>
        <v>#DIV/0!</v>
      </c>
    </row>
    <row r="2133" ht="25.5" spans="1:4">
      <c r="A2133" s="194" t="s">
        <v>2792</v>
      </c>
      <c r="B2133" s="201" t="s">
        <v>2793</v>
      </c>
      <c r="C2133" s="196">
        <f>('6'!J17+'7'!J14)-('6'!R17+'7'!R14)</f>
        <v>0</v>
      </c>
      <c r="D2133" s="197" t="e">
        <f>(('6'!J17+'7'!J14)-('6'!R17+'7'!R14))*100/('6'!J17+'7'!J14)</f>
        <v>#DIV/0!</v>
      </c>
    </row>
    <row r="2134" ht="25.5" spans="1:4">
      <c r="A2134" s="194" t="s">
        <v>2794</v>
      </c>
      <c r="B2134" s="198" t="s">
        <v>2662</v>
      </c>
      <c r="C2134" s="196">
        <f>'6'!J19-'6'!R19</f>
        <v>0</v>
      </c>
      <c r="D2134" s="197" t="e">
        <f>('6'!J19-'6'!R19)*100/('6'!J19)</f>
        <v>#DIV/0!</v>
      </c>
    </row>
    <row r="2135" s="181" customFormat="1" spans="1:11">
      <c r="A2135" s="194" t="s">
        <v>2795</v>
      </c>
      <c r="B2135" s="199" t="s">
        <v>592</v>
      </c>
      <c r="C2135" s="196">
        <f>'6'!J20-'6'!R20</f>
        <v>0</v>
      </c>
      <c r="D2135" s="197" t="e">
        <f>('6'!J20-'6'!R20)*100/('6'!J20)</f>
        <v>#DIV/0!</v>
      </c>
      <c r="K2135" s="203"/>
    </row>
    <row r="2136" spans="1:4">
      <c r="A2136" s="194" t="s">
        <v>2796</v>
      </c>
      <c r="B2136" s="198" t="s">
        <v>594</v>
      </c>
      <c r="C2136" s="196">
        <f>'6'!J22-'6'!R22</f>
        <v>0</v>
      </c>
      <c r="D2136" s="197" t="e">
        <f>('6'!J22-'6'!R22)*100/('6'!J22)</f>
        <v>#DIV/0!</v>
      </c>
    </row>
    <row r="2137" spans="1:4">
      <c r="A2137" s="194" t="s">
        <v>2797</v>
      </c>
      <c r="B2137" s="198" t="s">
        <v>596</v>
      </c>
      <c r="C2137" s="196">
        <f>'6'!J23-'6'!R23</f>
        <v>0</v>
      </c>
      <c r="D2137" s="197" t="e">
        <f>('6'!J23-'6'!R23)*100/('6'!J23)</f>
        <v>#DIV/0!</v>
      </c>
    </row>
    <row r="2138" spans="1:4">
      <c r="A2138" s="194" t="s">
        <v>2798</v>
      </c>
      <c r="B2138" s="198" t="s">
        <v>598</v>
      </c>
      <c r="C2138" s="196">
        <f>'6'!J24-'6'!R24</f>
        <v>0</v>
      </c>
      <c r="D2138" s="197" t="e">
        <f>('6'!J24-'6'!R24)*100/('6'!J24)</f>
        <v>#DIV/0!</v>
      </c>
    </row>
    <row r="2139" spans="1:4">
      <c r="A2139" s="194" t="s">
        <v>2799</v>
      </c>
      <c r="B2139" s="198" t="s">
        <v>600</v>
      </c>
      <c r="C2139" s="196">
        <f>'6'!J25-'6'!R25</f>
        <v>0</v>
      </c>
      <c r="D2139" s="197" t="e">
        <f>('6'!J25-'6'!R25)*100/('6'!J25)</f>
        <v>#DIV/0!</v>
      </c>
    </row>
    <row r="2140" spans="1:4">
      <c r="A2140" s="194" t="s">
        <v>2800</v>
      </c>
      <c r="B2140" s="198" t="s">
        <v>602</v>
      </c>
      <c r="C2140" s="196">
        <f>'6'!J26-'6'!R26</f>
        <v>0</v>
      </c>
      <c r="D2140" s="197" t="e">
        <f>('6'!J26-'6'!R26)*100/('6'!J26)</f>
        <v>#DIV/0!</v>
      </c>
    </row>
    <row r="2141" spans="1:4">
      <c r="A2141" s="194" t="s">
        <v>2801</v>
      </c>
      <c r="B2141" s="198" t="s">
        <v>559</v>
      </c>
      <c r="C2141" s="196">
        <f>'6'!J27-'6'!R27</f>
        <v>0</v>
      </c>
      <c r="D2141" s="197" t="e">
        <f>('6'!J27-'6'!R27)*100/('6'!J27)</f>
        <v>#DIV/0!</v>
      </c>
    </row>
    <row r="2142" spans="1:4">
      <c r="A2142" s="194" t="s">
        <v>2802</v>
      </c>
      <c r="B2142" s="198" t="s">
        <v>605</v>
      </c>
      <c r="C2142" s="196">
        <f>'7'!J6-'7'!R6</f>
        <v>0</v>
      </c>
      <c r="D2142" s="197" t="e">
        <f>('7'!J6-'7'!R6)*100/('7'!J6)</f>
        <v>#DIV/0!</v>
      </c>
    </row>
    <row r="2143" spans="1:4">
      <c r="A2143" s="194" t="s">
        <v>2803</v>
      </c>
      <c r="B2143" s="198" t="s">
        <v>607</v>
      </c>
      <c r="C2143" s="196">
        <f>'7'!J7-'7'!R7</f>
        <v>0</v>
      </c>
      <c r="D2143" s="197" t="e">
        <f>('7'!J7-'7'!R7)*100/('7'!J7)</f>
        <v>#DIV/0!</v>
      </c>
    </row>
    <row r="2144" spans="1:4">
      <c r="A2144" s="194" t="s">
        <v>2804</v>
      </c>
      <c r="B2144" s="198" t="s">
        <v>358</v>
      </c>
      <c r="C2144" s="196">
        <f>'7'!J8-'7'!R8</f>
        <v>0</v>
      </c>
      <c r="D2144" s="197" t="e">
        <f>('7'!J8-'7'!R8)*100/('7'!J8)</f>
        <v>#DIV/0!</v>
      </c>
    </row>
    <row r="2145" spans="1:4">
      <c r="A2145" s="194" t="s">
        <v>2805</v>
      </c>
      <c r="B2145" s="198" t="s">
        <v>610</v>
      </c>
      <c r="C2145" s="196">
        <f>'7'!J9-'7'!R9</f>
        <v>0</v>
      </c>
      <c r="D2145" s="197" t="e">
        <f>('7'!J9-'7'!R9)*100/('7'!J9)</f>
        <v>#DIV/0!</v>
      </c>
    </row>
    <row r="2146" spans="1:4">
      <c r="A2146" s="194" t="s">
        <v>2806</v>
      </c>
      <c r="B2146" s="198" t="s">
        <v>612</v>
      </c>
      <c r="C2146" s="196">
        <f>'7'!J10-'7'!R10</f>
        <v>0</v>
      </c>
      <c r="D2146" s="197" t="e">
        <f>('7'!J10-'7'!R10)*100/('7'!J10)</f>
        <v>#DIV/0!</v>
      </c>
    </row>
    <row r="2147" spans="1:4">
      <c r="A2147" s="194" t="s">
        <v>2807</v>
      </c>
      <c r="B2147" s="198" t="s">
        <v>614</v>
      </c>
      <c r="C2147" s="196">
        <f>'7'!J11-'7'!R11</f>
        <v>0</v>
      </c>
      <c r="D2147" s="197" t="e">
        <f>('7'!J11-'7'!R11)*100/('7'!J11)</f>
        <v>#DIV/0!</v>
      </c>
    </row>
    <row r="2148" spans="1:4">
      <c r="A2148" s="194" t="s">
        <v>2808</v>
      </c>
      <c r="B2148" s="198" t="s">
        <v>616</v>
      </c>
      <c r="C2148" s="196">
        <f>'7'!J12-'7'!R12</f>
        <v>0</v>
      </c>
      <c r="D2148" s="197" t="e">
        <f>('7'!J12-'7'!R12)*100/('7'!J12)</f>
        <v>#DIV/0!</v>
      </c>
    </row>
    <row r="2149" spans="1:4">
      <c r="A2149" s="194" t="s">
        <v>2809</v>
      </c>
      <c r="B2149" s="198" t="s">
        <v>618</v>
      </c>
      <c r="C2149" s="196">
        <f>'7'!J13-'7'!R13</f>
        <v>0</v>
      </c>
      <c r="D2149" s="197" t="e">
        <f>('7'!J13-'7'!R13)*100/('7'!J13)</f>
        <v>#DIV/0!</v>
      </c>
    </row>
    <row r="2150" spans="1:4">
      <c r="A2150" s="194" t="s">
        <v>2810</v>
      </c>
      <c r="B2150" s="217" t="s">
        <v>2536</v>
      </c>
      <c r="C2150" s="196">
        <f>'7'!J14-'7'!R14</f>
        <v>0</v>
      </c>
      <c r="D2150" s="197" t="e">
        <f>('7'!J14-'7'!R14)*100/('7'!J14)</f>
        <v>#DIV/0!</v>
      </c>
    </row>
    <row r="2151" spans="1:4">
      <c r="A2151" s="194" t="s">
        <v>2811</v>
      </c>
      <c r="B2151" s="199" t="s">
        <v>610</v>
      </c>
      <c r="C2151" s="196">
        <f>'7'!J15-'7'!R15</f>
        <v>0</v>
      </c>
      <c r="D2151" s="197" t="e">
        <f>('7'!J15-'7'!R15)*100/('7'!J15)</f>
        <v>#DIV/0!</v>
      </c>
    </row>
    <row r="2152" spans="1:4">
      <c r="A2152" s="194" t="s">
        <v>2812</v>
      </c>
      <c r="B2152" s="218" t="s">
        <v>612</v>
      </c>
      <c r="C2152" s="196">
        <f>'7'!J16-'7'!R16</f>
        <v>0</v>
      </c>
      <c r="D2152" s="197" t="e">
        <f>('7'!J16-'7'!R16)*100/('7'!J16)</f>
        <v>#DIV/0!</v>
      </c>
    </row>
    <row r="2153" spans="1:4">
      <c r="A2153" s="194" t="s">
        <v>2813</v>
      </c>
      <c r="B2153" s="218" t="s">
        <v>616</v>
      </c>
      <c r="C2153" s="196">
        <f>'7'!J17-'7'!R17</f>
        <v>0</v>
      </c>
      <c r="D2153" s="197" t="e">
        <f>('7'!J17-'7'!R17)*100/('7'!J17)</f>
        <v>#DIV/0!</v>
      </c>
    </row>
    <row r="2154" spans="1:4">
      <c r="A2154" s="194" t="s">
        <v>2814</v>
      </c>
      <c r="B2154" s="218" t="s">
        <v>618</v>
      </c>
      <c r="C2154" s="196">
        <f>'7'!J18-'7'!R18</f>
        <v>0</v>
      </c>
      <c r="D2154" s="197" t="e">
        <f>('7'!J18-'7'!R18)*100/('7'!J18)</f>
        <v>#DIV/0!</v>
      </c>
    </row>
    <row r="2155" spans="1:4">
      <c r="A2155" s="194" t="s">
        <v>2815</v>
      </c>
      <c r="B2155" s="198" t="s">
        <v>620</v>
      </c>
      <c r="C2155" s="196">
        <f>'7'!J19-'7'!R19</f>
        <v>0</v>
      </c>
      <c r="D2155" s="197" t="e">
        <f>('7'!J19-'7'!R19)*100/('7'!J19)</f>
        <v>#DIV/0!</v>
      </c>
    </row>
    <row r="2156" spans="1:4">
      <c r="A2156" s="194" t="s">
        <v>2816</v>
      </c>
      <c r="B2156" s="199" t="s">
        <v>622</v>
      </c>
      <c r="C2156" s="196">
        <f>'7'!J20-'7'!R20</f>
        <v>0</v>
      </c>
      <c r="D2156" s="197" t="e">
        <f>('7'!J20-'7'!R20)*100/('7'!J20)</f>
        <v>#DIV/0!</v>
      </c>
    </row>
    <row r="2157" spans="1:4">
      <c r="A2157" s="194" t="s">
        <v>2817</v>
      </c>
      <c r="B2157" s="199" t="s">
        <v>624</v>
      </c>
      <c r="C2157" s="196">
        <f>'7'!J21-'7'!R21</f>
        <v>0</v>
      </c>
      <c r="D2157" s="197" t="e">
        <f>('7'!J21-'7'!R21)*100/('7'!J21)</f>
        <v>#DIV/0!</v>
      </c>
    </row>
    <row r="2158" spans="1:4">
      <c r="A2158" s="194" t="s">
        <v>2818</v>
      </c>
      <c r="B2158" s="198" t="s">
        <v>626</v>
      </c>
      <c r="C2158" s="196">
        <f>'7'!J22-'7'!R22</f>
        <v>0</v>
      </c>
      <c r="D2158" s="197" t="e">
        <f>('7'!J22-'7'!R22)*100/('7'!J22)</f>
        <v>#DIV/0!</v>
      </c>
    </row>
    <row r="2159" spans="1:4">
      <c r="A2159" s="194" t="s">
        <v>2819</v>
      </c>
      <c r="B2159" s="198" t="s">
        <v>628</v>
      </c>
      <c r="C2159" s="196">
        <f>'7'!J23-'7'!R23</f>
        <v>0</v>
      </c>
      <c r="D2159" s="197" t="e">
        <f>('7'!J23-'7'!R23)*100/('7'!J23)</f>
        <v>#DIV/0!</v>
      </c>
    </row>
    <row r="2160" spans="1:4">
      <c r="A2160" s="194" t="s">
        <v>2820</v>
      </c>
      <c r="B2160" s="198" t="s">
        <v>630</v>
      </c>
      <c r="C2160" s="196">
        <f>'7'!J24-'7'!R24</f>
        <v>0</v>
      </c>
      <c r="D2160" s="197" t="e">
        <f>('7'!J24-'7'!R24)*100/('7'!J24)</f>
        <v>#DIV/0!</v>
      </c>
    </row>
    <row r="2161" spans="1:4">
      <c r="A2161" s="194" t="s">
        <v>2821</v>
      </c>
      <c r="B2161" s="198" t="s">
        <v>632</v>
      </c>
      <c r="C2161" s="196">
        <f>'7'!J25-'7'!R25</f>
        <v>0</v>
      </c>
      <c r="D2161" s="197" t="e">
        <f>('7'!J25-'7'!R25)*100/('7'!J25)</f>
        <v>#DIV/0!</v>
      </c>
    </row>
    <row r="2162" ht="27.75" customHeight="1" spans="1:4">
      <c r="A2162" s="194" t="s">
        <v>2822</v>
      </c>
      <c r="B2162" s="195" t="s">
        <v>2823</v>
      </c>
      <c r="C2162" s="196">
        <f>'8'!E11+'12'!E6</f>
        <v>1.5</v>
      </c>
      <c r="D2162" s="197">
        <f>('8'!E11+'12'!E6)*100/'8'!D11</f>
        <v>100</v>
      </c>
    </row>
    <row r="2163" ht="25.5" spans="1:4">
      <c r="A2163" s="194" t="s">
        <v>2824</v>
      </c>
      <c r="B2163" s="195" t="s">
        <v>392</v>
      </c>
      <c r="C2163" s="196">
        <f>'8'!E13</f>
        <v>0</v>
      </c>
      <c r="D2163" s="197" t="e">
        <f>'8'!E13*100/'8'!D13</f>
        <v>#DIV/0!</v>
      </c>
    </row>
    <row r="2164" spans="1:4">
      <c r="A2164" s="194" t="s">
        <v>2825</v>
      </c>
      <c r="B2164" s="198" t="s">
        <v>394</v>
      </c>
      <c r="C2164" s="196">
        <f>'8'!E14</f>
        <v>0</v>
      </c>
      <c r="D2164" s="197" t="e">
        <f>'8'!E14*100/'8'!D14</f>
        <v>#DIV/0!</v>
      </c>
    </row>
    <row r="2165" spans="1:4">
      <c r="A2165" s="194" t="s">
        <v>2826</v>
      </c>
      <c r="B2165" s="198" t="s">
        <v>396</v>
      </c>
      <c r="C2165" s="196">
        <f>'8'!E15</f>
        <v>0</v>
      </c>
      <c r="D2165" s="197" t="e">
        <f>'8'!E15*100/'8'!D15</f>
        <v>#DIV/0!</v>
      </c>
    </row>
    <row r="2166" spans="1:4">
      <c r="A2166" s="194" t="s">
        <v>2827</v>
      </c>
      <c r="B2166" s="198" t="s">
        <v>398</v>
      </c>
      <c r="C2166" s="196">
        <f>'8'!E16</f>
        <v>0</v>
      </c>
      <c r="D2166" s="197" t="e">
        <f>'8'!E16*100/'8'!D16</f>
        <v>#DIV/0!</v>
      </c>
    </row>
    <row r="2167" spans="1:4">
      <c r="A2167" s="194" t="s">
        <v>2828</v>
      </c>
      <c r="B2167" s="198" t="s">
        <v>84</v>
      </c>
      <c r="C2167" s="196">
        <f>'8'!E17</f>
        <v>0</v>
      </c>
      <c r="D2167" s="197" t="e">
        <f>'8'!E17*100/'8'!D17</f>
        <v>#DIV/0!</v>
      </c>
    </row>
    <row r="2168" spans="1:4">
      <c r="A2168" s="194" t="s">
        <v>2829</v>
      </c>
      <c r="B2168" s="198" t="s">
        <v>401</v>
      </c>
      <c r="C2168" s="196">
        <f>'8'!E18</f>
        <v>0</v>
      </c>
      <c r="D2168" s="197" t="e">
        <f>'8'!E18*100/'8'!D18</f>
        <v>#DIV/0!</v>
      </c>
    </row>
    <row r="2169" spans="1:4">
      <c r="A2169" s="194" t="s">
        <v>2830</v>
      </c>
      <c r="B2169" s="198" t="s">
        <v>403</v>
      </c>
      <c r="C2169" s="196">
        <f>'8'!E19</f>
        <v>0</v>
      </c>
      <c r="D2169" s="197" t="e">
        <f>'8'!E19*100/'8'!D19</f>
        <v>#DIV/0!</v>
      </c>
    </row>
    <row r="2170" spans="1:4">
      <c r="A2170" s="194" t="s">
        <v>2831</v>
      </c>
      <c r="B2170" s="198" t="s">
        <v>405</v>
      </c>
      <c r="C2170" s="196">
        <f>'8'!E20</f>
        <v>0</v>
      </c>
      <c r="D2170" s="197" t="e">
        <f>'8'!E20*100/'8'!D20</f>
        <v>#DIV/0!</v>
      </c>
    </row>
    <row r="2171" spans="1:4">
      <c r="A2171" s="194" t="s">
        <v>2832</v>
      </c>
      <c r="B2171" s="198" t="s">
        <v>407</v>
      </c>
      <c r="C2171" s="196">
        <f>'8'!E21</f>
        <v>0</v>
      </c>
      <c r="D2171" s="197" t="e">
        <f>'8'!E21*100/'8'!D21</f>
        <v>#DIV/0!</v>
      </c>
    </row>
    <row r="2172" spans="1:4">
      <c r="A2172" s="194" t="s">
        <v>2833</v>
      </c>
      <c r="B2172" s="198" t="s">
        <v>409</v>
      </c>
      <c r="C2172" s="196">
        <f>'8'!E22</f>
        <v>0</v>
      </c>
      <c r="D2172" s="197" t="e">
        <f>'8'!E22*100/'8'!D22</f>
        <v>#DIV/0!</v>
      </c>
    </row>
    <row r="2173" spans="1:4">
      <c r="A2173" s="194" t="s">
        <v>2834</v>
      </c>
      <c r="B2173" s="198" t="s">
        <v>411</v>
      </c>
      <c r="C2173" s="196">
        <f>'8'!E23</f>
        <v>0</v>
      </c>
      <c r="D2173" s="197" t="e">
        <f>'8'!E23*100/'8'!D23</f>
        <v>#DIV/0!</v>
      </c>
    </row>
    <row r="2174" spans="1:4">
      <c r="A2174" s="194" t="s">
        <v>2835</v>
      </c>
      <c r="B2174" s="198" t="s">
        <v>413</v>
      </c>
      <c r="C2174" s="196">
        <f>'8'!E24</f>
        <v>0</v>
      </c>
      <c r="D2174" s="197" t="e">
        <f>'8'!E24*100/'8'!D24</f>
        <v>#DIV/0!</v>
      </c>
    </row>
    <row r="2175" spans="1:4">
      <c r="A2175" s="194" t="s">
        <v>2836</v>
      </c>
      <c r="B2175" s="198" t="s">
        <v>415</v>
      </c>
      <c r="C2175" s="196">
        <f>'8'!E25</f>
        <v>0</v>
      </c>
      <c r="D2175" s="197" t="e">
        <f>'8'!E25*100/'8'!D25</f>
        <v>#DIV/0!</v>
      </c>
    </row>
    <row r="2176" spans="1:4">
      <c r="A2176" s="194" t="s">
        <v>2837</v>
      </c>
      <c r="B2176" s="198" t="s">
        <v>417</v>
      </c>
      <c r="C2176" s="196">
        <f>'8'!E26</f>
        <v>0</v>
      </c>
      <c r="D2176" s="197" t="e">
        <f>'8'!E26*100/'8'!D26</f>
        <v>#DIV/0!</v>
      </c>
    </row>
    <row r="2177" spans="1:4">
      <c r="A2177" s="194" t="s">
        <v>2838</v>
      </c>
      <c r="B2177" s="198" t="s">
        <v>419</v>
      </c>
      <c r="C2177" s="196">
        <f>'8'!E27</f>
        <v>0</v>
      </c>
      <c r="D2177" s="197" t="e">
        <f>'8'!E27*100/'8'!D27</f>
        <v>#DIV/0!</v>
      </c>
    </row>
    <row r="2178" spans="1:4">
      <c r="A2178" s="194" t="s">
        <v>2839</v>
      </c>
      <c r="B2178" s="198" t="s">
        <v>421</v>
      </c>
      <c r="C2178" s="196">
        <f>'8'!E28</f>
        <v>0</v>
      </c>
      <c r="D2178" s="197" t="e">
        <f>'8'!E28*100/'8'!D28</f>
        <v>#DIV/0!</v>
      </c>
    </row>
    <row r="2179" spans="1:4">
      <c r="A2179" s="194" t="s">
        <v>2840</v>
      </c>
      <c r="B2179" s="198" t="s">
        <v>423</v>
      </c>
      <c r="C2179" s="196">
        <f>'8'!E29</f>
        <v>0</v>
      </c>
      <c r="D2179" s="197" t="e">
        <f>'8'!E29*100/'8'!D29</f>
        <v>#DIV/0!</v>
      </c>
    </row>
    <row r="2180" spans="1:4">
      <c r="A2180" s="194" t="s">
        <v>2841</v>
      </c>
      <c r="B2180" s="198" t="s">
        <v>425</v>
      </c>
      <c r="C2180" s="196">
        <f>'9'!E6</f>
        <v>0</v>
      </c>
      <c r="D2180" s="197" t="e">
        <f>'9'!E6*100/'9'!D6</f>
        <v>#DIV/0!</v>
      </c>
    </row>
    <row r="2181" spans="1:4">
      <c r="A2181" s="194" t="s">
        <v>2842</v>
      </c>
      <c r="B2181" s="198" t="s">
        <v>427</v>
      </c>
      <c r="C2181" s="196">
        <f>'9'!E7</f>
        <v>0</v>
      </c>
      <c r="D2181" s="197" t="e">
        <f>'9'!E7*100/'9'!D7</f>
        <v>#DIV/0!</v>
      </c>
    </row>
    <row r="2182" spans="1:4">
      <c r="A2182" s="194" t="s">
        <v>2843</v>
      </c>
      <c r="B2182" s="198" t="s">
        <v>429</v>
      </c>
      <c r="C2182" s="196">
        <f>'9'!E8</f>
        <v>0</v>
      </c>
      <c r="D2182" s="197" t="e">
        <f>'9'!E8*100/'9'!D8</f>
        <v>#DIV/0!</v>
      </c>
    </row>
    <row r="2183" spans="1:4">
      <c r="A2183" s="194" t="s">
        <v>2844</v>
      </c>
      <c r="B2183" s="198" t="s">
        <v>431</v>
      </c>
      <c r="C2183" s="196">
        <f>'9'!E9</f>
        <v>0</v>
      </c>
      <c r="D2183" s="197" t="e">
        <f>'9'!E9*100/'9'!D9</f>
        <v>#DIV/0!</v>
      </c>
    </row>
    <row r="2184" spans="1:4">
      <c r="A2184" s="194" t="s">
        <v>2845</v>
      </c>
      <c r="B2184" s="198" t="s">
        <v>433</v>
      </c>
      <c r="C2184" s="196">
        <f>'9'!E10</f>
        <v>0</v>
      </c>
      <c r="D2184" s="197" t="e">
        <f>'9'!E10*100/'9'!D10</f>
        <v>#DIV/0!</v>
      </c>
    </row>
    <row r="2185" spans="1:4">
      <c r="A2185" s="194" t="s">
        <v>2846</v>
      </c>
      <c r="B2185" s="198" t="s">
        <v>435</v>
      </c>
      <c r="C2185" s="196">
        <f>'9'!E11</f>
        <v>0</v>
      </c>
      <c r="D2185" s="197" t="e">
        <f>'9'!E11*100/'9'!D11</f>
        <v>#DIV/0!</v>
      </c>
    </row>
    <row r="2186" spans="1:4">
      <c r="A2186" s="194" t="s">
        <v>2847</v>
      </c>
      <c r="B2186" s="198" t="s">
        <v>437</v>
      </c>
      <c r="C2186" s="196">
        <f>'9'!E12</f>
        <v>0</v>
      </c>
      <c r="D2186" s="197" t="e">
        <f>'9'!E12*100/'9'!D12</f>
        <v>#DIV/0!</v>
      </c>
    </row>
    <row r="2187" spans="1:4">
      <c r="A2187" s="194" t="s">
        <v>2848</v>
      </c>
      <c r="B2187" s="198" t="s">
        <v>439</v>
      </c>
      <c r="C2187" s="196">
        <f>'9'!E13</f>
        <v>0</v>
      </c>
      <c r="D2187" s="197" t="e">
        <f>'9'!E13*100/'9'!D13</f>
        <v>#DIV/0!</v>
      </c>
    </row>
    <row r="2188" spans="1:4">
      <c r="A2188" s="194" t="s">
        <v>2849</v>
      </c>
      <c r="B2188" s="198" t="s">
        <v>441</v>
      </c>
      <c r="C2188" s="196">
        <f>'9'!E14</f>
        <v>0</v>
      </c>
      <c r="D2188" s="197" t="e">
        <f>'9'!E14*100/'9'!D14</f>
        <v>#DIV/0!</v>
      </c>
    </row>
    <row r="2189" spans="1:4">
      <c r="A2189" s="194" t="s">
        <v>2850</v>
      </c>
      <c r="B2189" s="198" t="s">
        <v>443</v>
      </c>
      <c r="C2189" s="196">
        <f>'9'!E15</f>
        <v>0</v>
      </c>
      <c r="D2189" s="197" t="e">
        <f>'9'!E15*100/'9'!D15</f>
        <v>#DIV/0!</v>
      </c>
    </row>
    <row r="2190" spans="1:4">
      <c r="A2190" s="194" t="s">
        <v>2851</v>
      </c>
      <c r="B2190" s="198" t="s">
        <v>445</v>
      </c>
      <c r="C2190" s="196">
        <f>'9'!E16</f>
        <v>0</v>
      </c>
      <c r="D2190" s="197" t="e">
        <f>'9'!E16*100/'9'!D16</f>
        <v>#DIV/0!</v>
      </c>
    </row>
    <row r="2191" spans="1:4">
      <c r="A2191" s="194" t="s">
        <v>2852</v>
      </c>
      <c r="B2191" s="198" t="s">
        <v>447</v>
      </c>
      <c r="C2191" s="196">
        <f>'9'!E17</f>
        <v>0</v>
      </c>
      <c r="D2191" s="197" t="e">
        <f>'9'!E17*100/'9'!D17</f>
        <v>#DIV/0!</v>
      </c>
    </row>
    <row r="2192" spans="1:4">
      <c r="A2192" s="194" t="s">
        <v>2853</v>
      </c>
      <c r="B2192" s="198" t="s">
        <v>449</v>
      </c>
      <c r="C2192" s="196">
        <f>'9'!E18</f>
        <v>0</v>
      </c>
      <c r="D2192" s="197" t="e">
        <f>'9'!E18*100/'9'!D18</f>
        <v>#DIV/0!</v>
      </c>
    </row>
    <row r="2193" spans="1:4">
      <c r="A2193" s="194" t="s">
        <v>2854</v>
      </c>
      <c r="B2193" s="198" t="s">
        <v>451</v>
      </c>
      <c r="C2193" s="196">
        <f>'9'!E19</f>
        <v>0</v>
      </c>
      <c r="D2193" s="197" t="e">
        <f>'9'!E19*100/'9'!D19</f>
        <v>#DIV/0!</v>
      </c>
    </row>
    <row r="2194" spans="1:4">
      <c r="A2194" s="194" t="s">
        <v>2855</v>
      </c>
      <c r="B2194" s="198" t="s">
        <v>453</v>
      </c>
      <c r="C2194" s="196">
        <f>'9'!E20</f>
        <v>0</v>
      </c>
      <c r="D2194" s="197" t="e">
        <f>'9'!E20*100/'9'!D20</f>
        <v>#DIV/0!</v>
      </c>
    </row>
    <row r="2195" spans="1:4">
      <c r="A2195" s="194" t="s">
        <v>2856</v>
      </c>
      <c r="B2195" s="198" t="s">
        <v>455</v>
      </c>
      <c r="C2195" s="196">
        <f>'9'!E21</f>
        <v>0</v>
      </c>
      <c r="D2195" s="197" t="e">
        <f>'9'!E21*100/'9'!D21</f>
        <v>#DIV/0!</v>
      </c>
    </row>
    <row r="2196" spans="1:4">
      <c r="A2196" s="194" t="s">
        <v>2857</v>
      </c>
      <c r="B2196" s="198" t="s">
        <v>457</v>
      </c>
      <c r="C2196" s="196">
        <f>'9'!E22</f>
        <v>0</v>
      </c>
      <c r="D2196" s="197" t="e">
        <f>'9'!E22*100/'9'!D22</f>
        <v>#DIV/0!</v>
      </c>
    </row>
    <row r="2197" spans="1:4">
      <c r="A2197" s="194" t="s">
        <v>2858</v>
      </c>
      <c r="B2197" s="198" t="s">
        <v>459</v>
      </c>
      <c r="C2197" s="196">
        <f>'9'!E23</f>
        <v>0</v>
      </c>
      <c r="D2197" s="197" t="e">
        <f>'9'!E23*100/'9'!D23</f>
        <v>#DIV/0!</v>
      </c>
    </row>
    <row r="2198" spans="1:4">
      <c r="A2198" s="194" t="s">
        <v>2859</v>
      </c>
      <c r="B2198" s="198" t="s">
        <v>461</v>
      </c>
      <c r="C2198" s="196">
        <f>'9'!E24</f>
        <v>0</v>
      </c>
      <c r="D2198" s="197" t="e">
        <f>'9'!E24*100/'9'!D24</f>
        <v>#DIV/0!</v>
      </c>
    </row>
    <row r="2199" spans="1:4">
      <c r="A2199" s="194" t="s">
        <v>2860</v>
      </c>
      <c r="B2199" s="198" t="s">
        <v>463</v>
      </c>
      <c r="C2199" s="196">
        <f>'9'!E25</f>
        <v>0</v>
      </c>
      <c r="D2199" s="197" t="e">
        <f>'9'!E25*100/'9'!D25</f>
        <v>#DIV/0!</v>
      </c>
    </row>
    <row r="2200" spans="1:4">
      <c r="A2200" s="194" t="s">
        <v>2861</v>
      </c>
      <c r="B2200" s="198" t="s">
        <v>465</v>
      </c>
      <c r="C2200" s="196">
        <f>'9'!E26</f>
        <v>0</v>
      </c>
      <c r="D2200" s="197" t="e">
        <f>'9'!E26*100/'9'!D26</f>
        <v>#DIV/0!</v>
      </c>
    </row>
    <row r="2201" spans="1:4">
      <c r="A2201" s="194" t="s">
        <v>2862</v>
      </c>
      <c r="B2201" s="198" t="s">
        <v>467</v>
      </c>
      <c r="C2201" s="196">
        <f>'9'!E27</f>
        <v>0</v>
      </c>
      <c r="D2201" s="197" t="e">
        <f>'9'!E27*100/'9'!D27</f>
        <v>#DIV/0!</v>
      </c>
    </row>
    <row r="2202" spans="1:4">
      <c r="A2202" s="194" t="s">
        <v>2863</v>
      </c>
      <c r="B2202" s="198" t="s">
        <v>469</v>
      </c>
      <c r="C2202" s="196">
        <f>'9'!E28</f>
        <v>0</v>
      </c>
      <c r="D2202" s="197" t="e">
        <f>'9'!E28*100/'9'!D28</f>
        <v>#DIV/0!</v>
      </c>
    </row>
    <row r="2203" spans="1:4">
      <c r="A2203" s="194" t="s">
        <v>2864</v>
      </c>
      <c r="B2203" s="198" t="s">
        <v>471</v>
      </c>
      <c r="C2203" s="196">
        <f>'9'!E29</f>
        <v>0</v>
      </c>
      <c r="D2203" s="197" t="e">
        <f>'9'!E29*100/'9'!D29</f>
        <v>#DIV/0!</v>
      </c>
    </row>
    <row r="2204" ht="25.5" spans="1:4">
      <c r="A2204" s="194" t="s">
        <v>2865</v>
      </c>
      <c r="B2204" s="199" t="s">
        <v>473</v>
      </c>
      <c r="C2204" s="196">
        <f>'9'!E30</f>
        <v>0</v>
      </c>
      <c r="D2204" s="197" t="e">
        <f>'9'!E30*100/'9'!D30</f>
        <v>#DIV/0!</v>
      </c>
    </row>
    <row r="2205" spans="1:4">
      <c r="A2205" s="194" t="s">
        <v>2866</v>
      </c>
      <c r="B2205" s="198" t="s">
        <v>475</v>
      </c>
      <c r="C2205" s="196">
        <f>'9'!E31</f>
        <v>0</v>
      </c>
      <c r="D2205" s="197" t="e">
        <f>'9'!E31*100/'9'!D31</f>
        <v>#DIV/0!</v>
      </c>
    </row>
    <row r="2206" spans="1:4">
      <c r="A2206" s="194" t="s">
        <v>2867</v>
      </c>
      <c r="B2206" s="198" t="s">
        <v>477</v>
      </c>
      <c r="C2206" s="196">
        <f>'10'!E6</f>
        <v>0</v>
      </c>
      <c r="D2206" s="197" t="e">
        <f>'10'!E6*100/'10'!D6</f>
        <v>#DIV/0!</v>
      </c>
    </row>
    <row r="2207" spans="1:4">
      <c r="A2207" s="194" t="s">
        <v>2868</v>
      </c>
      <c r="B2207" s="199" t="s">
        <v>479</v>
      </c>
      <c r="C2207" s="196">
        <f>'10'!E7</f>
        <v>0</v>
      </c>
      <c r="D2207" s="197" t="e">
        <f>'10'!E7*100/'10'!D7</f>
        <v>#DIV/0!</v>
      </c>
    </row>
    <row r="2208" spans="1:4">
      <c r="A2208" s="194" t="s">
        <v>2869</v>
      </c>
      <c r="B2208" s="198" t="s">
        <v>481</v>
      </c>
      <c r="C2208" s="196">
        <f>'10'!E8</f>
        <v>0</v>
      </c>
      <c r="D2208" s="197" t="e">
        <f>'10'!E8*100/'10'!D8</f>
        <v>#DIV/0!</v>
      </c>
    </row>
    <row r="2209" spans="1:4">
      <c r="A2209" s="194" t="s">
        <v>2870</v>
      </c>
      <c r="B2209" s="198" t="s">
        <v>483</v>
      </c>
      <c r="C2209" s="196">
        <f>'10'!E9</f>
        <v>0</v>
      </c>
      <c r="D2209" s="197" t="e">
        <f>'10'!E9*100/'10'!D9</f>
        <v>#DIV/0!</v>
      </c>
    </row>
    <row r="2210" spans="1:4">
      <c r="A2210" s="194" t="s">
        <v>2871</v>
      </c>
      <c r="B2210" s="198" t="s">
        <v>485</v>
      </c>
      <c r="C2210" s="196">
        <f>'10'!E10</f>
        <v>0</v>
      </c>
      <c r="D2210" s="197" t="e">
        <f>'10'!E10*100/'10'!D10</f>
        <v>#DIV/0!</v>
      </c>
    </row>
    <row r="2211" spans="1:4">
      <c r="A2211" s="194" t="s">
        <v>2872</v>
      </c>
      <c r="B2211" s="198" t="s">
        <v>487</v>
      </c>
      <c r="C2211" s="196">
        <f>'10'!E11</f>
        <v>0</v>
      </c>
      <c r="D2211" s="197" t="e">
        <f>'10'!E11*100/'10'!D11</f>
        <v>#DIV/0!</v>
      </c>
    </row>
    <row r="2212" spans="1:4">
      <c r="A2212" s="194" t="s">
        <v>2873</v>
      </c>
      <c r="B2212" s="198" t="s">
        <v>489</v>
      </c>
      <c r="C2212" s="196">
        <f>'10'!E12</f>
        <v>0</v>
      </c>
      <c r="D2212" s="197" t="e">
        <f>'10'!E12*100/'10'!D12</f>
        <v>#DIV/0!</v>
      </c>
    </row>
    <row r="2213" spans="1:4">
      <c r="A2213" s="194" t="s">
        <v>2874</v>
      </c>
      <c r="B2213" s="198" t="s">
        <v>491</v>
      </c>
      <c r="C2213" s="196">
        <f>'10'!E13</f>
        <v>0</v>
      </c>
      <c r="D2213" s="197" t="e">
        <f>'10'!E13*100/'10'!D13</f>
        <v>#DIV/0!</v>
      </c>
    </row>
    <row r="2214" spans="1:4">
      <c r="A2214" s="194" t="s">
        <v>2875</v>
      </c>
      <c r="B2214" s="198" t="s">
        <v>493</v>
      </c>
      <c r="C2214" s="196">
        <f>'10'!E14</f>
        <v>0</v>
      </c>
      <c r="D2214" s="197" t="e">
        <f>'10'!E14*100/'10'!D14</f>
        <v>#DIV/0!</v>
      </c>
    </row>
    <row r="2215" spans="1:4">
      <c r="A2215" s="194" t="s">
        <v>2876</v>
      </c>
      <c r="B2215" s="198" t="s">
        <v>495</v>
      </c>
      <c r="C2215" s="196">
        <f>'10'!E15</f>
        <v>0</v>
      </c>
      <c r="D2215" s="197" t="e">
        <f>'10'!E15*100/'10'!D15</f>
        <v>#DIV/0!</v>
      </c>
    </row>
    <row r="2216" spans="1:4">
      <c r="A2216" s="194" t="s">
        <v>2877</v>
      </c>
      <c r="B2216" s="198" t="s">
        <v>497</v>
      </c>
      <c r="C2216" s="196">
        <f>'10'!E16</f>
        <v>0</v>
      </c>
      <c r="D2216" s="197" t="e">
        <f>'10'!E16*100/'10'!D16</f>
        <v>#DIV/0!</v>
      </c>
    </row>
    <row r="2217" spans="1:4">
      <c r="A2217" s="194" t="s">
        <v>2878</v>
      </c>
      <c r="B2217" s="198" t="s">
        <v>499</v>
      </c>
      <c r="C2217" s="196">
        <f>'10'!E17</f>
        <v>0</v>
      </c>
      <c r="D2217" s="197" t="e">
        <f>'10'!E17*100/'10'!D17</f>
        <v>#DIV/0!</v>
      </c>
    </row>
    <row r="2218" spans="1:4">
      <c r="A2218" s="194" t="s">
        <v>2879</v>
      </c>
      <c r="B2218" s="198" t="s">
        <v>501</v>
      </c>
      <c r="C2218" s="196">
        <f>'10'!E18</f>
        <v>0</v>
      </c>
      <c r="D2218" s="197" t="e">
        <f>'10'!E18*100/'10'!D18</f>
        <v>#DIV/0!</v>
      </c>
    </row>
    <row r="2219" spans="1:4">
      <c r="A2219" s="194" t="s">
        <v>2880</v>
      </c>
      <c r="B2219" s="198" t="s">
        <v>503</v>
      </c>
      <c r="C2219" s="196">
        <f>'10'!E19</f>
        <v>0</v>
      </c>
      <c r="D2219" s="197" t="e">
        <f>'10'!E19*100/'10'!D19</f>
        <v>#DIV/0!</v>
      </c>
    </row>
    <row r="2220" spans="1:4">
      <c r="A2220" s="194" t="s">
        <v>2881</v>
      </c>
      <c r="B2220" s="198" t="s">
        <v>505</v>
      </c>
      <c r="C2220" s="196">
        <f>'10'!E20</f>
        <v>0</v>
      </c>
      <c r="D2220" s="197" t="e">
        <f>'10'!E20*100/'10'!D20</f>
        <v>#DIV/0!</v>
      </c>
    </row>
    <row r="2221" spans="1:4">
      <c r="A2221" s="194" t="s">
        <v>2882</v>
      </c>
      <c r="B2221" s="198" t="s">
        <v>507</v>
      </c>
      <c r="C2221" s="196">
        <f>'10'!E21</f>
        <v>0</v>
      </c>
      <c r="D2221" s="197" t="e">
        <f>'10'!E21*100/'10'!D21</f>
        <v>#DIV/0!</v>
      </c>
    </row>
    <row r="2222" spans="1:4">
      <c r="A2222" s="194" t="s">
        <v>2883</v>
      </c>
      <c r="B2222" s="198" t="s">
        <v>509</v>
      </c>
      <c r="C2222" s="196">
        <f>'10'!E22</f>
        <v>0</v>
      </c>
      <c r="D2222" s="197" t="e">
        <f>'10'!E22*100/'10'!D22</f>
        <v>#DIV/0!</v>
      </c>
    </row>
    <row r="2223" spans="1:4">
      <c r="A2223" s="194" t="s">
        <v>2884</v>
      </c>
      <c r="B2223" s="198" t="s">
        <v>511</v>
      </c>
      <c r="C2223" s="196">
        <f>'10'!E23</f>
        <v>0</v>
      </c>
      <c r="D2223" s="197" t="e">
        <f>'10'!E23*100/'10'!D23</f>
        <v>#DIV/0!</v>
      </c>
    </row>
    <row r="2224" spans="1:4">
      <c r="A2224" s="194" t="s">
        <v>2885</v>
      </c>
      <c r="B2224" s="198" t="s">
        <v>513</v>
      </c>
      <c r="C2224" s="196">
        <f>'10'!E24</f>
        <v>0</v>
      </c>
      <c r="D2224" s="197" t="e">
        <f>'10'!E24*100/'10'!D24</f>
        <v>#DIV/0!</v>
      </c>
    </row>
    <row r="2225" spans="1:4">
      <c r="A2225" s="194" t="s">
        <v>2886</v>
      </c>
      <c r="B2225" s="198" t="s">
        <v>515</v>
      </c>
      <c r="C2225" s="196">
        <f>'10'!E25</f>
        <v>0</v>
      </c>
      <c r="D2225" s="197" t="e">
        <f>'10'!E25*100/'10'!D25</f>
        <v>#DIV/0!</v>
      </c>
    </row>
    <row r="2226" spans="1:4">
      <c r="A2226" s="194" t="s">
        <v>2887</v>
      </c>
      <c r="B2226" s="198" t="s">
        <v>517</v>
      </c>
      <c r="C2226" s="196" t="s">
        <v>66</v>
      </c>
      <c r="D2226" s="197" t="s">
        <v>66</v>
      </c>
    </row>
    <row r="2227" spans="1:4">
      <c r="A2227" s="194" t="s">
        <v>2888</v>
      </c>
      <c r="B2227" s="198" t="s">
        <v>519</v>
      </c>
      <c r="C2227" s="196">
        <f>'10'!E27</f>
        <v>0</v>
      </c>
      <c r="D2227" s="197" t="e">
        <f>'10'!E27*100/'10'!D27</f>
        <v>#DIV/0!</v>
      </c>
    </row>
    <row r="2228" s="181" customFormat="1" spans="1:11">
      <c r="A2228" s="194" t="s">
        <v>2889</v>
      </c>
      <c r="B2228" s="198" t="s">
        <v>2890</v>
      </c>
      <c r="C2228" s="196">
        <f>'10'!E28</f>
        <v>0</v>
      </c>
      <c r="D2228" s="197" t="e">
        <f>'10'!E28*100/'10'!D28</f>
        <v>#DIV/0!</v>
      </c>
      <c r="K2228" s="203"/>
    </row>
    <row r="2229" ht="25.5" spans="1:4">
      <c r="A2229" s="194" t="s">
        <v>2891</v>
      </c>
      <c r="B2229" s="198" t="s">
        <v>523</v>
      </c>
      <c r="C2229" s="196">
        <f>'10'!E29</f>
        <v>0</v>
      </c>
      <c r="D2229" s="197" t="e">
        <f>'10'!E29*100/'10'!D29</f>
        <v>#DIV/0!</v>
      </c>
    </row>
    <row r="2230" s="181" customFormat="1" spans="1:11">
      <c r="A2230" s="194" t="s">
        <v>2892</v>
      </c>
      <c r="B2230" s="198" t="s">
        <v>525</v>
      </c>
      <c r="C2230" s="196">
        <f>'10'!E30</f>
        <v>0</v>
      </c>
      <c r="D2230" s="197" t="e">
        <f>'10'!E30*100/'10'!D30</f>
        <v>#DIV/0!</v>
      </c>
      <c r="K2230" s="203"/>
    </row>
    <row r="2231" spans="1:4">
      <c r="A2231" s="194" t="s">
        <v>2893</v>
      </c>
      <c r="B2231" s="198" t="s">
        <v>527</v>
      </c>
      <c r="C2231" s="196" t="s">
        <v>66</v>
      </c>
      <c r="D2231" s="197" t="s">
        <v>66</v>
      </c>
    </row>
    <row r="2232" spans="1:4">
      <c r="A2232" s="194" t="s">
        <v>2894</v>
      </c>
      <c r="B2232" s="198" t="s">
        <v>529</v>
      </c>
      <c r="C2232" s="196" t="s">
        <v>66</v>
      </c>
      <c r="D2232" s="197" t="s">
        <v>66</v>
      </c>
    </row>
    <row r="2233" spans="1:4">
      <c r="A2233" s="194" t="s">
        <v>2895</v>
      </c>
      <c r="B2233" s="198" t="s">
        <v>531</v>
      </c>
      <c r="C2233" s="196" t="s">
        <v>66</v>
      </c>
      <c r="D2233" s="197" t="s">
        <v>66</v>
      </c>
    </row>
    <row r="2234" spans="1:4">
      <c r="A2234" s="194" t="s">
        <v>2896</v>
      </c>
      <c r="B2234" s="198" t="s">
        <v>533</v>
      </c>
      <c r="C2234" s="196" t="s">
        <v>66</v>
      </c>
      <c r="D2234" s="197" t="s">
        <v>66</v>
      </c>
    </row>
    <row r="2235" spans="1:4">
      <c r="A2235" s="194" t="s">
        <v>2897</v>
      </c>
      <c r="B2235" s="198" t="s">
        <v>535</v>
      </c>
      <c r="C2235" s="196" t="s">
        <v>66</v>
      </c>
      <c r="D2235" s="197" t="s">
        <v>66</v>
      </c>
    </row>
    <row r="2236" spans="1:4">
      <c r="A2236" s="194" t="s">
        <v>2898</v>
      </c>
      <c r="B2236" s="198" t="s">
        <v>537</v>
      </c>
      <c r="C2236" s="196">
        <f>'11'!E8</f>
        <v>1.5</v>
      </c>
      <c r="D2236" s="197">
        <f>'11'!E8*100/'11'!D8</f>
        <v>100</v>
      </c>
    </row>
    <row r="2237" spans="1:4">
      <c r="A2237" s="194" t="s">
        <v>2899</v>
      </c>
      <c r="B2237" s="198" t="s">
        <v>539</v>
      </c>
      <c r="C2237" s="196">
        <f>'11'!E9</f>
        <v>0</v>
      </c>
      <c r="D2237" s="197" t="e">
        <f>'11'!E9*100/'11'!D9</f>
        <v>#DIV/0!</v>
      </c>
    </row>
    <row r="2238" spans="1:4">
      <c r="A2238" s="194" t="s">
        <v>2900</v>
      </c>
      <c r="B2238" s="198" t="s">
        <v>541</v>
      </c>
      <c r="C2238" s="196">
        <f>'11'!E10</f>
        <v>0</v>
      </c>
      <c r="D2238" s="197" t="e">
        <f>'11'!E10*100/'11'!D10</f>
        <v>#DIV/0!</v>
      </c>
    </row>
    <row r="2239" spans="1:4">
      <c r="A2239" s="194" t="s">
        <v>2901</v>
      </c>
      <c r="B2239" s="198" t="s">
        <v>543</v>
      </c>
      <c r="C2239" s="196">
        <f>'11'!E11</f>
        <v>0</v>
      </c>
      <c r="D2239" s="197" t="e">
        <f>'11'!E11*100/'11'!D11</f>
        <v>#DIV/0!</v>
      </c>
    </row>
    <row r="2240" spans="1:4">
      <c r="A2240" s="194" t="s">
        <v>2902</v>
      </c>
      <c r="B2240" s="198" t="s">
        <v>545</v>
      </c>
      <c r="C2240" s="196">
        <f>'11'!E12</f>
        <v>0</v>
      </c>
      <c r="D2240" s="197" t="e">
        <f>'11'!E12*100/'11'!D12</f>
        <v>#DIV/0!</v>
      </c>
    </row>
    <row r="2241" spans="1:4">
      <c r="A2241" s="194" t="s">
        <v>2903</v>
      </c>
      <c r="B2241" s="198" t="s">
        <v>547</v>
      </c>
      <c r="C2241" s="196">
        <f>'11'!E13</f>
        <v>0</v>
      </c>
      <c r="D2241" s="197" t="e">
        <f>'11'!E13*100/'11'!D13</f>
        <v>#DIV/0!</v>
      </c>
    </row>
    <row r="2242" spans="1:4">
      <c r="A2242" s="194" t="s">
        <v>2904</v>
      </c>
      <c r="B2242" s="198" t="s">
        <v>549</v>
      </c>
      <c r="C2242" s="196">
        <f>'11'!E14</f>
        <v>0</v>
      </c>
      <c r="D2242" s="197" t="e">
        <f>'11'!E14*100/'11'!D14</f>
        <v>#DIV/0!</v>
      </c>
    </row>
    <row r="2243" spans="1:4">
      <c r="A2243" s="194" t="s">
        <v>2905</v>
      </c>
      <c r="B2243" s="198" t="s">
        <v>551</v>
      </c>
      <c r="C2243" s="196">
        <f>'11'!E15</f>
        <v>0</v>
      </c>
      <c r="D2243" s="197" t="e">
        <f>'11'!E15*100/'11'!D15</f>
        <v>#DIV/0!</v>
      </c>
    </row>
    <row r="2244" spans="1:4">
      <c r="A2244" s="194" t="s">
        <v>2906</v>
      </c>
      <c r="B2244" s="198" t="s">
        <v>553</v>
      </c>
      <c r="C2244" s="196">
        <f>'11'!E16</f>
        <v>0</v>
      </c>
      <c r="D2244" s="197" t="e">
        <f>'11'!E16*100/'11'!D16</f>
        <v>#DIV/0!</v>
      </c>
    </row>
    <row r="2245" spans="1:4">
      <c r="A2245" s="194" t="s">
        <v>2907</v>
      </c>
      <c r="B2245" s="198" t="s">
        <v>555</v>
      </c>
      <c r="C2245" s="196">
        <f>'11'!E17</f>
        <v>0</v>
      </c>
      <c r="D2245" s="197" t="e">
        <f>'11'!E17*100/'11'!D17</f>
        <v>#DIV/0!</v>
      </c>
    </row>
    <row r="2246" spans="1:4">
      <c r="A2246" s="194" t="s">
        <v>2908</v>
      </c>
      <c r="B2246" s="198" t="s">
        <v>557</v>
      </c>
      <c r="C2246" s="196">
        <f>'11'!E18</f>
        <v>0</v>
      </c>
      <c r="D2246" s="197" t="e">
        <f>'11'!E18*100/'11'!D18</f>
        <v>#DIV/0!</v>
      </c>
    </row>
    <row r="2247" spans="1:4">
      <c r="A2247" s="194" t="s">
        <v>2909</v>
      </c>
      <c r="B2247" s="198" t="s">
        <v>559</v>
      </c>
      <c r="C2247" s="196">
        <f>'11'!E19</f>
        <v>0</v>
      </c>
      <c r="D2247" s="197" t="e">
        <f>'11'!E19*100/'11'!D19</f>
        <v>#DIV/0!</v>
      </c>
    </row>
    <row r="2248" spans="1:4">
      <c r="A2248" s="194" t="s">
        <v>2910</v>
      </c>
      <c r="B2248" s="198" t="s">
        <v>561</v>
      </c>
      <c r="C2248" s="196">
        <f>'11'!E20</f>
        <v>0</v>
      </c>
      <c r="D2248" s="197" t="e">
        <f>'11'!E20*100/'11'!D20</f>
        <v>#DIV/0!</v>
      </c>
    </row>
    <row r="2249" spans="1:4">
      <c r="A2249" s="194" t="s">
        <v>2911</v>
      </c>
      <c r="B2249" s="198" t="s">
        <v>563</v>
      </c>
      <c r="C2249" s="196">
        <f>'11'!E21</f>
        <v>0</v>
      </c>
      <c r="D2249" s="197" t="e">
        <f>'11'!E21*100/'11'!D21</f>
        <v>#DIV/0!</v>
      </c>
    </row>
    <row r="2250" spans="1:4">
      <c r="A2250" s="194" t="s">
        <v>2912</v>
      </c>
      <c r="B2250" s="198" t="s">
        <v>254</v>
      </c>
      <c r="C2250" s="196">
        <f>'11'!E22</f>
        <v>0</v>
      </c>
      <c r="D2250" s="197" t="e">
        <f>'11'!E22*100/'11'!D22</f>
        <v>#DIV/0!</v>
      </c>
    </row>
    <row r="2251" spans="1:4">
      <c r="A2251" s="194" t="s">
        <v>2913</v>
      </c>
      <c r="B2251" s="198" t="s">
        <v>566</v>
      </c>
      <c r="C2251" s="196">
        <f>'11'!E23</f>
        <v>0</v>
      </c>
      <c r="D2251" s="197" t="e">
        <f>'11'!E23*100/'11'!D23</f>
        <v>#DIV/0!</v>
      </c>
    </row>
    <row r="2252" spans="1:4">
      <c r="A2252" s="194" t="s">
        <v>2914</v>
      </c>
      <c r="B2252" s="198" t="s">
        <v>568</v>
      </c>
      <c r="C2252" s="196">
        <f>'11'!E24</f>
        <v>0</v>
      </c>
      <c r="D2252" s="197" t="e">
        <f>'11'!E24*100/'11'!D24</f>
        <v>#DIV/0!</v>
      </c>
    </row>
    <row r="2253" spans="1:4">
      <c r="A2253" s="194" t="s">
        <v>2915</v>
      </c>
      <c r="B2253" s="198" t="s">
        <v>570</v>
      </c>
      <c r="C2253" s="196">
        <f>'11'!E25</f>
        <v>0</v>
      </c>
      <c r="D2253" s="197" t="e">
        <f>'11'!E25*100/'11'!D25</f>
        <v>#DIV/0!</v>
      </c>
    </row>
    <row r="2254" spans="1:4">
      <c r="A2254" s="194" t="s">
        <v>2916</v>
      </c>
      <c r="B2254" s="198" t="s">
        <v>572</v>
      </c>
      <c r="C2254" s="196">
        <f>'11'!E26</f>
        <v>0</v>
      </c>
      <c r="D2254" s="197" t="e">
        <f>'11'!E26*100/'11'!D26</f>
        <v>#DIV/0!</v>
      </c>
    </row>
    <row r="2255" spans="1:4">
      <c r="A2255" s="194" t="s">
        <v>2917</v>
      </c>
      <c r="B2255" s="198" t="s">
        <v>574</v>
      </c>
      <c r="C2255" s="196">
        <f>'11'!E27</f>
        <v>0</v>
      </c>
      <c r="D2255" s="197" t="e">
        <f>'11'!E27*100/'11'!D27</f>
        <v>#DIV/0!</v>
      </c>
    </row>
    <row r="2256" spans="1:4">
      <c r="A2256" s="194" t="s">
        <v>2918</v>
      </c>
      <c r="B2256" s="198" t="s">
        <v>576</v>
      </c>
      <c r="C2256" s="196">
        <f>'11'!E28</f>
        <v>0</v>
      </c>
      <c r="D2256" s="197" t="e">
        <f>'11'!E28*100/'11'!D28</f>
        <v>#DIV/0!</v>
      </c>
    </row>
    <row r="2257" spans="1:4">
      <c r="A2257" s="194" t="s">
        <v>2919</v>
      </c>
      <c r="B2257" s="198" t="s">
        <v>578</v>
      </c>
      <c r="C2257" s="196">
        <f>'11'!E30</f>
        <v>0</v>
      </c>
      <c r="D2257" s="197" t="e">
        <f>'11'!E30*100/'11'!D30</f>
        <v>#DIV/0!</v>
      </c>
    </row>
    <row r="2258" s="181" customFormat="1" spans="1:11">
      <c r="A2258" s="194" t="s">
        <v>2920</v>
      </c>
      <c r="B2258" s="198" t="s">
        <v>733</v>
      </c>
      <c r="C2258" s="196">
        <f>'12'!E6</f>
        <v>0</v>
      </c>
      <c r="D2258" s="197" t="e">
        <f>'12'!E6*100/'12'!D6</f>
        <v>#DIV/0!</v>
      </c>
      <c r="K2258" s="203"/>
    </row>
    <row r="2259" spans="1:4">
      <c r="A2259" s="194" t="s">
        <v>2921</v>
      </c>
      <c r="B2259" s="198" t="s">
        <v>582</v>
      </c>
      <c r="C2259" s="196">
        <f>'12'!E7</f>
        <v>0</v>
      </c>
      <c r="D2259" s="197" t="e">
        <f>'12'!E7*100/'12'!D7</f>
        <v>#DIV/0!</v>
      </c>
    </row>
    <row r="2260" spans="1:4">
      <c r="A2260" s="194" t="s">
        <v>2922</v>
      </c>
      <c r="B2260" s="198" t="s">
        <v>584</v>
      </c>
      <c r="C2260" s="196">
        <f>'12'!E8</f>
        <v>0</v>
      </c>
      <c r="D2260" s="197" t="e">
        <f>'12'!E8*100/'12'!D8</f>
        <v>#DIV/0!</v>
      </c>
    </row>
    <row r="2261" spans="1:4">
      <c r="A2261" s="194" t="s">
        <v>2923</v>
      </c>
      <c r="B2261" s="198" t="s">
        <v>586</v>
      </c>
      <c r="C2261" s="196">
        <f>'12'!E13</f>
        <v>1.5</v>
      </c>
      <c r="D2261" s="197">
        <f>'12'!E13*100/'12'!D13</f>
        <v>100</v>
      </c>
    </row>
    <row r="2262" spans="1:4">
      <c r="A2262" s="194" t="s">
        <v>2924</v>
      </c>
      <c r="B2262" s="198" t="s">
        <v>588</v>
      </c>
      <c r="C2262" s="196">
        <f>'12'!E17</f>
        <v>1.5</v>
      </c>
      <c r="D2262" s="197">
        <f>'12'!E17*100/'12'!D17</f>
        <v>100</v>
      </c>
    </row>
    <row r="2263" spans="1:4">
      <c r="A2263" s="194" t="s">
        <v>2925</v>
      </c>
      <c r="B2263" s="198" t="s">
        <v>590</v>
      </c>
      <c r="C2263" s="196">
        <f>'12'!E19</f>
        <v>0.5</v>
      </c>
      <c r="D2263" s="197">
        <f>'12'!E19*100/'12'!D19</f>
        <v>100</v>
      </c>
    </row>
    <row r="2264" s="181" customFormat="1" spans="1:11">
      <c r="A2264" s="194" t="s">
        <v>2926</v>
      </c>
      <c r="B2264" s="199" t="s">
        <v>592</v>
      </c>
      <c r="C2264" s="196">
        <f>'12'!E20</f>
        <v>0</v>
      </c>
      <c r="D2264" s="197" t="e">
        <f>'12'!E20*100/'12'!D20</f>
        <v>#DIV/0!</v>
      </c>
      <c r="K2264" s="203"/>
    </row>
    <row r="2265" spans="1:4">
      <c r="A2265" s="194" t="s">
        <v>2927</v>
      </c>
      <c r="B2265" s="198" t="s">
        <v>594</v>
      </c>
      <c r="C2265" s="196">
        <f>'12'!E22</f>
        <v>0</v>
      </c>
      <c r="D2265" s="197" t="e">
        <f>'12'!E22*100/'12'!D22</f>
        <v>#DIV/0!</v>
      </c>
    </row>
    <row r="2266" spans="1:4">
      <c r="A2266" s="194" t="s">
        <v>2928</v>
      </c>
      <c r="B2266" s="198" t="s">
        <v>596</v>
      </c>
      <c r="C2266" s="196">
        <f>'12'!E23</f>
        <v>0</v>
      </c>
      <c r="D2266" s="197" t="e">
        <f>'12'!E23*100/'12'!D23</f>
        <v>#DIV/0!</v>
      </c>
    </row>
    <row r="2267" spans="1:4">
      <c r="A2267" s="194" t="s">
        <v>2929</v>
      </c>
      <c r="B2267" s="198" t="s">
        <v>598</v>
      </c>
      <c r="C2267" s="196">
        <f>'12'!E24</f>
        <v>0</v>
      </c>
      <c r="D2267" s="197" t="e">
        <f>'12'!E24*100/'12'!D24</f>
        <v>#DIV/0!</v>
      </c>
    </row>
    <row r="2268" spans="1:4">
      <c r="A2268" s="194" t="s">
        <v>2930</v>
      </c>
      <c r="B2268" s="198" t="s">
        <v>600</v>
      </c>
      <c r="C2268" s="196">
        <f>'12'!E25</f>
        <v>0</v>
      </c>
      <c r="D2268" s="197" t="e">
        <f>'12'!E25*100/'12'!D25</f>
        <v>#DIV/0!</v>
      </c>
    </row>
    <row r="2269" spans="1:4">
      <c r="A2269" s="194" t="s">
        <v>2931</v>
      </c>
      <c r="B2269" s="198" t="s">
        <v>602</v>
      </c>
      <c r="C2269" s="196">
        <f>'12'!E26</f>
        <v>0</v>
      </c>
      <c r="D2269" s="197" t="e">
        <f>'12'!E26*100/'12'!D26</f>
        <v>#DIV/0!</v>
      </c>
    </row>
    <row r="2270" spans="1:4">
      <c r="A2270" s="194" t="s">
        <v>2932</v>
      </c>
      <c r="B2270" s="198" t="s">
        <v>559</v>
      </c>
      <c r="C2270" s="196">
        <f>'12'!E27</f>
        <v>0</v>
      </c>
      <c r="D2270" s="197" t="e">
        <f>'12'!E27*100/'12'!D27</f>
        <v>#DIV/0!</v>
      </c>
    </row>
    <row r="2271" spans="1:4">
      <c r="A2271" s="194" t="s">
        <v>2933</v>
      </c>
      <c r="B2271" s="198" t="s">
        <v>605</v>
      </c>
      <c r="C2271" s="196">
        <f>'13'!E6</f>
        <v>0</v>
      </c>
      <c r="D2271" s="197" t="e">
        <f>'13'!E6*100/'13'!D6</f>
        <v>#DIV/0!</v>
      </c>
    </row>
    <row r="2272" spans="1:4">
      <c r="A2272" s="194" t="s">
        <v>2934</v>
      </c>
      <c r="B2272" s="198" t="s">
        <v>607</v>
      </c>
      <c r="C2272" s="196">
        <f>'13'!E7</f>
        <v>0</v>
      </c>
      <c r="D2272" s="197" t="e">
        <f>'13'!E7*100/'13'!D7</f>
        <v>#DIV/0!</v>
      </c>
    </row>
    <row r="2273" spans="1:4">
      <c r="A2273" s="194" t="s">
        <v>2935</v>
      </c>
      <c r="B2273" s="198" t="s">
        <v>358</v>
      </c>
      <c r="C2273" s="196">
        <f>'13'!E8</f>
        <v>1</v>
      </c>
      <c r="D2273" s="197">
        <f>'13'!E8*100/'13'!D8</f>
        <v>100</v>
      </c>
    </row>
    <row r="2274" spans="1:4">
      <c r="A2274" s="194" t="s">
        <v>2936</v>
      </c>
      <c r="B2274" s="198" t="s">
        <v>610</v>
      </c>
      <c r="C2274" s="196">
        <f>'13'!E9</f>
        <v>0</v>
      </c>
      <c r="D2274" s="197" t="e">
        <f>'13'!E9*100/'13'!D9</f>
        <v>#DIV/0!</v>
      </c>
    </row>
    <row r="2275" spans="1:4">
      <c r="A2275" s="194" t="s">
        <v>2937</v>
      </c>
      <c r="B2275" s="198" t="s">
        <v>612</v>
      </c>
      <c r="C2275" s="196">
        <f>'13'!E10</f>
        <v>0</v>
      </c>
      <c r="D2275" s="197" t="e">
        <f>'13'!E10*100/'13'!D10</f>
        <v>#DIV/0!</v>
      </c>
    </row>
    <row r="2276" spans="1:4">
      <c r="A2276" s="194" t="s">
        <v>2938</v>
      </c>
      <c r="B2276" s="198" t="s">
        <v>614</v>
      </c>
      <c r="C2276" s="196">
        <f>'13'!E11</f>
        <v>0</v>
      </c>
      <c r="D2276" s="197" t="e">
        <f>'13'!E11*100/'13'!D11</f>
        <v>#DIV/0!</v>
      </c>
    </row>
    <row r="2277" spans="1:4">
      <c r="A2277" s="194" t="s">
        <v>2939</v>
      </c>
      <c r="B2277" s="198" t="s">
        <v>616</v>
      </c>
      <c r="C2277" s="196">
        <f>'13'!E12</f>
        <v>0</v>
      </c>
      <c r="D2277" s="197" t="e">
        <f>'13'!E12*100/'13'!D12</f>
        <v>#DIV/0!</v>
      </c>
    </row>
    <row r="2278" spans="1:4">
      <c r="A2278" s="194" t="s">
        <v>2940</v>
      </c>
      <c r="B2278" s="198" t="s">
        <v>618</v>
      </c>
      <c r="C2278" s="196">
        <f>'13'!E13</f>
        <v>0</v>
      </c>
      <c r="D2278" s="197" t="e">
        <f>'13'!E13*100/'13'!D13</f>
        <v>#DIV/0!</v>
      </c>
    </row>
    <row r="2279" spans="1:4">
      <c r="A2279" s="194" t="s">
        <v>2941</v>
      </c>
      <c r="B2279" s="198" t="s">
        <v>620</v>
      </c>
      <c r="C2279" s="196">
        <f>'13'!E19</f>
        <v>0</v>
      </c>
      <c r="D2279" s="197" t="e">
        <f>'13'!E19*100/'13'!D19</f>
        <v>#DIV/0!</v>
      </c>
    </row>
    <row r="2280" spans="1:4">
      <c r="A2280" s="194" t="s">
        <v>2942</v>
      </c>
      <c r="B2280" s="199" t="s">
        <v>622</v>
      </c>
      <c r="C2280" s="196">
        <f>'13'!E20</f>
        <v>0</v>
      </c>
      <c r="D2280" s="197" t="e">
        <f>'13'!E20*100/'13'!D20</f>
        <v>#DIV/0!</v>
      </c>
    </row>
    <row r="2281" spans="1:4">
      <c r="A2281" s="194" t="s">
        <v>2943</v>
      </c>
      <c r="B2281" s="199" t="s">
        <v>624</v>
      </c>
      <c r="C2281" s="196">
        <f>'13'!E21</f>
        <v>0</v>
      </c>
      <c r="D2281" s="197" t="e">
        <f>'13'!E21*100/'13'!D21</f>
        <v>#DIV/0!</v>
      </c>
    </row>
    <row r="2282" spans="1:4">
      <c r="A2282" s="194" t="s">
        <v>2944</v>
      </c>
      <c r="B2282" s="198" t="s">
        <v>626</v>
      </c>
      <c r="C2282" s="196">
        <f>'13'!E22</f>
        <v>0</v>
      </c>
      <c r="D2282" s="197" t="e">
        <f>'13'!E22*100/'13'!D22</f>
        <v>#DIV/0!</v>
      </c>
    </row>
    <row r="2283" spans="1:4">
      <c r="A2283" s="194" t="s">
        <v>2945</v>
      </c>
      <c r="B2283" s="198" t="s">
        <v>628</v>
      </c>
      <c r="C2283" s="196">
        <f>'13'!E23</f>
        <v>0.5</v>
      </c>
      <c r="D2283" s="197">
        <f>'13'!E23*100/'13'!D23</f>
        <v>100</v>
      </c>
    </row>
    <row r="2284" spans="1:4">
      <c r="A2284" s="194" t="s">
        <v>2946</v>
      </c>
      <c r="B2284" s="198" t="s">
        <v>630</v>
      </c>
      <c r="C2284" s="196">
        <f>'13'!E24</f>
        <v>0</v>
      </c>
      <c r="D2284" s="197" t="e">
        <f>'13'!E24*100/'13'!D24</f>
        <v>#DIV/0!</v>
      </c>
    </row>
    <row r="2285" spans="1:4">
      <c r="A2285" s="194" t="s">
        <v>2947</v>
      </c>
      <c r="B2285" s="198" t="s">
        <v>632</v>
      </c>
      <c r="C2285" s="196">
        <f>'13'!E25</f>
        <v>3.5</v>
      </c>
      <c r="D2285" s="197">
        <f>'13'!E25*100/'13'!D25</f>
        <v>100</v>
      </c>
    </row>
    <row r="2286" spans="1:4">
      <c r="A2286" s="194" t="s">
        <v>2948</v>
      </c>
      <c r="B2286" s="201" t="s">
        <v>2949</v>
      </c>
      <c r="C2286" s="196">
        <f>('8'!E11-'8'!G11-'8'!I11)+('12'!E6-'12'!G6-'12'!I6)</f>
        <v>1.5</v>
      </c>
      <c r="D2286" s="197">
        <f>(('8'!E11-'8'!G11-'8'!I11)+('12'!E6-'12'!G6-'12'!I6))*100/('8'!D11-'8'!F11-'8'!H11)</f>
        <v>100</v>
      </c>
    </row>
    <row r="2287" ht="25.5" spans="1:4">
      <c r="A2287" s="194" t="s">
        <v>2950</v>
      </c>
      <c r="B2287" s="201" t="s">
        <v>636</v>
      </c>
      <c r="C2287" s="196">
        <f>'8'!E13-'8'!G13-'8'!I13</f>
        <v>0</v>
      </c>
      <c r="D2287" s="197" t="e">
        <f>('8'!E13-'8'!G13-'8'!I13)*100/('8'!D13-'8'!F13-'8'!H13)</f>
        <v>#DIV/0!</v>
      </c>
    </row>
    <row r="2288" spans="1:4">
      <c r="A2288" s="194" t="s">
        <v>2951</v>
      </c>
      <c r="B2288" s="198" t="s">
        <v>394</v>
      </c>
      <c r="C2288" s="196">
        <f>'8'!E14-'8'!G14-'8'!I14</f>
        <v>0</v>
      </c>
      <c r="D2288" s="197" t="e">
        <f>('8'!E14-'8'!G14-'8'!I14)*100/('8'!D14-'8'!F14-'8'!H14)</f>
        <v>#DIV/0!</v>
      </c>
    </row>
    <row r="2289" spans="1:4">
      <c r="A2289" s="194" t="s">
        <v>2952</v>
      </c>
      <c r="B2289" s="198" t="s">
        <v>396</v>
      </c>
      <c r="C2289" s="196">
        <f>'8'!E15-'8'!G15-'8'!I15</f>
        <v>0</v>
      </c>
      <c r="D2289" s="197" t="e">
        <f>('8'!E15-'8'!G15-'8'!I15)*100/('8'!D15-'8'!F15-'8'!H15)</f>
        <v>#DIV/0!</v>
      </c>
    </row>
    <row r="2290" spans="1:4">
      <c r="A2290" s="194" t="s">
        <v>2953</v>
      </c>
      <c r="B2290" s="198" t="s">
        <v>398</v>
      </c>
      <c r="C2290" s="196">
        <f>'8'!E16-'8'!G16-'8'!I16</f>
        <v>0</v>
      </c>
      <c r="D2290" s="197" t="e">
        <f>('8'!E16-'8'!G16-'8'!I16)*100/('8'!D16-'8'!F16-'8'!H16)</f>
        <v>#DIV/0!</v>
      </c>
    </row>
    <row r="2291" spans="1:4">
      <c r="A2291" s="194" t="s">
        <v>2954</v>
      </c>
      <c r="B2291" s="198" t="s">
        <v>84</v>
      </c>
      <c r="C2291" s="196">
        <f>'8'!E17-'8'!G17-'8'!I17</f>
        <v>0</v>
      </c>
      <c r="D2291" s="197" t="e">
        <f>('8'!E17-'8'!G17-'8'!I17)*100/('8'!D17-'8'!F17-'8'!H17)</f>
        <v>#DIV/0!</v>
      </c>
    </row>
    <row r="2292" spans="1:4">
      <c r="A2292" s="194" t="s">
        <v>2955</v>
      </c>
      <c r="B2292" s="198" t="s">
        <v>401</v>
      </c>
      <c r="C2292" s="196">
        <f>'8'!E18-'8'!G18-'8'!I18</f>
        <v>0</v>
      </c>
      <c r="D2292" s="197" t="e">
        <f>('8'!E18-'8'!G18-'8'!I18)*100/('8'!D18-'8'!F18-'8'!H18)</f>
        <v>#DIV/0!</v>
      </c>
    </row>
    <row r="2293" spans="1:4">
      <c r="A2293" s="194" t="s">
        <v>2956</v>
      </c>
      <c r="B2293" s="198" t="s">
        <v>403</v>
      </c>
      <c r="C2293" s="196">
        <f>'8'!E19-'8'!G19-'8'!I19</f>
        <v>0</v>
      </c>
      <c r="D2293" s="197" t="e">
        <f>('8'!E19-'8'!G19-'8'!I19)*100/('8'!D19-'8'!F19-'8'!H19)</f>
        <v>#DIV/0!</v>
      </c>
    </row>
    <row r="2294" spans="1:4">
      <c r="A2294" s="194" t="s">
        <v>2957</v>
      </c>
      <c r="B2294" s="198" t="s">
        <v>405</v>
      </c>
      <c r="C2294" s="196">
        <f>'8'!E20-'8'!G20-'8'!I20</f>
        <v>0</v>
      </c>
      <c r="D2294" s="197" t="e">
        <f>('8'!E20-'8'!G20-'8'!I20)*100/('8'!D20-'8'!F20-'8'!H20)</f>
        <v>#DIV/0!</v>
      </c>
    </row>
    <row r="2295" spans="1:4">
      <c r="A2295" s="194" t="s">
        <v>2958</v>
      </c>
      <c r="B2295" s="198" t="s">
        <v>407</v>
      </c>
      <c r="C2295" s="196">
        <f>'8'!E21</f>
        <v>0</v>
      </c>
      <c r="D2295" s="197" t="e">
        <f>('8'!E21)*100/('8'!D21)</f>
        <v>#DIV/0!</v>
      </c>
    </row>
    <row r="2296" spans="1:4">
      <c r="A2296" s="194" t="s">
        <v>2959</v>
      </c>
      <c r="B2296" s="198" t="s">
        <v>409</v>
      </c>
      <c r="C2296" s="196">
        <f>'8'!E22-'8'!G22-'8'!I22</f>
        <v>0</v>
      </c>
      <c r="D2296" s="197" t="e">
        <f>('8'!E22-'8'!G22-'8'!I22)*100/('8'!D22-'8'!F22-'8'!H22)</f>
        <v>#DIV/0!</v>
      </c>
    </row>
    <row r="2297" spans="1:4">
      <c r="A2297" s="194" t="s">
        <v>2960</v>
      </c>
      <c r="B2297" s="198" t="s">
        <v>411</v>
      </c>
      <c r="C2297" s="196">
        <f>'8'!E23-'8'!G23-'8'!I23</f>
        <v>0</v>
      </c>
      <c r="D2297" s="197" t="e">
        <f>('8'!E23-'8'!G23-'8'!I23)*100/('8'!D23-'8'!F23-'8'!H23)</f>
        <v>#DIV/0!</v>
      </c>
    </row>
    <row r="2298" spans="1:4">
      <c r="A2298" s="194" t="s">
        <v>2961</v>
      </c>
      <c r="B2298" s="198" t="s">
        <v>413</v>
      </c>
      <c r="C2298" s="196">
        <f>'8'!E24-'8'!G24-'8'!I24</f>
        <v>0</v>
      </c>
      <c r="D2298" s="197" t="e">
        <f>('8'!E24-'8'!G24-'8'!I24)*100/('8'!D24-'8'!F24-'8'!H24)</f>
        <v>#DIV/0!</v>
      </c>
    </row>
    <row r="2299" spans="1:4">
      <c r="A2299" s="194" t="s">
        <v>2962</v>
      </c>
      <c r="B2299" s="198" t="s">
        <v>415</v>
      </c>
      <c r="C2299" s="196">
        <f>'8'!E25-'8'!G25-'8'!I25</f>
        <v>0</v>
      </c>
      <c r="D2299" s="197" t="e">
        <f>('8'!E25-'8'!G25-'8'!I25)*100/('8'!D25-'8'!F25-'8'!H25)</f>
        <v>#DIV/0!</v>
      </c>
    </row>
    <row r="2300" spans="1:4">
      <c r="A2300" s="194" t="s">
        <v>2963</v>
      </c>
      <c r="B2300" s="198" t="s">
        <v>417</v>
      </c>
      <c r="C2300" s="196">
        <f>'8'!E26-'8'!G26-'8'!I26</f>
        <v>0</v>
      </c>
      <c r="D2300" s="197" t="e">
        <f>('8'!E26-'8'!G26-'8'!I26)*100/('8'!D26-'8'!F26-'8'!H26)</f>
        <v>#DIV/0!</v>
      </c>
    </row>
    <row r="2301" spans="1:4">
      <c r="A2301" s="194" t="s">
        <v>2964</v>
      </c>
      <c r="B2301" s="198" t="s">
        <v>419</v>
      </c>
      <c r="C2301" s="196">
        <f>'8'!E27-'8'!G27-'8'!I27</f>
        <v>0</v>
      </c>
      <c r="D2301" s="197" t="e">
        <f>('8'!E27-'8'!G27-'8'!I27)*100/('8'!D27-'8'!F27-'8'!H27)</f>
        <v>#DIV/0!</v>
      </c>
    </row>
    <row r="2302" spans="1:4">
      <c r="A2302" s="194" t="s">
        <v>2965</v>
      </c>
      <c r="B2302" s="198" t="s">
        <v>421</v>
      </c>
      <c r="C2302" s="196">
        <f>'8'!E28-'8'!G28-'8'!I28</f>
        <v>0</v>
      </c>
      <c r="D2302" s="197" t="e">
        <f>('8'!E28-'8'!G28-'8'!I28)*100/('8'!D28-'8'!F28-'8'!H28)</f>
        <v>#DIV/0!</v>
      </c>
    </row>
    <row r="2303" spans="1:4">
      <c r="A2303" s="194" t="s">
        <v>2966</v>
      </c>
      <c r="B2303" s="198" t="s">
        <v>423</v>
      </c>
      <c r="C2303" s="196">
        <f>'8'!E29-'8'!G29-'8'!I29</f>
        <v>0</v>
      </c>
      <c r="D2303" s="197" t="e">
        <f>('8'!E29-'8'!G29-'8'!I29)*100/('8'!D29-'8'!F29-'8'!H29)</f>
        <v>#DIV/0!</v>
      </c>
    </row>
    <row r="2304" spans="1:4">
      <c r="A2304" s="194" t="s">
        <v>2967</v>
      </c>
      <c r="B2304" s="198" t="s">
        <v>425</v>
      </c>
      <c r="C2304" s="196">
        <f>'9'!E6-'9'!G6-'9'!I6</f>
        <v>0</v>
      </c>
      <c r="D2304" s="197" t="e">
        <f>('9'!E6-'9'!G6-'9'!I6)*100/('9'!D6-'9'!F6-'9'!H6)</f>
        <v>#DIV/0!</v>
      </c>
    </row>
    <row r="2305" spans="1:4">
      <c r="A2305" s="194" t="s">
        <v>2968</v>
      </c>
      <c r="B2305" s="198" t="s">
        <v>427</v>
      </c>
      <c r="C2305" s="196">
        <f>'9'!E7-'9'!G7-'9'!I7</f>
        <v>0</v>
      </c>
      <c r="D2305" s="197" t="e">
        <f>('9'!E7-'9'!G7-'9'!I7)*100/('9'!D7-'9'!F7-'9'!H7)</f>
        <v>#DIV/0!</v>
      </c>
    </row>
    <row r="2306" spans="1:4">
      <c r="A2306" s="194" t="s">
        <v>2969</v>
      </c>
      <c r="B2306" s="198" t="s">
        <v>429</v>
      </c>
      <c r="C2306" s="196">
        <f>'9'!E8-'9'!G8-'9'!I8</f>
        <v>0</v>
      </c>
      <c r="D2306" s="197" t="e">
        <f>('9'!E8-'9'!G8-'9'!I8)*100/('9'!D8-'9'!F8-'9'!H8)</f>
        <v>#DIV/0!</v>
      </c>
    </row>
    <row r="2307" spans="1:4">
      <c r="A2307" s="194" t="s">
        <v>2970</v>
      </c>
      <c r="B2307" s="198" t="s">
        <v>431</v>
      </c>
      <c r="C2307" s="196">
        <f>'9'!E9-'9'!G9-'9'!I9</f>
        <v>0</v>
      </c>
      <c r="D2307" s="197" t="e">
        <f>('9'!E9-'9'!G9-'9'!I9)*100/('9'!D9-'9'!F9-'9'!H9)</f>
        <v>#DIV/0!</v>
      </c>
    </row>
    <row r="2308" spans="1:4">
      <c r="A2308" s="194" t="s">
        <v>2971</v>
      </c>
      <c r="B2308" s="198" t="s">
        <v>433</v>
      </c>
      <c r="C2308" s="196">
        <f>'9'!E10-'9'!G10-'9'!I10</f>
        <v>0</v>
      </c>
      <c r="D2308" s="197" t="e">
        <f>('9'!E10-'9'!G10-'9'!I10)*100/('9'!D10-'9'!F10-'9'!H10)</f>
        <v>#DIV/0!</v>
      </c>
    </row>
    <row r="2309" spans="1:4">
      <c r="A2309" s="194" t="s">
        <v>2972</v>
      </c>
      <c r="B2309" s="198" t="s">
        <v>435</v>
      </c>
      <c r="C2309" s="196">
        <f>'9'!E11-'9'!G11-'9'!I11</f>
        <v>0</v>
      </c>
      <c r="D2309" s="197" t="e">
        <f>('9'!E11-'9'!G11-'9'!I11)*100/('9'!D11-'9'!F11-'9'!H11)</f>
        <v>#DIV/0!</v>
      </c>
    </row>
    <row r="2310" spans="1:4">
      <c r="A2310" s="194" t="s">
        <v>2973</v>
      </c>
      <c r="B2310" s="198" t="s">
        <v>437</v>
      </c>
      <c r="C2310" s="196">
        <f>'9'!E12-'9'!G12-'9'!I12</f>
        <v>0</v>
      </c>
      <c r="D2310" s="197" t="e">
        <f>('9'!E12-'9'!G12-'9'!I12)*100/('9'!D12-'9'!F12-'9'!H12)</f>
        <v>#DIV/0!</v>
      </c>
    </row>
    <row r="2311" spans="1:4">
      <c r="A2311" s="194" t="s">
        <v>2974</v>
      </c>
      <c r="B2311" s="198" t="s">
        <v>439</v>
      </c>
      <c r="C2311" s="196">
        <f>'9'!E13-'9'!G13-'9'!I13</f>
        <v>0</v>
      </c>
      <c r="D2311" s="197" t="e">
        <f>('9'!E13-'9'!G13-'9'!I13)*100/('9'!D13-'9'!F13-'9'!H13)</f>
        <v>#DIV/0!</v>
      </c>
    </row>
    <row r="2312" spans="1:4">
      <c r="A2312" s="194" t="s">
        <v>2975</v>
      </c>
      <c r="B2312" s="198" t="s">
        <v>441</v>
      </c>
      <c r="C2312" s="196">
        <f>'9'!E14-'9'!G14-'9'!I14</f>
        <v>0</v>
      </c>
      <c r="D2312" s="197" t="e">
        <f>('9'!E14-'9'!G14-'9'!I14)*100/('9'!D14-'9'!F14-'9'!H14)</f>
        <v>#DIV/0!</v>
      </c>
    </row>
    <row r="2313" spans="1:4">
      <c r="A2313" s="194" t="s">
        <v>2976</v>
      </c>
      <c r="B2313" s="198" t="s">
        <v>443</v>
      </c>
      <c r="C2313" s="196">
        <f>'9'!E15-'9'!G15-'9'!I15</f>
        <v>0</v>
      </c>
      <c r="D2313" s="197" t="e">
        <f>('9'!E15-'9'!G15-'9'!I15)*100/('9'!D15-'9'!F15-'9'!H15)</f>
        <v>#DIV/0!</v>
      </c>
    </row>
    <row r="2314" spans="1:4">
      <c r="A2314" s="194" t="s">
        <v>2977</v>
      </c>
      <c r="B2314" s="198" t="s">
        <v>445</v>
      </c>
      <c r="C2314" s="196">
        <f>'9'!E16-'9'!G16-'9'!I16</f>
        <v>0</v>
      </c>
      <c r="D2314" s="197" t="e">
        <f>('9'!E16-'9'!G16-'9'!I16)*100/('9'!D16-'9'!F16-'9'!H16)</f>
        <v>#DIV/0!</v>
      </c>
    </row>
    <row r="2315" spans="1:4">
      <c r="A2315" s="194" t="s">
        <v>2978</v>
      </c>
      <c r="B2315" s="198" t="s">
        <v>447</v>
      </c>
      <c r="C2315" s="196">
        <f>'9'!E17-'9'!G17-'9'!I17</f>
        <v>0</v>
      </c>
      <c r="D2315" s="197" t="e">
        <f>('9'!E17-'9'!G17-'9'!I17)*100/('9'!D17-'9'!F17-'9'!H17)</f>
        <v>#DIV/0!</v>
      </c>
    </row>
    <row r="2316" spans="1:4">
      <c r="A2316" s="194" t="s">
        <v>2979</v>
      </c>
      <c r="B2316" s="198" t="s">
        <v>449</v>
      </c>
      <c r="C2316" s="196">
        <f>'9'!E18-'9'!G18-'9'!I18</f>
        <v>0</v>
      </c>
      <c r="D2316" s="197" t="e">
        <f>('9'!E18-'9'!G18-'9'!I18)*100/('9'!D18-'9'!F18-'9'!H18)</f>
        <v>#DIV/0!</v>
      </c>
    </row>
    <row r="2317" spans="1:4">
      <c r="A2317" s="194" t="s">
        <v>2980</v>
      </c>
      <c r="B2317" s="198" t="s">
        <v>451</v>
      </c>
      <c r="C2317" s="196">
        <f>'9'!E19-'9'!G19-'9'!I19</f>
        <v>0</v>
      </c>
      <c r="D2317" s="197" t="e">
        <f>('9'!E19-'9'!G19-'9'!I19)*100/('9'!D19-'9'!F19-'9'!H19)</f>
        <v>#DIV/0!</v>
      </c>
    </row>
    <row r="2318" spans="1:4">
      <c r="A2318" s="194" t="s">
        <v>2981</v>
      </c>
      <c r="B2318" s="198" t="s">
        <v>453</v>
      </c>
      <c r="C2318" s="196">
        <f>'9'!E20-'9'!G20-'9'!I20</f>
        <v>0</v>
      </c>
      <c r="D2318" s="197" t="e">
        <f>('9'!E20-'9'!G20-'9'!I20)*100/('9'!D20-'9'!F20-'9'!H20)</f>
        <v>#DIV/0!</v>
      </c>
    </row>
    <row r="2319" spans="1:4">
      <c r="A2319" s="194" t="s">
        <v>2982</v>
      </c>
      <c r="B2319" s="198" t="s">
        <v>455</v>
      </c>
      <c r="C2319" s="196">
        <f>'9'!E21-'9'!G21-'9'!I21</f>
        <v>0</v>
      </c>
      <c r="D2319" s="197" t="e">
        <f>('9'!E21-'9'!G21-'9'!I21)*100/('9'!D21-'9'!F21-'9'!H21)</f>
        <v>#DIV/0!</v>
      </c>
    </row>
    <row r="2320" spans="1:4">
      <c r="A2320" s="194" t="s">
        <v>2983</v>
      </c>
      <c r="B2320" s="198" t="s">
        <v>457</v>
      </c>
      <c r="C2320" s="196">
        <f>'9'!E22-'9'!G22-'9'!I22</f>
        <v>0</v>
      </c>
      <c r="D2320" s="197" t="e">
        <f>('9'!E22-'9'!G22-'9'!I22)*100/('9'!D22-'9'!F22-'9'!H22)</f>
        <v>#DIV/0!</v>
      </c>
    </row>
    <row r="2321" spans="1:4">
      <c r="A2321" s="194" t="s">
        <v>2984</v>
      </c>
      <c r="B2321" s="198" t="s">
        <v>459</v>
      </c>
      <c r="C2321" s="196">
        <f>'9'!E23-'9'!G23-'9'!I23</f>
        <v>0</v>
      </c>
      <c r="D2321" s="197" t="e">
        <f>('9'!E23-'9'!G23-'9'!I23)*100/('9'!D23-'9'!F23-'9'!H23)</f>
        <v>#DIV/0!</v>
      </c>
    </row>
    <row r="2322" spans="1:4">
      <c r="A2322" s="194" t="s">
        <v>2985</v>
      </c>
      <c r="B2322" s="198" t="s">
        <v>461</v>
      </c>
      <c r="C2322" s="196">
        <f>'9'!E24-'9'!G24-'9'!I24</f>
        <v>0</v>
      </c>
      <c r="D2322" s="197" t="e">
        <f>('9'!E24-'9'!G24-'9'!I24)*100/('9'!D24-'9'!F24-'9'!H24)</f>
        <v>#DIV/0!</v>
      </c>
    </row>
    <row r="2323" spans="1:4">
      <c r="A2323" s="194" t="s">
        <v>2986</v>
      </c>
      <c r="B2323" s="198" t="s">
        <v>463</v>
      </c>
      <c r="C2323" s="196">
        <f>'9'!E25-'9'!G25-'9'!I25</f>
        <v>0</v>
      </c>
      <c r="D2323" s="197" t="e">
        <f>('9'!E25-'9'!G25-'9'!I25)*100/('9'!D25-'9'!F25-'9'!H25)</f>
        <v>#DIV/0!</v>
      </c>
    </row>
    <row r="2324" spans="1:4">
      <c r="A2324" s="194" t="s">
        <v>2987</v>
      </c>
      <c r="B2324" s="198" t="s">
        <v>465</v>
      </c>
      <c r="C2324" s="196">
        <f>'9'!E26-'9'!G26-'9'!I26</f>
        <v>0</v>
      </c>
      <c r="D2324" s="197" t="e">
        <f>('9'!E26-'9'!G26-'9'!I26)*100/('9'!D26-'9'!F26-'9'!H26)</f>
        <v>#DIV/0!</v>
      </c>
    </row>
    <row r="2325" spans="1:4">
      <c r="A2325" s="194" t="s">
        <v>2988</v>
      </c>
      <c r="B2325" s="198" t="s">
        <v>467</v>
      </c>
      <c r="C2325" s="196">
        <f>'9'!E27-'9'!G27-'9'!I27</f>
        <v>0</v>
      </c>
      <c r="D2325" s="197" t="e">
        <f>('9'!E27-'9'!G27-'9'!I27)*100/('9'!D27-'9'!F27-'9'!H27)</f>
        <v>#DIV/0!</v>
      </c>
    </row>
    <row r="2326" spans="1:4">
      <c r="A2326" s="194" t="s">
        <v>2989</v>
      </c>
      <c r="B2326" s="198" t="s">
        <v>469</v>
      </c>
      <c r="C2326" s="196">
        <f>'9'!E28-'9'!G28-'9'!I28</f>
        <v>0</v>
      </c>
      <c r="D2326" s="197" t="e">
        <f>('9'!E28-'9'!G28-'9'!I28)*100/('9'!D28-'9'!F28-'9'!H28)</f>
        <v>#DIV/0!</v>
      </c>
    </row>
    <row r="2327" spans="1:4">
      <c r="A2327" s="194" t="s">
        <v>2990</v>
      </c>
      <c r="B2327" s="198" t="s">
        <v>471</v>
      </c>
      <c r="C2327" s="196">
        <f>'9'!E29-'9'!G29-'9'!I29</f>
        <v>0</v>
      </c>
      <c r="D2327" s="197" t="e">
        <f>('9'!E29-'9'!G29-'9'!I29)*100/('9'!D29-'9'!F29-'9'!H29)</f>
        <v>#DIV/0!</v>
      </c>
    </row>
    <row r="2328" ht="25.5" spans="1:4">
      <c r="A2328" s="194" t="s">
        <v>2991</v>
      </c>
      <c r="B2328" s="199" t="s">
        <v>473</v>
      </c>
      <c r="C2328" s="196">
        <f>'9'!E30-'9'!G30-'9'!I30</f>
        <v>0</v>
      </c>
      <c r="D2328" s="197" t="e">
        <f>('9'!E30-'9'!G30-'9'!I30)*100/('9'!D30-'9'!F30-'9'!H30)</f>
        <v>#DIV/0!</v>
      </c>
    </row>
    <row r="2329" spans="1:4">
      <c r="A2329" s="194" t="s">
        <v>2992</v>
      </c>
      <c r="B2329" s="198" t="s">
        <v>475</v>
      </c>
      <c r="C2329" s="196">
        <f>'9'!E31-'9'!G31-'9'!I31</f>
        <v>0</v>
      </c>
      <c r="D2329" s="197" t="e">
        <f>('9'!E31-'9'!G31-'9'!I31)*100/('9'!D31-'9'!F31-'9'!H31)</f>
        <v>#DIV/0!</v>
      </c>
    </row>
    <row r="2330" spans="1:4">
      <c r="A2330" s="194" t="s">
        <v>2993</v>
      </c>
      <c r="B2330" s="198" t="s">
        <v>477</v>
      </c>
      <c r="C2330" s="196">
        <f>'10'!E6-'10'!G6-'10'!I6</f>
        <v>0</v>
      </c>
      <c r="D2330" s="197" t="e">
        <f>('10'!E6-'10'!G6-'10'!I6)*100/('10'!D6-'10'!F6-'10'!H6)</f>
        <v>#DIV/0!</v>
      </c>
    </row>
    <row r="2331" spans="1:4">
      <c r="A2331" s="194" t="s">
        <v>2994</v>
      </c>
      <c r="B2331" s="199" t="s">
        <v>479</v>
      </c>
      <c r="C2331" s="196">
        <f>'10'!E7-'10'!G7-'10'!I7</f>
        <v>0</v>
      </c>
      <c r="D2331" s="197" t="e">
        <f>('10'!E7-'10'!G7-'10'!I7)*100/('10'!D7-'10'!F7-'10'!H7)</f>
        <v>#DIV/0!</v>
      </c>
    </row>
    <row r="2332" spans="1:4">
      <c r="A2332" s="194" t="s">
        <v>2995</v>
      </c>
      <c r="B2332" s="198" t="s">
        <v>481</v>
      </c>
      <c r="C2332" s="196">
        <f>'10'!E8-'10'!G8-'10'!I8</f>
        <v>0</v>
      </c>
      <c r="D2332" s="197" t="e">
        <f>('10'!E8-'10'!G8-'10'!I8)*100/('10'!D8-'10'!F8-'10'!H8)</f>
        <v>#DIV/0!</v>
      </c>
    </row>
    <row r="2333" spans="1:4">
      <c r="A2333" s="194" t="s">
        <v>2996</v>
      </c>
      <c r="B2333" s="198" t="s">
        <v>483</v>
      </c>
      <c r="C2333" s="196">
        <f>'10'!E9-'10'!G9-'10'!I9</f>
        <v>0</v>
      </c>
      <c r="D2333" s="197" t="e">
        <f>('10'!E9-'10'!G9-'10'!I9)*100/('10'!D9-'10'!F9-'10'!H9)</f>
        <v>#DIV/0!</v>
      </c>
    </row>
    <row r="2334" spans="1:4">
      <c r="A2334" s="194" t="s">
        <v>2997</v>
      </c>
      <c r="B2334" s="198" t="s">
        <v>485</v>
      </c>
      <c r="C2334" s="196">
        <f>'10'!E10-'10'!G10-'10'!I10</f>
        <v>0</v>
      </c>
      <c r="D2334" s="197" t="e">
        <f>('10'!E10-'10'!G10-'10'!I10)*100/('10'!D10-'10'!F10-'10'!H10)</f>
        <v>#DIV/0!</v>
      </c>
    </row>
    <row r="2335" spans="1:4">
      <c r="A2335" s="194" t="s">
        <v>2998</v>
      </c>
      <c r="B2335" s="198" t="s">
        <v>487</v>
      </c>
      <c r="C2335" s="196">
        <f>'10'!E11-'10'!G11-'10'!I11</f>
        <v>0</v>
      </c>
      <c r="D2335" s="197" t="e">
        <f>('10'!E11-'10'!G11-'10'!I11)*100/('10'!D11-'10'!F11-'10'!H11)</f>
        <v>#DIV/0!</v>
      </c>
    </row>
    <row r="2336" spans="1:4">
      <c r="A2336" s="194" t="s">
        <v>2999</v>
      </c>
      <c r="B2336" s="198" t="s">
        <v>489</v>
      </c>
      <c r="C2336" s="196">
        <f>'10'!E12-'10'!G12-'10'!I12</f>
        <v>0</v>
      </c>
      <c r="D2336" s="197" t="e">
        <f>('10'!E12-'10'!G12-'10'!I12)*100/('10'!D12-'10'!F12-'10'!H12)</f>
        <v>#DIV/0!</v>
      </c>
    </row>
    <row r="2337" spans="1:4">
      <c r="A2337" s="194" t="s">
        <v>3000</v>
      </c>
      <c r="B2337" s="198" t="s">
        <v>491</v>
      </c>
      <c r="C2337" s="196">
        <f>'10'!E13-'10'!G13-'10'!I13</f>
        <v>0</v>
      </c>
      <c r="D2337" s="197" t="e">
        <f>('10'!E13-'10'!G13-'10'!I13)*100/('10'!D13-'10'!F13-'10'!H13)</f>
        <v>#DIV/0!</v>
      </c>
    </row>
    <row r="2338" spans="1:4">
      <c r="A2338" s="194" t="s">
        <v>3001</v>
      </c>
      <c r="B2338" s="198" t="s">
        <v>493</v>
      </c>
      <c r="C2338" s="196">
        <f>'10'!E14-'10'!G14-'10'!I14</f>
        <v>0</v>
      </c>
      <c r="D2338" s="197" t="e">
        <f>('10'!E14-'10'!G14-'10'!I14)*100/('10'!D14-'10'!F14-'10'!H14)</f>
        <v>#DIV/0!</v>
      </c>
    </row>
    <row r="2339" spans="1:4">
      <c r="A2339" s="194" t="s">
        <v>3002</v>
      </c>
      <c r="B2339" s="198" t="s">
        <v>495</v>
      </c>
      <c r="C2339" s="196">
        <f>'10'!E15-'10'!G15-'10'!I15</f>
        <v>0</v>
      </c>
      <c r="D2339" s="197" t="e">
        <f>('10'!E15-'10'!G15-'10'!I15)*100/('10'!D15-'10'!F15-'10'!H15)</f>
        <v>#DIV/0!</v>
      </c>
    </row>
    <row r="2340" spans="1:4">
      <c r="A2340" s="194" t="s">
        <v>3003</v>
      </c>
      <c r="B2340" s="198" t="s">
        <v>497</v>
      </c>
      <c r="C2340" s="196">
        <f>'10'!E16-'10'!G16-'10'!I16</f>
        <v>0</v>
      </c>
      <c r="D2340" s="197" t="e">
        <f>('10'!E16-'10'!G16-'10'!I16)*100/('10'!D16-'10'!F16-'10'!H16)</f>
        <v>#DIV/0!</v>
      </c>
    </row>
    <row r="2341" spans="1:4">
      <c r="A2341" s="194" t="s">
        <v>3004</v>
      </c>
      <c r="B2341" s="198" t="s">
        <v>499</v>
      </c>
      <c r="C2341" s="196">
        <f>'10'!E17-'10'!G17-'10'!I17</f>
        <v>0</v>
      </c>
      <c r="D2341" s="197" t="e">
        <f>('10'!E17-'10'!G17-'10'!I17)*100/('10'!D17-'10'!F17-'10'!H17)</f>
        <v>#DIV/0!</v>
      </c>
    </row>
    <row r="2342" spans="1:4">
      <c r="A2342" s="194" t="s">
        <v>3005</v>
      </c>
      <c r="B2342" s="198" t="s">
        <v>501</v>
      </c>
      <c r="C2342" s="196">
        <f>'10'!E18-'10'!G18-'10'!I18</f>
        <v>0</v>
      </c>
      <c r="D2342" s="197" t="e">
        <f>('10'!E18-'10'!G18-'10'!I18)*100/('10'!D18-'10'!F18-'10'!H18)</f>
        <v>#DIV/0!</v>
      </c>
    </row>
    <row r="2343" spans="1:4">
      <c r="A2343" s="194" t="s">
        <v>3006</v>
      </c>
      <c r="B2343" s="198" t="s">
        <v>503</v>
      </c>
      <c r="C2343" s="196">
        <f>'10'!E19-'10'!G19-'10'!I19</f>
        <v>0</v>
      </c>
      <c r="D2343" s="197" t="e">
        <f>('10'!E19-'10'!G19-'10'!I19)*100/('10'!D19-'10'!F19-'10'!H19)</f>
        <v>#DIV/0!</v>
      </c>
    </row>
    <row r="2344" spans="1:4">
      <c r="A2344" s="194" t="s">
        <v>3007</v>
      </c>
      <c r="B2344" s="198" t="s">
        <v>505</v>
      </c>
      <c r="C2344" s="196">
        <f>'10'!E20-'10'!G20-'10'!I20</f>
        <v>0</v>
      </c>
      <c r="D2344" s="197" t="e">
        <f>('10'!E20-'10'!G20-'10'!I20)*100/('10'!D20-'10'!F20-'10'!H20)</f>
        <v>#DIV/0!</v>
      </c>
    </row>
    <row r="2345" spans="1:4">
      <c r="A2345" s="194" t="s">
        <v>3008</v>
      </c>
      <c r="B2345" s="198" t="s">
        <v>507</v>
      </c>
      <c r="C2345" s="196">
        <f>'10'!E21-'10'!G21-'10'!I21</f>
        <v>0</v>
      </c>
      <c r="D2345" s="197" t="e">
        <f>('10'!E21-'10'!G21-'10'!I21)*100/('10'!D21-'10'!F21-'10'!H21)</f>
        <v>#DIV/0!</v>
      </c>
    </row>
    <row r="2346" spans="1:4">
      <c r="A2346" s="194" t="s">
        <v>3009</v>
      </c>
      <c r="B2346" s="198" t="s">
        <v>509</v>
      </c>
      <c r="C2346" s="196">
        <f>'10'!E22-'10'!G22-'10'!I22</f>
        <v>0</v>
      </c>
      <c r="D2346" s="197" t="e">
        <f>('10'!E22-'10'!G22-'10'!I22)*100/('10'!D22-'10'!F22-'10'!H22)</f>
        <v>#DIV/0!</v>
      </c>
    </row>
    <row r="2347" spans="1:4">
      <c r="A2347" s="194" t="s">
        <v>3010</v>
      </c>
      <c r="B2347" s="198" t="s">
        <v>511</v>
      </c>
      <c r="C2347" s="196">
        <f>'10'!E23-'10'!G23-'10'!I23</f>
        <v>0</v>
      </c>
      <c r="D2347" s="197" t="e">
        <f>('10'!E23-'10'!G23-'10'!I23)*100/('10'!D23-'10'!F23-'10'!H23)</f>
        <v>#DIV/0!</v>
      </c>
    </row>
    <row r="2348" spans="1:4">
      <c r="A2348" s="194" t="s">
        <v>3011</v>
      </c>
      <c r="B2348" s="198" t="s">
        <v>513</v>
      </c>
      <c r="C2348" s="196">
        <f>'10'!E24-'10'!G24-'10'!I24</f>
        <v>0</v>
      </c>
      <c r="D2348" s="197" t="e">
        <f>('10'!E24-'10'!G24-'10'!I24)*100/('10'!D24-'10'!F24-'10'!H24)</f>
        <v>#DIV/0!</v>
      </c>
    </row>
    <row r="2349" spans="1:4">
      <c r="A2349" s="194" t="s">
        <v>3012</v>
      </c>
      <c r="B2349" s="198" t="s">
        <v>515</v>
      </c>
      <c r="C2349" s="196">
        <f>'10'!E25-'10'!G25-'10'!I25</f>
        <v>0</v>
      </c>
      <c r="D2349" s="197" t="e">
        <f>('10'!E25-'10'!G25-'10'!I25)*100/('10'!D25-'10'!F25-'10'!H25)</f>
        <v>#DIV/0!</v>
      </c>
    </row>
    <row r="2350" spans="1:4">
      <c r="A2350" s="194" t="s">
        <v>3013</v>
      </c>
      <c r="B2350" s="198" t="s">
        <v>517</v>
      </c>
      <c r="C2350" s="196" t="s">
        <v>66</v>
      </c>
      <c r="D2350" s="197" t="s">
        <v>66</v>
      </c>
    </row>
    <row r="2351" spans="1:4">
      <c r="A2351" s="194" t="s">
        <v>3014</v>
      </c>
      <c r="B2351" s="198" t="s">
        <v>519</v>
      </c>
      <c r="C2351" s="196">
        <f>'10'!E27-'10'!G27-'10'!I27</f>
        <v>0</v>
      </c>
      <c r="D2351" s="197" t="e">
        <f>('10'!E27-'10'!G27-'10'!I27)*100/('10'!D27-'10'!F27-'10'!H27)</f>
        <v>#DIV/0!</v>
      </c>
    </row>
    <row r="2352" s="181" customFormat="1" spans="1:11">
      <c r="A2352" s="194" t="s">
        <v>3015</v>
      </c>
      <c r="B2352" s="198" t="s">
        <v>2890</v>
      </c>
      <c r="C2352" s="196">
        <f>'10'!E28-'10'!G28-'10'!I28</f>
        <v>0</v>
      </c>
      <c r="D2352" s="197" t="e">
        <f>('10'!E28-'10'!G28-'10'!I28)*100/('10'!D28-'10'!F28-'10'!H28)</f>
        <v>#DIV/0!</v>
      </c>
      <c r="K2352" s="203"/>
    </row>
    <row r="2353" ht="25.5" spans="1:4">
      <c r="A2353" s="194" t="s">
        <v>3016</v>
      </c>
      <c r="B2353" s="198" t="s">
        <v>523</v>
      </c>
      <c r="C2353" s="196">
        <f>'10'!E29-'10'!G29-'10'!I29</f>
        <v>0</v>
      </c>
      <c r="D2353" s="197" t="e">
        <f>('10'!E29-'10'!G29-'10'!I29)*100/('10'!D29-'10'!F29-'10'!H29)</f>
        <v>#DIV/0!</v>
      </c>
    </row>
    <row r="2354" s="181" customFormat="1" spans="1:11">
      <c r="A2354" s="194" t="s">
        <v>3017</v>
      </c>
      <c r="B2354" s="198" t="s">
        <v>3018</v>
      </c>
      <c r="C2354" s="196">
        <f>'10'!E30-'10'!G30-'10'!I30</f>
        <v>0</v>
      </c>
      <c r="D2354" s="197" t="e">
        <f>('10'!E30-'10'!G30-'10'!I30)*100/('10'!D30-'10'!F30-'10'!H30)</f>
        <v>#DIV/0!</v>
      </c>
      <c r="K2354" s="203"/>
    </row>
    <row r="2355" spans="1:4">
      <c r="A2355" s="194" t="s">
        <v>3019</v>
      </c>
      <c r="B2355" s="198" t="s">
        <v>527</v>
      </c>
      <c r="C2355" s="196" t="s">
        <v>66</v>
      </c>
      <c r="D2355" s="197" t="s">
        <v>66</v>
      </c>
    </row>
    <row r="2356" spans="1:4">
      <c r="A2356" s="194" t="s">
        <v>3020</v>
      </c>
      <c r="B2356" s="198" t="s">
        <v>529</v>
      </c>
      <c r="C2356" s="196" t="s">
        <v>66</v>
      </c>
      <c r="D2356" s="197" t="s">
        <v>66</v>
      </c>
    </row>
    <row r="2357" spans="1:4">
      <c r="A2357" s="194" t="s">
        <v>3021</v>
      </c>
      <c r="B2357" s="198" t="s">
        <v>531</v>
      </c>
      <c r="C2357" s="196" t="s">
        <v>66</v>
      </c>
      <c r="D2357" s="197" t="s">
        <v>66</v>
      </c>
    </row>
    <row r="2358" spans="1:4">
      <c r="A2358" s="194" t="s">
        <v>3022</v>
      </c>
      <c r="B2358" s="198" t="s">
        <v>533</v>
      </c>
      <c r="C2358" s="196" t="s">
        <v>66</v>
      </c>
      <c r="D2358" s="197" t="s">
        <v>66</v>
      </c>
    </row>
    <row r="2359" spans="1:4">
      <c r="A2359" s="194" t="s">
        <v>3023</v>
      </c>
      <c r="B2359" s="198" t="s">
        <v>535</v>
      </c>
      <c r="C2359" s="196" t="s">
        <v>66</v>
      </c>
      <c r="D2359" s="197" t="s">
        <v>66</v>
      </c>
    </row>
    <row r="2360" spans="1:4">
      <c r="A2360" s="194" t="s">
        <v>3024</v>
      </c>
      <c r="B2360" s="198" t="s">
        <v>537</v>
      </c>
      <c r="C2360" s="196">
        <f>'11'!E8-'11'!G8-'11'!I8</f>
        <v>1.5</v>
      </c>
      <c r="D2360" s="197">
        <f>('11'!E8-'11'!G8-'11'!I8)*100/('11'!D8-'11'!F8-'11'!H8)</f>
        <v>100</v>
      </c>
    </row>
    <row r="2361" spans="1:4">
      <c r="A2361" s="194" t="s">
        <v>3025</v>
      </c>
      <c r="B2361" s="198" t="s">
        <v>539</v>
      </c>
      <c r="C2361" s="196">
        <f>'11'!E9-'11'!G9-'11'!I9</f>
        <v>0</v>
      </c>
      <c r="D2361" s="197" t="e">
        <f>('11'!E9-'11'!G9-'11'!I9)*100/('11'!D9-'11'!F9-'11'!H9)</f>
        <v>#DIV/0!</v>
      </c>
    </row>
    <row r="2362" spans="1:4">
      <c r="A2362" s="194" t="s">
        <v>3026</v>
      </c>
      <c r="B2362" s="198" t="s">
        <v>541</v>
      </c>
      <c r="C2362" s="196">
        <f>'11'!E10-'11'!G10-'11'!I10</f>
        <v>0</v>
      </c>
      <c r="D2362" s="197" t="e">
        <f>('11'!E10-'11'!G10-'11'!I10)*100/('11'!D10-'11'!F10-'11'!H10)</f>
        <v>#DIV/0!</v>
      </c>
    </row>
    <row r="2363" spans="1:4">
      <c r="A2363" s="194" t="s">
        <v>3027</v>
      </c>
      <c r="B2363" s="198" t="s">
        <v>543</v>
      </c>
      <c r="C2363" s="196">
        <f>'11'!E11-'11'!G11-'11'!I11</f>
        <v>0</v>
      </c>
      <c r="D2363" s="197" t="e">
        <f>('11'!E11-'11'!G11-'11'!I11)*100/('11'!D11-'11'!F11-'11'!H11)</f>
        <v>#DIV/0!</v>
      </c>
    </row>
    <row r="2364" spans="1:4">
      <c r="A2364" s="194" t="s">
        <v>3028</v>
      </c>
      <c r="B2364" s="198" t="s">
        <v>545</v>
      </c>
      <c r="C2364" s="196">
        <f>'11'!E12-'11'!G12-'11'!I12</f>
        <v>0</v>
      </c>
      <c r="D2364" s="197" t="e">
        <f>('11'!E12-'11'!G12-'11'!I12)*100/('11'!D12-'11'!F12-'11'!H12)</f>
        <v>#DIV/0!</v>
      </c>
    </row>
    <row r="2365" spans="1:4">
      <c r="A2365" s="194" t="s">
        <v>3029</v>
      </c>
      <c r="B2365" s="198" t="s">
        <v>547</v>
      </c>
      <c r="C2365" s="196">
        <f>'11'!E13-'11'!G13-'11'!I13</f>
        <v>0</v>
      </c>
      <c r="D2365" s="197" t="e">
        <f>('11'!E13-'11'!G13-'11'!I13)*100/('11'!D13-'11'!F13-'11'!H13)</f>
        <v>#DIV/0!</v>
      </c>
    </row>
    <row r="2366" spans="1:4">
      <c r="A2366" s="194" t="s">
        <v>3030</v>
      </c>
      <c r="B2366" s="198" t="s">
        <v>549</v>
      </c>
      <c r="C2366" s="196">
        <f>'11'!E14-'11'!G14-'11'!I14</f>
        <v>0</v>
      </c>
      <c r="D2366" s="197" t="e">
        <f>('11'!E14-'11'!G14-'11'!I14)*100/('11'!D14-'11'!F14-'11'!H14)</f>
        <v>#DIV/0!</v>
      </c>
    </row>
    <row r="2367" spans="1:4">
      <c r="A2367" s="194" t="s">
        <v>3031</v>
      </c>
      <c r="B2367" s="198" t="s">
        <v>551</v>
      </c>
      <c r="C2367" s="196">
        <f>'11'!E15-'11'!G15-'11'!I15</f>
        <v>0</v>
      </c>
      <c r="D2367" s="197" t="e">
        <f>('11'!E15-'11'!G15-'11'!I15)*100/('11'!D15-'11'!F15-'11'!H15)</f>
        <v>#DIV/0!</v>
      </c>
    </row>
    <row r="2368" spans="1:4">
      <c r="A2368" s="194" t="s">
        <v>3032</v>
      </c>
      <c r="B2368" s="198" t="s">
        <v>553</v>
      </c>
      <c r="C2368" s="196">
        <f>'11'!E16-'11'!G16-'11'!I16</f>
        <v>0</v>
      </c>
      <c r="D2368" s="197" t="e">
        <f>('11'!E16-'11'!G16-'11'!I16)*100/('11'!D16-'11'!F16-'11'!H16)</f>
        <v>#DIV/0!</v>
      </c>
    </row>
    <row r="2369" spans="1:4">
      <c r="A2369" s="194" t="s">
        <v>3033</v>
      </c>
      <c r="B2369" s="198" t="s">
        <v>555</v>
      </c>
      <c r="C2369" s="196">
        <f>'11'!E17-'11'!G17-'11'!I17</f>
        <v>0</v>
      </c>
      <c r="D2369" s="197" t="e">
        <f>('11'!E17-'11'!G17-'11'!I17)*100/('11'!D17-'11'!F17-'11'!H17)</f>
        <v>#DIV/0!</v>
      </c>
    </row>
    <row r="2370" spans="1:4">
      <c r="A2370" s="194" t="s">
        <v>3034</v>
      </c>
      <c r="B2370" s="198" t="s">
        <v>557</v>
      </c>
      <c r="C2370" s="196">
        <f>'11'!E18-'11'!I18</f>
        <v>0</v>
      </c>
      <c r="D2370" s="197" t="e">
        <f>('11'!E18-'11'!I18)*100/('11'!D18-'11'!H18)</f>
        <v>#DIV/0!</v>
      </c>
    </row>
    <row r="2371" spans="1:4">
      <c r="A2371" s="194" t="s">
        <v>3035</v>
      </c>
      <c r="B2371" s="198" t="s">
        <v>559</v>
      </c>
      <c r="C2371" s="196">
        <f>'11'!E19-'11'!G19-'11'!I19</f>
        <v>0</v>
      </c>
      <c r="D2371" s="197" t="e">
        <f>('11'!E19-'11'!G19-'11'!I19)*100/('11'!D19-'11'!F19-'11'!H19)</f>
        <v>#DIV/0!</v>
      </c>
    </row>
    <row r="2372" spans="1:4">
      <c r="A2372" s="194" t="s">
        <v>3036</v>
      </c>
      <c r="B2372" s="198" t="s">
        <v>561</v>
      </c>
      <c r="C2372" s="196">
        <f>'11'!E20-'11'!G20-'11'!I20</f>
        <v>0</v>
      </c>
      <c r="D2372" s="197" t="e">
        <f>('11'!E20-'11'!G20-'11'!I20)*100/('11'!D20-'11'!F20-'11'!H20)</f>
        <v>#DIV/0!</v>
      </c>
    </row>
    <row r="2373" spans="1:4">
      <c r="A2373" s="194" t="s">
        <v>3037</v>
      </c>
      <c r="B2373" s="198" t="s">
        <v>563</v>
      </c>
      <c r="C2373" s="196">
        <f>'11'!E21-'11'!G21-'11'!I21</f>
        <v>0</v>
      </c>
      <c r="D2373" s="197" t="e">
        <f>('11'!E21-'11'!G21-'11'!I21)*100/('11'!D21-'11'!F21-'11'!H21)</f>
        <v>#DIV/0!</v>
      </c>
    </row>
    <row r="2374" spans="1:4">
      <c r="A2374" s="194" t="s">
        <v>3038</v>
      </c>
      <c r="B2374" s="198" t="s">
        <v>254</v>
      </c>
      <c r="C2374" s="196">
        <f>'11'!E22-'11'!G22-'11'!I22</f>
        <v>0</v>
      </c>
      <c r="D2374" s="197" t="e">
        <f>('11'!E22-'11'!G22-'11'!I22)*100/('11'!D22-'11'!F22-'11'!H22)</f>
        <v>#DIV/0!</v>
      </c>
    </row>
    <row r="2375" spans="1:4">
      <c r="A2375" s="194" t="s">
        <v>3039</v>
      </c>
      <c r="B2375" s="198" t="s">
        <v>566</v>
      </c>
      <c r="C2375" s="196">
        <f>'11'!E23-'11'!G23-'11'!I23</f>
        <v>0</v>
      </c>
      <c r="D2375" s="197" t="e">
        <f>('11'!E23-'11'!G23-'11'!I23)*100/('11'!D23-'11'!F23-'11'!H23)</f>
        <v>#DIV/0!</v>
      </c>
    </row>
    <row r="2376" spans="1:4">
      <c r="A2376" s="194" t="s">
        <v>3040</v>
      </c>
      <c r="B2376" s="198" t="s">
        <v>568</v>
      </c>
      <c r="C2376" s="196">
        <f>'11'!E24-'11'!G24-'11'!I24</f>
        <v>0</v>
      </c>
      <c r="D2376" s="197" t="e">
        <f>('11'!E24-'11'!G24-'11'!I24)*100/('11'!D24-'11'!F24-'11'!H24)</f>
        <v>#DIV/0!</v>
      </c>
    </row>
    <row r="2377" spans="1:4">
      <c r="A2377" s="194" t="s">
        <v>3041</v>
      </c>
      <c r="B2377" s="198" t="s">
        <v>570</v>
      </c>
      <c r="C2377" s="196">
        <f>'11'!E25-'11'!G25-'11'!I25</f>
        <v>0</v>
      </c>
      <c r="D2377" s="197" t="e">
        <f>('11'!E25-'11'!G25-'11'!I25)*100/('11'!D25-'11'!F25-'11'!H25)</f>
        <v>#DIV/0!</v>
      </c>
    </row>
    <row r="2378" spans="1:4">
      <c r="A2378" s="194" t="s">
        <v>3042</v>
      </c>
      <c r="B2378" s="198" t="s">
        <v>572</v>
      </c>
      <c r="C2378" s="196">
        <f>'11'!E26-'11'!G26-'11'!I26</f>
        <v>0</v>
      </c>
      <c r="D2378" s="197" t="e">
        <f>('11'!E26-'11'!G26-'11'!I26)*100/('11'!D26-'11'!F26-'11'!H26)</f>
        <v>#DIV/0!</v>
      </c>
    </row>
    <row r="2379" spans="1:4">
      <c r="A2379" s="194" t="s">
        <v>3043</v>
      </c>
      <c r="B2379" s="198" t="s">
        <v>574</v>
      </c>
      <c r="C2379" s="196">
        <f>'11'!E27-'11'!G27-'11'!I27</f>
        <v>0</v>
      </c>
      <c r="D2379" s="197" t="e">
        <f>('11'!E27-'11'!G27-'11'!I27)*100/('11'!D27-'11'!F27-'11'!H27)</f>
        <v>#DIV/0!</v>
      </c>
    </row>
    <row r="2380" spans="1:4">
      <c r="A2380" s="194" t="s">
        <v>3044</v>
      </c>
      <c r="B2380" s="198" t="s">
        <v>576</v>
      </c>
      <c r="C2380" s="196">
        <f>'11'!E28-'11'!G28-'11'!I28</f>
        <v>0</v>
      </c>
      <c r="D2380" s="197" t="e">
        <f>('11'!E28-'11'!G28-'11'!I28)*100/('11'!D28-'11'!F28-'11'!H28)</f>
        <v>#DIV/0!</v>
      </c>
    </row>
    <row r="2381" spans="1:4">
      <c r="A2381" s="194" t="s">
        <v>3045</v>
      </c>
      <c r="B2381" s="198" t="s">
        <v>578</v>
      </c>
      <c r="C2381" s="196">
        <f>'11'!E30-'11'!G30-'11'!I30</f>
        <v>0</v>
      </c>
      <c r="D2381" s="197" t="e">
        <f>('11'!E30-'11'!G30-'11'!I30)*100/('11'!D30-'11'!F30-'11'!H30)</f>
        <v>#DIV/0!</v>
      </c>
    </row>
    <row r="2382" s="181" customFormat="1" spans="1:11">
      <c r="A2382" s="194" t="s">
        <v>3046</v>
      </c>
      <c r="B2382" s="198" t="s">
        <v>733</v>
      </c>
      <c r="C2382" s="196">
        <f>'12'!E6-'12'!G6-'12'!I6</f>
        <v>0</v>
      </c>
      <c r="D2382" s="197" t="e">
        <f>('12'!E6-'12'!G6-'12'!I6)*100/('12'!D6-'12'!F6-'12'!H6)</f>
        <v>#DIV/0!</v>
      </c>
      <c r="K2382" s="203"/>
    </row>
    <row r="2383" spans="1:4">
      <c r="A2383" s="194" t="s">
        <v>3047</v>
      </c>
      <c r="B2383" s="198" t="s">
        <v>582</v>
      </c>
      <c r="C2383" s="196">
        <f>'12'!E7-'12'!G7-'12'!I7</f>
        <v>0</v>
      </c>
      <c r="D2383" s="197" t="e">
        <f>('12'!E7-'12'!G7-'12'!I7)*100/('12'!D7-'12'!F7-'12'!H7)</f>
        <v>#DIV/0!</v>
      </c>
    </row>
    <row r="2384" spans="1:4">
      <c r="A2384" s="194" t="s">
        <v>3048</v>
      </c>
      <c r="B2384" s="198" t="s">
        <v>584</v>
      </c>
      <c r="C2384" s="196">
        <f>'12'!E8-'12'!G8-'12'!I8</f>
        <v>0</v>
      </c>
      <c r="D2384" s="197" t="e">
        <f>('12'!E8-'12'!G8-'12'!I8)*100/('12'!D8-'12'!F8-'12'!H8)</f>
        <v>#DIV/0!</v>
      </c>
    </row>
    <row r="2385" spans="1:4">
      <c r="A2385" s="194" t="s">
        <v>3049</v>
      </c>
      <c r="B2385" s="198" t="s">
        <v>586</v>
      </c>
      <c r="C2385" s="196">
        <f>'12'!E13-'12'!G13-'12'!I13</f>
        <v>1.5</v>
      </c>
      <c r="D2385" s="197">
        <f>('12'!E13-'12'!G13-'12'!I13)*100/('12'!D13-'12'!F13-'12'!H13)</f>
        <v>100</v>
      </c>
    </row>
    <row r="2386" spans="1:4">
      <c r="A2386" s="194" t="s">
        <v>3050</v>
      </c>
      <c r="B2386" s="198" t="s">
        <v>588</v>
      </c>
      <c r="C2386" s="196">
        <f>'12'!E17-'12'!G17-'12'!I17</f>
        <v>1.5</v>
      </c>
      <c r="D2386" s="197">
        <f>('12'!E17-'12'!G17-'12'!I17)*100/('12'!D17-'12'!F17-'12'!H17)</f>
        <v>100</v>
      </c>
    </row>
    <row r="2387" spans="1:4">
      <c r="A2387" s="194" t="s">
        <v>3051</v>
      </c>
      <c r="B2387" s="198" t="s">
        <v>590</v>
      </c>
      <c r="C2387" s="196">
        <f>'12'!E19-'12'!G19-'12'!I19</f>
        <v>0.5</v>
      </c>
      <c r="D2387" s="197">
        <f>('12'!E19-'12'!G19-'12'!I19)*100/('12'!D19-'12'!F19-'12'!H19)</f>
        <v>100</v>
      </c>
    </row>
    <row r="2388" s="181" customFormat="1" spans="1:11">
      <c r="A2388" s="194" t="s">
        <v>3052</v>
      </c>
      <c r="B2388" s="199" t="s">
        <v>592</v>
      </c>
      <c r="C2388" s="196">
        <f>'12'!E20-'12'!G20-'12'!I20</f>
        <v>0</v>
      </c>
      <c r="D2388" s="197" t="e">
        <f>('12'!E20-'12'!G20-'12'!I20)*100/('12'!D20-'12'!F20-'12'!H20)</f>
        <v>#DIV/0!</v>
      </c>
      <c r="K2388" s="203"/>
    </row>
    <row r="2389" spans="1:4">
      <c r="A2389" s="194" t="s">
        <v>3053</v>
      </c>
      <c r="B2389" s="198" t="s">
        <v>594</v>
      </c>
      <c r="C2389" s="196">
        <f>'12'!E22-'12'!G22-'12'!I22</f>
        <v>0</v>
      </c>
      <c r="D2389" s="197" t="e">
        <f>('12'!E22-'12'!G22-'12'!I22)*100/('12'!D22-'12'!F22-'12'!H22)</f>
        <v>#DIV/0!</v>
      </c>
    </row>
    <row r="2390" spans="1:4">
      <c r="A2390" s="194" t="s">
        <v>3054</v>
      </c>
      <c r="B2390" s="198" t="s">
        <v>596</v>
      </c>
      <c r="C2390" s="196">
        <f>'12'!E23-'12'!G23-'12'!I23</f>
        <v>0</v>
      </c>
      <c r="D2390" s="197" t="e">
        <f>('12'!E23-'12'!G23-'12'!I23)*100/('12'!D23-'12'!F23-'12'!H23)</f>
        <v>#DIV/0!</v>
      </c>
    </row>
    <row r="2391" spans="1:4">
      <c r="A2391" s="194" t="s">
        <v>3055</v>
      </c>
      <c r="B2391" s="198" t="s">
        <v>598</v>
      </c>
      <c r="C2391" s="196">
        <f>'12'!E24-'12'!G24-'12'!I24</f>
        <v>0</v>
      </c>
      <c r="D2391" s="197" t="e">
        <f>('12'!E24-'12'!G24-'12'!I24)*100/('12'!D24-'12'!F24-'12'!H24)</f>
        <v>#DIV/0!</v>
      </c>
    </row>
    <row r="2392" spans="1:4">
      <c r="A2392" s="194" t="s">
        <v>3056</v>
      </c>
      <c r="B2392" s="198" t="s">
        <v>600</v>
      </c>
      <c r="C2392" s="196">
        <f>'12'!E25-'12'!G25-'12'!I25</f>
        <v>0</v>
      </c>
      <c r="D2392" s="197" t="e">
        <f>('12'!E25-'12'!G25-'12'!I25)*100/('12'!D25-'12'!F25-'12'!H25)</f>
        <v>#DIV/0!</v>
      </c>
    </row>
    <row r="2393" spans="1:4">
      <c r="A2393" s="194" t="s">
        <v>3057</v>
      </c>
      <c r="B2393" s="198" t="s">
        <v>602</v>
      </c>
      <c r="C2393" s="196">
        <f>'12'!E26-'12'!G26-'12'!I26</f>
        <v>0</v>
      </c>
      <c r="D2393" s="197" t="e">
        <f>('12'!E26-'12'!G26-'12'!I26)*100/('12'!D26-'12'!F26-'12'!H26)</f>
        <v>#DIV/0!</v>
      </c>
    </row>
    <row r="2394" spans="1:4">
      <c r="A2394" s="194" t="s">
        <v>3058</v>
      </c>
      <c r="B2394" s="198" t="s">
        <v>559</v>
      </c>
      <c r="C2394" s="196">
        <f>'12'!E27-'12'!G27-'12'!I27</f>
        <v>0</v>
      </c>
      <c r="D2394" s="197" t="e">
        <f>('12'!E27-'12'!G27-'12'!I27)*100/('12'!D27-'12'!F27-'12'!H27)</f>
        <v>#DIV/0!</v>
      </c>
    </row>
    <row r="2395" spans="1:4">
      <c r="A2395" s="194" t="s">
        <v>3059</v>
      </c>
      <c r="B2395" s="198" t="s">
        <v>605</v>
      </c>
      <c r="C2395" s="196">
        <f>'13'!E6-'13'!G6-'13'!I6</f>
        <v>0</v>
      </c>
      <c r="D2395" s="197" t="e">
        <f>('13'!E6-'13'!G6-'13'!I6)*100/('13'!D6-'13'!F6-'13'!H6)</f>
        <v>#DIV/0!</v>
      </c>
    </row>
    <row r="2396" spans="1:4">
      <c r="A2396" s="194" t="s">
        <v>3060</v>
      </c>
      <c r="B2396" s="198" t="s">
        <v>607</v>
      </c>
      <c r="C2396" s="196">
        <f>'13'!E7-'13'!G7-'13'!I7</f>
        <v>0</v>
      </c>
      <c r="D2396" s="197" t="e">
        <f>('13'!E7-'13'!G7-'13'!I7)*100/('13'!D7-'13'!F7-'13'!H7)</f>
        <v>#DIV/0!</v>
      </c>
    </row>
    <row r="2397" spans="1:4">
      <c r="A2397" s="194" t="s">
        <v>3061</v>
      </c>
      <c r="B2397" s="198" t="s">
        <v>358</v>
      </c>
      <c r="C2397" s="196">
        <f>'13'!E8-'13'!G8-'13'!I8</f>
        <v>1</v>
      </c>
      <c r="D2397" s="197">
        <f>('13'!E8-'13'!G8-'13'!I8)*100/('13'!D8-'13'!F8-'13'!H8)</f>
        <v>100</v>
      </c>
    </row>
    <row r="2398" spans="1:4">
      <c r="A2398" s="194" t="s">
        <v>3062</v>
      </c>
      <c r="B2398" s="198" t="s">
        <v>610</v>
      </c>
      <c r="C2398" s="196">
        <f>'13'!E9-'13'!G9-'13'!I9</f>
        <v>0</v>
      </c>
      <c r="D2398" s="197" t="e">
        <f>('13'!E9-'13'!G9-'13'!I9)*100/('13'!D9-'13'!F9-'13'!H9)</f>
        <v>#DIV/0!</v>
      </c>
    </row>
    <row r="2399" spans="1:4">
      <c r="A2399" s="194" t="s">
        <v>3063</v>
      </c>
      <c r="B2399" s="198" t="s">
        <v>612</v>
      </c>
      <c r="C2399" s="196">
        <f>'13'!E10-'13'!G10-'13'!I10</f>
        <v>0</v>
      </c>
      <c r="D2399" s="197" t="e">
        <f>('13'!E10-'13'!G10-'13'!I10)*100/('13'!D10-'13'!F10-'13'!H10)</f>
        <v>#DIV/0!</v>
      </c>
    </row>
    <row r="2400" spans="1:4">
      <c r="A2400" s="194" t="s">
        <v>3064</v>
      </c>
      <c r="B2400" s="198" t="s">
        <v>614</v>
      </c>
      <c r="C2400" s="196">
        <f>'13'!E11-'13'!G11-'13'!I11</f>
        <v>0</v>
      </c>
      <c r="D2400" s="197" t="e">
        <f>('13'!E11-'13'!G11-'13'!I11)*100/('13'!D11-'13'!F11-'13'!H11)</f>
        <v>#DIV/0!</v>
      </c>
    </row>
    <row r="2401" spans="1:4">
      <c r="A2401" s="194" t="s">
        <v>3065</v>
      </c>
      <c r="B2401" s="198" t="s">
        <v>616</v>
      </c>
      <c r="C2401" s="196">
        <f>'13'!E12-'13'!G12-'13'!I12</f>
        <v>0</v>
      </c>
      <c r="D2401" s="197" t="e">
        <f>('13'!E12-'13'!G12-'13'!I12)*100/('13'!D12-'13'!F12-'13'!H12)</f>
        <v>#DIV/0!</v>
      </c>
    </row>
    <row r="2402" spans="1:4">
      <c r="A2402" s="194" t="s">
        <v>3066</v>
      </c>
      <c r="B2402" s="198" t="s">
        <v>618</v>
      </c>
      <c r="C2402" s="196">
        <f>'13'!E13-'13'!G13-'13'!I13</f>
        <v>0</v>
      </c>
      <c r="D2402" s="197" t="e">
        <f>('13'!E13-'13'!G13-'13'!I13)*100/('13'!D13-'13'!F13-'13'!H13)</f>
        <v>#DIV/0!</v>
      </c>
    </row>
    <row r="2403" spans="1:4">
      <c r="A2403" s="194" t="s">
        <v>3067</v>
      </c>
      <c r="B2403" s="198" t="s">
        <v>620</v>
      </c>
      <c r="C2403" s="196">
        <f>'13'!E19-'13'!G19-'13'!I19</f>
        <v>0</v>
      </c>
      <c r="D2403" s="197" t="e">
        <f>('13'!E19-'13'!G19-'13'!I19)*100/('13'!D19-'13'!F19-'13'!H19)</f>
        <v>#DIV/0!</v>
      </c>
    </row>
    <row r="2404" spans="1:4">
      <c r="A2404" s="194" t="s">
        <v>3068</v>
      </c>
      <c r="B2404" s="199" t="s">
        <v>622</v>
      </c>
      <c r="C2404" s="196">
        <f>'13'!E20-'13'!G20-'13'!I20</f>
        <v>0</v>
      </c>
      <c r="D2404" s="197" t="e">
        <f>('13'!E20-'13'!G20-'13'!I20)*100/('13'!D20-'13'!F20-'13'!H20)</f>
        <v>#DIV/0!</v>
      </c>
    </row>
    <row r="2405" spans="1:4">
      <c r="A2405" s="194" t="s">
        <v>3069</v>
      </c>
      <c r="B2405" s="199" t="s">
        <v>624</v>
      </c>
      <c r="C2405" s="196">
        <f>'13'!E21-'13'!G21-'13'!I21</f>
        <v>0</v>
      </c>
      <c r="D2405" s="197" t="e">
        <f>('13'!E21-'13'!G21-'13'!I21)*100/('13'!D21-'13'!F21-'13'!H21)</f>
        <v>#DIV/0!</v>
      </c>
    </row>
    <row r="2406" spans="1:4">
      <c r="A2406" s="194" t="s">
        <v>3070</v>
      </c>
      <c r="B2406" s="198" t="s">
        <v>626</v>
      </c>
      <c r="C2406" s="196">
        <f>'13'!E22-'13'!G22-'13'!I22</f>
        <v>0</v>
      </c>
      <c r="D2406" s="197" t="e">
        <f>('13'!E22-'13'!G22-'13'!I22)*100/('13'!D22-'13'!F22-'13'!H22)</f>
        <v>#DIV/0!</v>
      </c>
    </row>
    <row r="2407" spans="1:4">
      <c r="A2407" s="194" t="s">
        <v>3071</v>
      </c>
      <c r="B2407" s="198" t="s">
        <v>628</v>
      </c>
      <c r="C2407" s="196">
        <f>'13'!E23-'13'!G23-'13'!I23</f>
        <v>0.5</v>
      </c>
      <c r="D2407" s="197">
        <f>('13'!E23-'13'!G23-'13'!I23)*100/('13'!D23-'13'!F23-'13'!H23)</f>
        <v>100</v>
      </c>
    </row>
    <row r="2408" spans="1:4">
      <c r="A2408" s="194" t="s">
        <v>3072</v>
      </c>
      <c r="B2408" s="198" t="s">
        <v>630</v>
      </c>
      <c r="C2408" s="196">
        <f>'13'!E24-'13'!G24-'13'!I24</f>
        <v>0</v>
      </c>
      <c r="D2408" s="197" t="e">
        <f>('13'!E24-'13'!G24-'13'!I24)*100/('13'!D24-'13'!F24-'13'!H24)</f>
        <v>#DIV/0!</v>
      </c>
    </row>
    <row r="2409" spans="1:4">
      <c r="A2409" s="194" t="s">
        <v>3073</v>
      </c>
      <c r="B2409" s="198" t="s">
        <v>632</v>
      </c>
      <c r="C2409" s="196">
        <f>'13'!E25-'13'!G25-'13'!I25</f>
        <v>3.5</v>
      </c>
      <c r="D2409" s="197">
        <f>('13'!E25-'13'!G25-'13'!I25)*100/('13'!D25-'13'!F25-'13'!H25)</f>
        <v>100</v>
      </c>
    </row>
    <row r="2410" ht="25.5" spans="1:4">
      <c r="A2410" s="194" t="s">
        <v>3074</v>
      </c>
      <c r="B2410" s="201" t="s">
        <v>3075</v>
      </c>
      <c r="C2410" s="196">
        <f>'8'!G11+'12'!G6</f>
        <v>0</v>
      </c>
      <c r="D2410" s="197" t="e">
        <f>('8'!G11+'12'!G6)*100/'8'!F11</f>
        <v>#DIV/0!</v>
      </c>
    </row>
    <row r="2411" ht="38.25" spans="1:4">
      <c r="A2411" s="194" t="s">
        <v>3076</v>
      </c>
      <c r="B2411" s="201" t="s">
        <v>764</v>
      </c>
      <c r="C2411" s="196">
        <f>'8'!G13</f>
        <v>0</v>
      </c>
      <c r="D2411" s="197" t="e">
        <f>'8'!G13*100/'8'!F13</f>
        <v>#DIV/0!</v>
      </c>
    </row>
    <row r="2412" spans="1:4">
      <c r="A2412" s="194" t="s">
        <v>3077</v>
      </c>
      <c r="B2412" s="198" t="s">
        <v>394</v>
      </c>
      <c r="C2412" s="196">
        <f>'8'!G14</f>
        <v>0</v>
      </c>
      <c r="D2412" s="197" t="e">
        <f>'8'!G14*100/'8'!F14</f>
        <v>#DIV/0!</v>
      </c>
    </row>
    <row r="2413" spans="1:4">
      <c r="A2413" s="194" t="s">
        <v>3078</v>
      </c>
      <c r="B2413" s="198" t="s">
        <v>396</v>
      </c>
      <c r="C2413" s="196">
        <f>'8'!G15</f>
        <v>0</v>
      </c>
      <c r="D2413" s="197" t="e">
        <f>'8'!G15*100/'8'!F15</f>
        <v>#DIV/0!</v>
      </c>
    </row>
    <row r="2414" spans="1:4">
      <c r="A2414" s="194" t="s">
        <v>3079</v>
      </c>
      <c r="B2414" s="198" t="s">
        <v>398</v>
      </c>
      <c r="C2414" s="196">
        <f>'8'!G16</f>
        <v>0</v>
      </c>
      <c r="D2414" s="197" t="e">
        <f>'8'!G16*100/'8'!F16</f>
        <v>#DIV/0!</v>
      </c>
    </row>
    <row r="2415" spans="1:4">
      <c r="A2415" s="194" t="s">
        <v>3080</v>
      </c>
      <c r="B2415" s="198" t="s">
        <v>84</v>
      </c>
      <c r="C2415" s="196">
        <f>'8'!G17</f>
        <v>0</v>
      </c>
      <c r="D2415" s="197" t="e">
        <f>'8'!G17*100/'8'!F17</f>
        <v>#DIV/0!</v>
      </c>
    </row>
    <row r="2416" spans="1:4">
      <c r="A2416" s="194" t="s">
        <v>3081</v>
      </c>
      <c r="B2416" s="198" t="s">
        <v>401</v>
      </c>
      <c r="C2416" s="196">
        <f>'8'!G18</f>
        <v>0</v>
      </c>
      <c r="D2416" s="197" t="e">
        <f>'8'!G18*100/'8'!F18</f>
        <v>#DIV/0!</v>
      </c>
    </row>
    <row r="2417" spans="1:4">
      <c r="A2417" s="194" t="s">
        <v>3082</v>
      </c>
      <c r="B2417" s="198" t="s">
        <v>403</v>
      </c>
      <c r="C2417" s="196">
        <f>'8'!G19</f>
        <v>0</v>
      </c>
      <c r="D2417" s="197" t="e">
        <f>'8'!G19*100/'8'!F19</f>
        <v>#DIV/0!</v>
      </c>
    </row>
    <row r="2418" spans="1:4">
      <c r="A2418" s="194" t="s">
        <v>3083</v>
      </c>
      <c r="B2418" s="198" t="s">
        <v>405</v>
      </c>
      <c r="C2418" s="196">
        <f>'8'!G20</f>
        <v>0</v>
      </c>
      <c r="D2418" s="197" t="e">
        <f>'8'!G20*100/'8'!F20</f>
        <v>#DIV/0!</v>
      </c>
    </row>
    <row r="2419" spans="1:4">
      <c r="A2419" s="194" t="s">
        <v>3084</v>
      </c>
      <c r="B2419" s="198" t="s">
        <v>409</v>
      </c>
      <c r="C2419" s="196">
        <f>'8'!G22</f>
        <v>0</v>
      </c>
      <c r="D2419" s="197" t="e">
        <f>'8'!G22*100/'8'!F22</f>
        <v>#DIV/0!</v>
      </c>
    </row>
    <row r="2420" spans="1:4">
      <c r="A2420" s="194" t="s">
        <v>3085</v>
      </c>
      <c r="B2420" s="198" t="s">
        <v>411</v>
      </c>
      <c r="C2420" s="196">
        <f>'8'!G23</f>
        <v>0</v>
      </c>
      <c r="D2420" s="197" t="e">
        <f>'8'!G23*100/'8'!F23</f>
        <v>#DIV/0!</v>
      </c>
    </row>
    <row r="2421" spans="1:4">
      <c r="A2421" s="194" t="s">
        <v>3086</v>
      </c>
      <c r="B2421" s="198" t="s">
        <v>413</v>
      </c>
      <c r="C2421" s="196">
        <f>'8'!G24</f>
        <v>0</v>
      </c>
      <c r="D2421" s="197" t="e">
        <f>'8'!G24*100/'8'!F24</f>
        <v>#DIV/0!</v>
      </c>
    </row>
    <row r="2422" spans="1:4">
      <c r="A2422" s="194" t="s">
        <v>3087</v>
      </c>
      <c r="B2422" s="198" t="s">
        <v>415</v>
      </c>
      <c r="C2422" s="196">
        <f>'8'!G25</f>
        <v>0</v>
      </c>
      <c r="D2422" s="197" t="e">
        <f>'8'!G25*100/'8'!F25</f>
        <v>#DIV/0!</v>
      </c>
    </row>
    <row r="2423" spans="1:4">
      <c r="A2423" s="194" t="s">
        <v>3088</v>
      </c>
      <c r="B2423" s="198" t="s">
        <v>417</v>
      </c>
      <c r="C2423" s="196">
        <f>'8'!G26</f>
        <v>0</v>
      </c>
      <c r="D2423" s="197" t="e">
        <f>'8'!G26*100/'8'!F26</f>
        <v>#DIV/0!</v>
      </c>
    </row>
    <row r="2424" spans="1:4">
      <c r="A2424" s="194" t="s">
        <v>3089</v>
      </c>
      <c r="B2424" s="198" t="s">
        <v>419</v>
      </c>
      <c r="C2424" s="196">
        <f>'8'!G27</f>
        <v>0</v>
      </c>
      <c r="D2424" s="197" t="e">
        <f>'8'!G27*100/'8'!F27</f>
        <v>#DIV/0!</v>
      </c>
    </row>
    <row r="2425" spans="1:4">
      <c r="A2425" s="194" t="s">
        <v>3090</v>
      </c>
      <c r="B2425" s="198" t="s">
        <v>421</v>
      </c>
      <c r="C2425" s="196">
        <f>'8'!G28</f>
        <v>0</v>
      </c>
      <c r="D2425" s="197" t="e">
        <f>'8'!G28*100/'8'!F28</f>
        <v>#DIV/0!</v>
      </c>
    </row>
    <row r="2426" spans="1:4">
      <c r="A2426" s="194" t="s">
        <v>3091</v>
      </c>
      <c r="B2426" s="198" t="s">
        <v>423</v>
      </c>
      <c r="C2426" s="196">
        <f>'8'!G29</f>
        <v>0</v>
      </c>
      <c r="D2426" s="197" t="e">
        <f>'8'!G29*100/'8'!F29</f>
        <v>#DIV/0!</v>
      </c>
    </row>
    <row r="2427" spans="1:4">
      <c r="A2427" s="194" t="s">
        <v>3092</v>
      </c>
      <c r="B2427" s="198" t="s">
        <v>425</v>
      </c>
      <c r="C2427" s="196">
        <f>'9'!G6</f>
        <v>0</v>
      </c>
      <c r="D2427" s="197" t="e">
        <f>'9'!G6*100/'9'!F6</f>
        <v>#DIV/0!</v>
      </c>
    </row>
    <row r="2428" spans="1:4">
      <c r="A2428" s="194" t="s">
        <v>3093</v>
      </c>
      <c r="B2428" s="198" t="s">
        <v>427</v>
      </c>
      <c r="C2428" s="196">
        <f>'9'!G7</f>
        <v>0</v>
      </c>
      <c r="D2428" s="197" t="e">
        <f>'9'!G7*100/'9'!F7</f>
        <v>#DIV/0!</v>
      </c>
    </row>
    <row r="2429" spans="1:4">
      <c r="A2429" s="194" t="s">
        <v>3094</v>
      </c>
      <c r="B2429" s="198" t="s">
        <v>429</v>
      </c>
      <c r="C2429" s="196">
        <f>'9'!G8</f>
        <v>0</v>
      </c>
      <c r="D2429" s="197" t="e">
        <f>'9'!G8*100/'9'!F8</f>
        <v>#DIV/0!</v>
      </c>
    </row>
    <row r="2430" spans="1:4">
      <c r="A2430" s="194" t="s">
        <v>3095</v>
      </c>
      <c r="B2430" s="198" t="s">
        <v>431</v>
      </c>
      <c r="C2430" s="196">
        <f>'9'!G9</f>
        <v>0</v>
      </c>
      <c r="D2430" s="197" t="e">
        <f>'9'!G9*100/'9'!F9</f>
        <v>#DIV/0!</v>
      </c>
    </row>
    <row r="2431" spans="1:4">
      <c r="A2431" s="194" t="s">
        <v>3096</v>
      </c>
      <c r="B2431" s="198" t="s">
        <v>433</v>
      </c>
      <c r="C2431" s="196">
        <f>'9'!G10</f>
        <v>0</v>
      </c>
      <c r="D2431" s="197" t="e">
        <f>'9'!G10*100/'9'!F10</f>
        <v>#DIV/0!</v>
      </c>
    </row>
    <row r="2432" spans="1:4">
      <c r="A2432" s="194" t="s">
        <v>3097</v>
      </c>
      <c r="B2432" s="198" t="s">
        <v>435</v>
      </c>
      <c r="C2432" s="196">
        <f>'9'!G11</f>
        <v>0</v>
      </c>
      <c r="D2432" s="197" t="e">
        <f>'9'!G11*100/'9'!F11</f>
        <v>#DIV/0!</v>
      </c>
    </row>
    <row r="2433" spans="1:4">
      <c r="A2433" s="194" t="s">
        <v>3098</v>
      </c>
      <c r="B2433" s="198" t="s">
        <v>437</v>
      </c>
      <c r="C2433" s="196">
        <f>'9'!G12</f>
        <v>0</v>
      </c>
      <c r="D2433" s="197" t="e">
        <f>'9'!G12*100/'9'!F12</f>
        <v>#DIV/0!</v>
      </c>
    </row>
    <row r="2434" spans="1:4">
      <c r="A2434" s="194" t="s">
        <v>3099</v>
      </c>
      <c r="B2434" s="198" t="s">
        <v>439</v>
      </c>
      <c r="C2434" s="196">
        <f>'9'!G13</f>
        <v>0</v>
      </c>
      <c r="D2434" s="197" t="e">
        <f>'9'!G13*100/'9'!F13</f>
        <v>#DIV/0!</v>
      </c>
    </row>
    <row r="2435" spans="1:4">
      <c r="A2435" s="194" t="s">
        <v>3100</v>
      </c>
      <c r="B2435" s="198" t="s">
        <v>441</v>
      </c>
      <c r="C2435" s="196">
        <f>'9'!G14</f>
        <v>0</v>
      </c>
      <c r="D2435" s="197" t="e">
        <f>'9'!G14*100/'9'!F14</f>
        <v>#DIV/0!</v>
      </c>
    </row>
    <row r="2436" spans="1:4">
      <c r="A2436" s="194" t="s">
        <v>3101</v>
      </c>
      <c r="B2436" s="198" t="s">
        <v>443</v>
      </c>
      <c r="C2436" s="196">
        <f>'9'!G15</f>
        <v>0</v>
      </c>
      <c r="D2436" s="197" t="e">
        <f>'9'!G15*100/'9'!F15</f>
        <v>#DIV/0!</v>
      </c>
    </row>
    <row r="2437" spans="1:4">
      <c r="A2437" s="194" t="s">
        <v>3102</v>
      </c>
      <c r="B2437" s="198" t="s">
        <v>445</v>
      </c>
      <c r="C2437" s="196">
        <f>'9'!G16</f>
        <v>0</v>
      </c>
      <c r="D2437" s="197" t="e">
        <f>'9'!G16*100/'9'!F16</f>
        <v>#DIV/0!</v>
      </c>
    </row>
    <row r="2438" spans="1:4">
      <c r="A2438" s="194" t="s">
        <v>3103</v>
      </c>
      <c r="B2438" s="198" t="s">
        <v>447</v>
      </c>
      <c r="C2438" s="196">
        <f>'9'!G17</f>
        <v>0</v>
      </c>
      <c r="D2438" s="197" t="e">
        <f>'9'!G17*100/'9'!F17</f>
        <v>#DIV/0!</v>
      </c>
    </row>
    <row r="2439" spans="1:4">
      <c r="A2439" s="194" t="s">
        <v>3104</v>
      </c>
      <c r="B2439" s="198" t="s">
        <v>449</v>
      </c>
      <c r="C2439" s="196">
        <f>'9'!G18</f>
        <v>0</v>
      </c>
      <c r="D2439" s="197" t="e">
        <f>'9'!G18*100/'9'!F18</f>
        <v>#DIV/0!</v>
      </c>
    </row>
    <row r="2440" spans="1:4">
      <c r="A2440" s="194" t="s">
        <v>3105</v>
      </c>
      <c r="B2440" s="198" t="s">
        <v>451</v>
      </c>
      <c r="C2440" s="196">
        <f>'9'!G19</f>
        <v>0</v>
      </c>
      <c r="D2440" s="197" t="e">
        <f>'9'!G19*100/'9'!F19</f>
        <v>#DIV/0!</v>
      </c>
    </row>
    <row r="2441" spans="1:4">
      <c r="A2441" s="194" t="s">
        <v>3106</v>
      </c>
      <c r="B2441" s="198" t="s">
        <v>453</v>
      </c>
      <c r="C2441" s="196">
        <f>'9'!G20</f>
        <v>0</v>
      </c>
      <c r="D2441" s="197" t="e">
        <f>'9'!G20*100/'9'!F20</f>
        <v>#DIV/0!</v>
      </c>
    </row>
    <row r="2442" spans="1:4">
      <c r="A2442" s="194" t="s">
        <v>3107</v>
      </c>
      <c r="B2442" s="198" t="s">
        <v>455</v>
      </c>
      <c r="C2442" s="196">
        <f>'9'!G21</f>
        <v>0</v>
      </c>
      <c r="D2442" s="197" t="e">
        <f>'9'!G21*100/'9'!F21</f>
        <v>#DIV/0!</v>
      </c>
    </row>
    <row r="2443" spans="1:4">
      <c r="A2443" s="194" t="s">
        <v>3108</v>
      </c>
      <c r="B2443" s="198" t="s">
        <v>457</v>
      </c>
      <c r="C2443" s="196">
        <f>'9'!G22</f>
        <v>0</v>
      </c>
      <c r="D2443" s="197" t="e">
        <f>'9'!G22*100/'9'!F22</f>
        <v>#DIV/0!</v>
      </c>
    </row>
    <row r="2444" spans="1:4">
      <c r="A2444" s="194" t="s">
        <v>3109</v>
      </c>
      <c r="B2444" s="198" t="s">
        <v>459</v>
      </c>
      <c r="C2444" s="196">
        <f>'9'!G23</f>
        <v>0</v>
      </c>
      <c r="D2444" s="197" t="e">
        <f>'9'!G23*100/'9'!F23</f>
        <v>#DIV/0!</v>
      </c>
    </row>
    <row r="2445" spans="1:4">
      <c r="A2445" s="194" t="s">
        <v>3110</v>
      </c>
      <c r="B2445" s="198" t="s">
        <v>461</v>
      </c>
      <c r="C2445" s="196">
        <f>'9'!G24</f>
        <v>0</v>
      </c>
      <c r="D2445" s="197" t="e">
        <f>'9'!G24*100/'9'!F24</f>
        <v>#DIV/0!</v>
      </c>
    </row>
    <row r="2446" spans="1:4">
      <c r="A2446" s="194" t="s">
        <v>3111</v>
      </c>
      <c r="B2446" s="198" t="s">
        <v>463</v>
      </c>
      <c r="C2446" s="196">
        <f>'9'!G25</f>
        <v>0</v>
      </c>
      <c r="D2446" s="197" t="e">
        <f>'9'!G25*100/'9'!F25</f>
        <v>#DIV/0!</v>
      </c>
    </row>
    <row r="2447" spans="1:4">
      <c r="A2447" s="194" t="s">
        <v>3112</v>
      </c>
      <c r="B2447" s="198" t="s">
        <v>465</v>
      </c>
      <c r="C2447" s="196">
        <f>'9'!G26</f>
        <v>0</v>
      </c>
      <c r="D2447" s="197" t="e">
        <f>'9'!G26*100/'9'!F26</f>
        <v>#DIV/0!</v>
      </c>
    </row>
    <row r="2448" spans="1:4">
      <c r="A2448" s="194" t="s">
        <v>3113</v>
      </c>
      <c r="B2448" s="198" t="s">
        <v>467</v>
      </c>
      <c r="C2448" s="196">
        <f>'9'!G27</f>
        <v>0</v>
      </c>
      <c r="D2448" s="197" t="e">
        <f>'9'!G27*100/'9'!F27</f>
        <v>#DIV/0!</v>
      </c>
    </row>
    <row r="2449" spans="1:4">
      <c r="A2449" s="194" t="s">
        <v>3114</v>
      </c>
      <c r="B2449" s="198" t="s">
        <v>469</v>
      </c>
      <c r="C2449" s="196">
        <f>'9'!G28</f>
        <v>0</v>
      </c>
      <c r="D2449" s="197" t="e">
        <f>'9'!G28*100/'9'!F28</f>
        <v>#DIV/0!</v>
      </c>
    </row>
    <row r="2450" spans="1:4">
      <c r="A2450" s="194" t="s">
        <v>3115</v>
      </c>
      <c r="B2450" s="198" t="s">
        <v>471</v>
      </c>
      <c r="C2450" s="196">
        <f>'9'!G29</f>
        <v>0</v>
      </c>
      <c r="D2450" s="197" t="e">
        <f>'9'!G29*100/'9'!F29</f>
        <v>#DIV/0!</v>
      </c>
    </row>
    <row r="2451" ht="25.5" spans="1:4">
      <c r="A2451" s="194" t="s">
        <v>3116</v>
      </c>
      <c r="B2451" s="199" t="s">
        <v>473</v>
      </c>
      <c r="C2451" s="196">
        <f>'9'!G30</f>
        <v>0</v>
      </c>
      <c r="D2451" s="197" t="e">
        <f>'9'!G30*100/'9'!F30</f>
        <v>#DIV/0!</v>
      </c>
    </row>
    <row r="2452" spans="1:4">
      <c r="A2452" s="194" t="s">
        <v>3117</v>
      </c>
      <c r="B2452" s="198" t="s">
        <v>475</v>
      </c>
      <c r="C2452" s="196">
        <f>'9'!G31</f>
        <v>0</v>
      </c>
      <c r="D2452" s="197" t="e">
        <f>'9'!G31*100/'9'!F31</f>
        <v>#DIV/0!</v>
      </c>
    </row>
    <row r="2453" spans="1:4">
      <c r="A2453" s="194" t="s">
        <v>3118</v>
      </c>
      <c r="B2453" s="198" t="s">
        <v>477</v>
      </c>
      <c r="C2453" s="196">
        <f>'10'!G6</f>
        <v>0</v>
      </c>
      <c r="D2453" s="197" t="e">
        <f>'10'!G6*100/'10'!F6</f>
        <v>#DIV/0!</v>
      </c>
    </row>
    <row r="2454" spans="1:4">
      <c r="A2454" s="194" t="s">
        <v>3119</v>
      </c>
      <c r="B2454" s="199" t="s">
        <v>479</v>
      </c>
      <c r="C2454" s="196">
        <f>'10'!G7</f>
        <v>0</v>
      </c>
      <c r="D2454" s="197" t="e">
        <f>'10'!G7*100/'10'!F7</f>
        <v>#DIV/0!</v>
      </c>
    </row>
    <row r="2455" spans="1:4">
      <c r="A2455" s="194" t="s">
        <v>3120</v>
      </c>
      <c r="B2455" s="198" t="s">
        <v>481</v>
      </c>
      <c r="C2455" s="196">
        <f>'10'!G8</f>
        <v>0</v>
      </c>
      <c r="D2455" s="197" t="e">
        <f>'10'!G8*100/'10'!F8</f>
        <v>#DIV/0!</v>
      </c>
    </row>
    <row r="2456" spans="1:4">
      <c r="A2456" s="194" t="s">
        <v>3121</v>
      </c>
      <c r="B2456" s="198" t="s">
        <v>483</v>
      </c>
      <c r="C2456" s="196">
        <f>'10'!G9</f>
        <v>0</v>
      </c>
      <c r="D2456" s="197" t="e">
        <f>'10'!G9*100/'10'!F9</f>
        <v>#DIV/0!</v>
      </c>
    </row>
    <row r="2457" spans="1:4">
      <c r="A2457" s="194" t="s">
        <v>3122</v>
      </c>
      <c r="B2457" s="198" t="s">
        <v>485</v>
      </c>
      <c r="C2457" s="196">
        <f>'10'!G10</f>
        <v>0</v>
      </c>
      <c r="D2457" s="197" t="e">
        <f>'10'!G10*100/'10'!F10</f>
        <v>#DIV/0!</v>
      </c>
    </row>
    <row r="2458" spans="1:4">
      <c r="A2458" s="194" t="s">
        <v>3123</v>
      </c>
      <c r="B2458" s="198" t="s">
        <v>487</v>
      </c>
      <c r="C2458" s="196">
        <f>'10'!G11</f>
        <v>0</v>
      </c>
      <c r="D2458" s="197" t="e">
        <f>'10'!G11*100/'10'!F11</f>
        <v>#DIV/0!</v>
      </c>
    </row>
    <row r="2459" spans="1:4">
      <c r="A2459" s="194" t="s">
        <v>3124</v>
      </c>
      <c r="B2459" s="198" t="s">
        <v>489</v>
      </c>
      <c r="C2459" s="196">
        <f>'10'!G12</f>
        <v>0</v>
      </c>
      <c r="D2459" s="197" t="e">
        <f>'10'!G12*100/'10'!F12</f>
        <v>#DIV/0!</v>
      </c>
    </row>
    <row r="2460" spans="1:4">
      <c r="A2460" s="194" t="s">
        <v>3125</v>
      </c>
      <c r="B2460" s="198" t="s">
        <v>491</v>
      </c>
      <c r="C2460" s="196">
        <f>'10'!G13</f>
        <v>0</v>
      </c>
      <c r="D2460" s="197" t="e">
        <f>'10'!G13*100/'10'!F13</f>
        <v>#DIV/0!</v>
      </c>
    </row>
    <row r="2461" spans="1:4">
      <c r="A2461" s="194" t="s">
        <v>3126</v>
      </c>
      <c r="B2461" s="198" t="s">
        <v>493</v>
      </c>
      <c r="C2461" s="196">
        <f>'10'!G14</f>
        <v>0</v>
      </c>
      <c r="D2461" s="197" t="e">
        <f>'10'!G14*100/'10'!F14</f>
        <v>#DIV/0!</v>
      </c>
    </row>
    <row r="2462" spans="1:4">
      <c r="A2462" s="194" t="s">
        <v>3127</v>
      </c>
      <c r="B2462" s="198" t="s">
        <v>495</v>
      </c>
      <c r="C2462" s="196">
        <f>'10'!G15</f>
        <v>0</v>
      </c>
      <c r="D2462" s="197" t="e">
        <f>'10'!G15*100/'10'!F15</f>
        <v>#DIV/0!</v>
      </c>
    </row>
    <row r="2463" spans="1:4">
      <c r="A2463" s="194" t="s">
        <v>3128</v>
      </c>
      <c r="B2463" s="198" t="s">
        <v>497</v>
      </c>
      <c r="C2463" s="196">
        <f>'10'!G16</f>
        <v>0</v>
      </c>
      <c r="D2463" s="197" t="e">
        <f>'10'!G16*100/'10'!F16</f>
        <v>#DIV/0!</v>
      </c>
    </row>
    <row r="2464" spans="1:4">
      <c r="A2464" s="194" t="s">
        <v>3129</v>
      </c>
      <c r="B2464" s="198" t="s">
        <v>499</v>
      </c>
      <c r="C2464" s="196">
        <f>'10'!G17</f>
        <v>0</v>
      </c>
      <c r="D2464" s="197" t="e">
        <f>'10'!G17*100/'10'!F17</f>
        <v>#DIV/0!</v>
      </c>
    </row>
    <row r="2465" spans="1:4">
      <c r="A2465" s="194" t="s">
        <v>3130</v>
      </c>
      <c r="B2465" s="198" t="s">
        <v>501</v>
      </c>
      <c r="C2465" s="196">
        <f>'10'!G18</f>
        <v>0</v>
      </c>
      <c r="D2465" s="197" t="e">
        <f>'10'!G18*100/'10'!F18</f>
        <v>#DIV/0!</v>
      </c>
    </row>
    <row r="2466" spans="1:4">
      <c r="A2466" s="194" t="s">
        <v>3131</v>
      </c>
      <c r="B2466" s="198" t="s">
        <v>503</v>
      </c>
      <c r="C2466" s="196">
        <f>'10'!G19</f>
        <v>0</v>
      </c>
      <c r="D2466" s="197" t="e">
        <f>'10'!G19*100/'10'!F19</f>
        <v>#DIV/0!</v>
      </c>
    </row>
    <row r="2467" spans="1:4">
      <c r="A2467" s="194" t="s">
        <v>3132</v>
      </c>
      <c r="B2467" s="198" t="s">
        <v>505</v>
      </c>
      <c r="C2467" s="196">
        <f>'10'!G20</f>
        <v>0</v>
      </c>
      <c r="D2467" s="197" t="e">
        <f>'10'!G20*100/'10'!F20</f>
        <v>#DIV/0!</v>
      </c>
    </row>
    <row r="2468" spans="1:4">
      <c r="A2468" s="194" t="s">
        <v>3133</v>
      </c>
      <c r="B2468" s="198" t="s">
        <v>507</v>
      </c>
      <c r="C2468" s="196">
        <f>'10'!G21</f>
        <v>0</v>
      </c>
      <c r="D2468" s="197" t="e">
        <f>'10'!G21*100/'10'!F21</f>
        <v>#DIV/0!</v>
      </c>
    </row>
    <row r="2469" spans="1:4">
      <c r="A2469" s="194" t="s">
        <v>3134</v>
      </c>
      <c r="B2469" s="198" t="s">
        <v>509</v>
      </c>
      <c r="C2469" s="196">
        <f>'10'!G22</f>
        <v>0</v>
      </c>
      <c r="D2469" s="197" t="e">
        <f>'10'!G22*100/'10'!F22</f>
        <v>#DIV/0!</v>
      </c>
    </row>
    <row r="2470" spans="1:4">
      <c r="A2470" s="194" t="s">
        <v>3135</v>
      </c>
      <c r="B2470" s="198" t="s">
        <v>511</v>
      </c>
      <c r="C2470" s="196">
        <f>'10'!G23</f>
        <v>0</v>
      </c>
      <c r="D2470" s="197" t="e">
        <f>'10'!G23*100/'10'!F23</f>
        <v>#DIV/0!</v>
      </c>
    </row>
    <row r="2471" spans="1:4">
      <c r="A2471" s="194" t="s">
        <v>3136</v>
      </c>
      <c r="B2471" s="198" t="s">
        <v>513</v>
      </c>
      <c r="C2471" s="196">
        <f>'10'!G24</f>
        <v>0</v>
      </c>
      <c r="D2471" s="197" t="e">
        <f>'10'!G24*100/'10'!F24</f>
        <v>#DIV/0!</v>
      </c>
    </row>
    <row r="2472" spans="1:4">
      <c r="A2472" s="194" t="s">
        <v>3137</v>
      </c>
      <c r="B2472" s="198" t="s">
        <v>515</v>
      </c>
      <c r="C2472" s="196">
        <f>'10'!G25</f>
        <v>0</v>
      </c>
      <c r="D2472" s="197" t="e">
        <f>'10'!G25*100/'10'!F25</f>
        <v>#DIV/0!</v>
      </c>
    </row>
    <row r="2473" spans="1:4">
      <c r="A2473" s="194" t="s">
        <v>3138</v>
      </c>
      <c r="B2473" s="198" t="s">
        <v>517</v>
      </c>
      <c r="C2473" s="196">
        <f>'10'!G26</f>
        <v>0</v>
      </c>
      <c r="D2473" s="197" t="e">
        <f>'10'!G26*100/'10'!F26</f>
        <v>#DIV/0!</v>
      </c>
    </row>
    <row r="2474" spans="1:4">
      <c r="A2474" s="194" t="s">
        <v>3139</v>
      </c>
      <c r="B2474" s="198" t="s">
        <v>519</v>
      </c>
      <c r="C2474" s="196">
        <f>'10'!G27</f>
        <v>0</v>
      </c>
      <c r="D2474" s="197" t="e">
        <f>'10'!G27*100/'10'!F27</f>
        <v>#DIV/0!</v>
      </c>
    </row>
    <row r="2475" s="181" customFormat="1" spans="1:11">
      <c r="A2475" s="194" t="s">
        <v>3140</v>
      </c>
      <c r="B2475" s="198" t="s">
        <v>3141</v>
      </c>
      <c r="C2475" s="196">
        <f>'10'!G28</f>
        <v>0</v>
      </c>
      <c r="D2475" s="197" t="e">
        <f>'10'!G28*100/'10'!F28</f>
        <v>#DIV/0!</v>
      </c>
      <c r="K2475" s="203"/>
    </row>
    <row r="2476" ht="25.5" spans="1:4">
      <c r="A2476" s="194" t="s">
        <v>3142</v>
      </c>
      <c r="B2476" s="198" t="s">
        <v>523</v>
      </c>
      <c r="C2476" s="196">
        <f>'10'!G29</f>
        <v>0</v>
      </c>
      <c r="D2476" s="197" t="e">
        <f>'10'!G29*100/'10'!F29</f>
        <v>#DIV/0!</v>
      </c>
    </row>
    <row r="2477" s="181" customFormat="1" spans="1:11">
      <c r="A2477" s="194" t="s">
        <v>3143</v>
      </c>
      <c r="B2477" s="198" t="s">
        <v>525</v>
      </c>
      <c r="C2477" s="196">
        <f>'10'!G30</f>
        <v>0</v>
      </c>
      <c r="D2477" s="197" t="e">
        <f>'10'!G30*100/'10'!F30</f>
        <v>#DIV/0!</v>
      </c>
      <c r="K2477" s="203"/>
    </row>
    <row r="2478" spans="1:4">
      <c r="A2478" s="194" t="s">
        <v>3144</v>
      </c>
      <c r="B2478" s="198" t="s">
        <v>527</v>
      </c>
      <c r="C2478" s="196">
        <f>'10'!G31</f>
        <v>0</v>
      </c>
      <c r="D2478" s="197" t="e">
        <f>'10'!G31*100/'10'!F31</f>
        <v>#DIV/0!</v>
      </c>
    </row>
    <row r="2479" spans="1:4">
      <c r="A2479" s="194" t="s">
        <v>3145</v>
      </c>
      <c r="B2479" s="198" t="s">
        <v>529</v>
      </c>
      <c r="C2479" s="196">
        <f>'10'!G32</f>
        <v>0</v>
      </c>
      <c r="D2479" s="197" t="e">
        <f>'10'!G32*100/'10'!F32</f>
        <v>#DIV/0!</v>
      </c>
    </row>
    <row r="2480" spans="1:4">
      <c r="A2480" s="194" t="s">
        <v>3146</v>
      </c>
      <c r="B2480" s="198" t="s">
        <v>531</v>
      </c>
      <c r="C2480" s="196">
        <f>'10'!G33</f>
        <v>0</v>
      </c>
      <c r="D2480" s="197" t="e">
        <f>'10'!G33*100/'10'!F33</f>
        <v>#DIV/0!</v>
      </c>
    </row>
    <row r="2481" spans="1:4">
      <c r="A2481" s="194" t="s">
        <v>3147</v>
      </c>
      <c r="B2481" s="198" t="s">
        <v>533</v>
      </c>
      <c r="C2481" s="196">
        <f>'11'!G6</f>
        <v>0</v>
      </c>
      <c r="D2481" s="197" t="e">
        <f>'11'!G6*100/'11'!F6</f>
        <v>#DIV/0!</v>
      </c>
    </row>
    <row r="2482" spans="1:4">
      <c r="A2482" s="194" t="s">
        <v>3148</v>
      </c>
      <c r="B2482" s="198" t="s">
        <v>535</v>
      </c>
      <c r="C2482" s="196">
        <f>'11'!G7</f>
        <v>0</v>
      </c>
      <c r="D2482" s="197" t="e">
        <f>'11'!G7*100/'11'!F7</f>
        <v>#DIV/0!</v>
      </c>
    </row>
    <row r="2483" spans="1:4">
      <c r="A2483" s="194" t="s">
        <v>3149</v>
      </c>
      <c r="B2483" s="198" t="s">
        <v>537</v>
      </c>
      <c r="C2483" s="196">
        <f>'11'!G8</f>
        <v>0</v>
      </c>
      <c r="D2483" s="197" t="e">
        <f>'11'!G8*100/'11'!F8</f>
        <v>#DIV/0!</v>
      </c>
    </row>
    <row r="2484" spans="1:4">
      <c r="A2484" s="194" t="s">
        <v>3150</v>
      </c>
      <c r="B2484" s="198" t="s">
        <v>539</v>
      </c>
      <c r="C2484" s="196">
        <f>'11'!G9</f>
        <v>0</v>
      </c>
      <c r="D2484" s="197" t="e">
        <f>'11'!G9*100/'11'!F9</f>
        <v>#DIV/0!</v>
      </c>
    </row>
    <row r="2485" spans="1:4">
      <c r="A2485" s="194" t="s">
        <v>3151</v>
      </c>
      <c r="B2485" s="198" t="s">
        <v>541</v>
      </c>
      <c r="C2485" s="196">
        <f>'11'!G10</f>
        <v>0</v>
      </c>
      <c r="D2485" s="197" t="e">
        <f>'11'!G10*100/'11'!F10</f>
        <v>#DIV/0!</v>
      </c>
    </row>
    <row r="2486" spans="1:4">
      <c r="A2486" s="194" t="s">
        <v>3152</v>
      </c>
      <c r="B2486" s="198" t="s">
        <v>543</v>
      </c>
      <c r="C2486" s="196">
        <f>'11'!G11</f>
        <v>0</v>
      </c>
      <c r="D2486" s="197" t="e">
        <f>'11'!G11*100/'11'!F11</f>
        <v>#DIV/0!</v>
      </c>
    </row>
    <row r="2487" spans="1:4">
      <c r="A2487" s="194" t="s">
        <v>3153</v>
      </c>
      <c r="B2487" s="198" t="s">
        <v>545</v>
      </c>
      <c r="C2487" s="196">
        <f>'11'!G12</f>
        <v>0</v>
      </c>
      <c r="D2487" s="197" t="e">
        <f>'11'!G12*100/'11'!F12</f>
        <v>#DIV/0!</v>
      </c>
    </row>
    <row r="2488" spans="1:4">
      <c r="A2488" s="194" t="s">
        <v>3154</v>
      </c>
      <c r="B2488" s="198" t="s">
        <v>547</v>
      </c>
      <c r="C2488" s="196">
        <f>'11'!G13</f>
        <v>0</v>
      </c>
      <c r="D2488" s="197" t="e">
        <f>'11'!G13*100/'11'!F13</f>
        <v>#DIV/0!</v>
      </c>
    </row>
    <row r="2489" spans="1:4">
      <c r="A2489" s="194" t="s">
        <v>3155</v>
      </c>
      <c r="B2489" s="198" t="s">
        <v>549</v>
      </c>
      <c r="C2489" s="196">
        <f>'11'!G14</f>
        <v>0</v>
      </c>
      <c r="D2489" s="197" t="e">
        <f>'11'!G14*100/'11'!F14</f>
        <v>#DIV/0!</v>
      </c>
    </row>
    <row r="2490" spans="1:4">
      <c r="A2490" s="194" t="s">
        <v>3156</v>
      </c>
      <c r="B2490" s="198" t="s">
        <v>551</v>
      </c>
      <c r="C2490" s="196">
        <f>'11'!G15</f>
        <v>0</v>
      </c>
      <c r="D2490" s="197" t="e">
        <f>'11'!G15*100/'11'!F15</f>
        <v>#DIV/0!</v>
      </c>
    </row>
    <row r="2491" spans="1:4">
      <c r="A2491" s="194" t="s">
        <v>3157</v>
      </c>
      <c r="B2491" s="198" t="s">
        <v>553</v>
      </c>
      <c r="C2491" s="196">
        <f>'11'!G16</f>
        <v>0</v>
      </c>
      <c r="D2491" s="197" t="e">
        <f>'11'!G16*100/'11'!F16</f>
        <v>#DIV/0!</v>
      </c>
    </row>
    <row r="2492" spans="1:4">
      <c r="A2492" s="194" t="s">
        <v>3158</v>
      </c>
      <c r="B2492" s="198" t="s">
        <v>555</v>
      </c>
      <c r="C2492" s="196">
        <f>'11'!G17</f>
        <v>0</v>
      </c>
      <c r="D2492" s="197" t="e">
        <f>'11'!G17*100/'11'!F17</f>
        <v>#DIV/0!</v>
      </c>
    </row>
    <row r="2493" spans="1:4">
      <c r="A2493" s="194" t="s">
        <v>3159</v>
      </c>
      <c r="B2493" s="198" t="s">
        <v>559</v>
      </c>
      <c r="C2493" s="196">
        <f>'11'!G19</f>
        <v>0</v>
      </c>
      <c r="D2493" s="197" t="e">
        <f>'11'!G19*100/'11'!F19</f>
        <v>#DIV/0!</v>
      </c>
    </row>
    <row r="2494" spans="1:4">
      <c r="A2494" s="194" t="s">
        <v>3160</v>
      </c>
      <c r="B2494" s="198" t="s">
        <v>561</v>
      </c>
      <c r="C2494" s="196">
        <f>'11'!G20</f>
        <v>0</v>
      </c>
      <c r="D2494" s="197" t="e">
        <f>'11'!G20*100/'11'!F20</f>
        <v>#DIV/0!</v>
      </c>
    </row>
    <row r="2495" spans="1:4">
      <c r="A2495" s="194" t="s">
        <v>3161</v>
      </c>
      <c r="B2495" s="198" t="s">
        <v>563</v>
      </c>
      <c r="C2495" s="196">
        <f>'11'!G21</f>
        <v>0</v>
      </c>
      <c r="D2495" s="197" t="e">
        <f>'11'!G21*100/'11'!F21</f>
        <v>#DIV/0!</v>
      </c>
    </row>
    <row r="2496" spans="1:4">
      <c r="A2496" s="194" t="s">
        <v>3162</v>
      </c>
      <c r="B2496" s="198" t="s">
        <v>254</v>
      </c>
      <c r="C2496" s="196">
        <f>'11'!G22</f>
        <v>0</v>
      </c>
      <c r="D2496" s="197" t="e">
        <f>'11'!G22*100/'11'!F22</f>
        <v>#DIV/0!</v>
      </c>
    </row>
    <row r="2497" spans="1:4">
      <c r="A2497" s="194" t="s">
        <v>3163</v>
      </c>
      <c r="B2497" s="198" t="s">
        <v>566</v>
      </c>
      <c r="C2497" s="196">
        <f>'11'!G23</f>
        <v>0</v>
      </c>
      <c r="D2497" s="197" t="e">
        <f>'11'!G23*100/'11'!F23</f>
        <v>#DIV/0!</v>
      </c>
    </row>
    <row r="2498" spans="1:4">
      <c r="A2498" s="194" t="s">
        <v>3164</v>
      </c>
      <c r="B2498" s="198" t="s">
        <v>568</v>
      </c>
      <c r="C2498" s="196">
        <f>'11'!G24</f>
        <v>0</v>
      </c>
      <c r="D2498" s="197" t="e">
        <f>'11'!G24*100/'11'!F24</f>
        <v>#DIV/0!</v>
      </c>
    </row>
    <row r="2499" spans="1:4">
      <c r="A2499" s="194" t="s">
        <v>3165</v>
      </c>
      <c r="B2499" s="198" t="s">
        <v>570</v>
      </c>
      <c r="C2499" s="196">
        <f>'11'!G25</f>
        <v>0</v>
      </c>
      <c r="D2499" s="197" t="e">
        <f>'11'!G25*100/'11'!F25</f>
        <v>#DIV/0!</v>
      </c>
    </row>
    <row r="2500" spans="1:4">
      <c r="A2500" s="194" t="s">
        <v>3166</v>
      </c>
      <c r="B2500" s="198" t="s">
        <v>572</v>
      </c>
      <c r="C2500" s="196">
        <f>'11'!G26</f>
        <v>0</v>
      </c>
      <c r="D2500" s="197" t="e">
        <f>'11'!G26*100/'11'!F26</f>
        <v>#DIV/0!</v>
      </c>
    </row>
    <row r="2501" spans="1:4">
      <c r="A2501" s="194" t="s">
        <v>3167</v>
      </c>
      <c r="B2501" s="198" t="s">
        <v>574</v>
      </c>
      <c r="C2501" s="196">
        <f>'11'!G27</f>
        <v>0</v>
      </c>
      <c r="D2501" s="197" t="e">
        <f>'11'!G27*100/'11'!F27</f>
        <v>#DIV/0!</v>
      </c>
    </row>
    <row r="2502" spans="1:4">
      <c r="A2502" s="194" t="s">
        <v>3168</v>
      </c>
      <c r="B2502" s="198" t="s">
        <v>576</v>
      </c>
      <c r="C2502" s="196">
        <f>'11'!G28</f>
        <v>0</v>
      </c>
      <c r="D2502" s="197" t="e">
        <f>'11'!G28*100/'11'!F28</f>
        <v>#DIV/0!</v>
      </c>
    </row>
    <row r="2503" spans="1:4">
      <c r="A2503" s="194" t="s">
        <v>3169</v>
      </c>
      <c r="B2503" s="198" t="s">
        <v>578</v>
      </c>
      <c r="C2503" s="196">
        <f>'11'!G30</f>
        <v>0</v>
      </c>
      <c r="D2503" s="197" t="e">
        <f>'11'!G30*100/'11'!F30</f>
        <v>#DIV/0!</v>
      </c>
    </row>
    <row r="2504" s="181" customFormat="1" spans="1:11">
      <c r="A2504" s="194" t="s">
        <v>3170</v>
      </c>
      <c r="B2504" s="198" t="s">
        <v>733</v>
      </c>
      <c r="C2504" s="196">
        <f>'12'!G6</f>
        <v>0</v>
      </c>
      <c r="D2504" s="197" t="e">
        <f>'12'!G6*100/'12'!F6</f>
        <v>#DIV/0!</v>
      </c>
      <c r="K2504" s="203"/>
    </row>
    <row r="2505" spans="1:4">
      <c r="A2505" s="194" t="s">
        <v>3171</v>
      </c>
      <c r="B2505" s="198" t="s">
        <v>582</v>
      </c>
      <c r="C2505" s="196">
        <f>'12'!G7</f>
        <v>0</v>
      </c>
      <c r="D2505" s="197" t="e">
        <f>'12'!G7*100/'12'!F7</f>
        <v>#DIV/0!</v>
      </c>
    </row>
    <row r="2506" spans="1:4">
      <c r="A2506" s="194" t="s">
        <v>3172</v>
      </c>
      <c r="B2506" s="198" t="s">
        <v>584</v>
      </c>
      <c r="C2506" s="196">
        <f>'12'!G8</f>
        <v>0</v>
      </c>
      <c r="D2506" s="197" t="e">
        <f>'12'!G8*100/'12'!F8</f>
        <v>#DIV/0!</v>
      </c>
    </row>
    <row r="2507" spans="1:4">
      <c r="A2507" s="194" t="s">
        <v>3173</v>
      </c>
      <c r="B2507" s="198" t="s">
        <v>586</v>
      </c>
      <c r="C2507" s="196">
        <f>'12'!G13</f>
        <v>0</v>
      </c>
      <c r="D2507" s="197" t="e">
        <f>'12'!G13*100/'12'!F13</f>
        <v>#DIV/0!</v>
      </c>
    </row>
    <row r="2508" spans="1:4">
      <c r="A2508" s="194" t="s">
        <v>3174</v>
      </c>
      <c r="B2508" s="198" t="s">
        <v>588</v>
      </c>
      <c r="C2508" s="196">
        <f>'12'!G17</f>
        <v>0</v>
      </c>
      <c r="D2508" s="197" t="e">
        <f>'12'!G17*100/'12'!F17</f>
        <v>#DIV/0!</v>
      </c>
    </row>
    <row r="2509" spans="1:4">
      <c r="A2509" s="194" t="s">
        <v>3175</v>
      </c>
      <c r="B2509" s="198" t="s">
        <v>590</v>
      </c>
      <c r="C2509" s="196">
        <f>'12'!G19</f>
        <v>0</v>
      </c>
      <c r="D2509" s="197" t="e">
        <f>'12'!G19*100/'12'!F19</f>
        <v>#DIV/0!</v>
      </c>
    </row>
    <row r="2510" s="181" customFormat="1" spans="1:11">
      <c r="A2510" s="194" t="s">
        <v>3176</v>
      </c>
      <c r="B2510" s="199" t="s">
        <v>592</v>
      </c>
      <c r="C2510" s="196">
        <f>'12'!G20</f>
        <v>0</v>
      </c>
      <c r="D2510" s="197" t="e">
        <f>'12'!G20*100/'12'!F20</f>
        <v>#DIV/0!</v>
      </c>
      <c r="K2510" s="203"/>
    </row>
    <row r="2511" spans="1:4">
      <c r="A2511" s="194" t="s">
        <v>3177</v>
      </c>
      <c r="B2511" s="198" t="s">
        <v>594</v>
      </c>
      <c r="C2511" s="196">
        <f>'12'!G22</f>
        <v>0</v>
      </c>
      <c r="D2511" s="197" t="e">
        <f>'12'!G22*100/'12'!F22</f>
        <v>#DIV/0!</v>
      </c>
    </row>
    <row r="2512" spans="1:4">
      <c r="A2512" s="194" t="s">
        <v>3178</v>
      </c>
      <c r="B2512" s="198" t="s">
        <v>596</v>
      </c>
      <c r="C2512" s="196">
        <f>'12'!G23</f>
        <v>0</v>
      </c>
      <c r="D2512" s="197" t="e">
        <f>'12'!G23*100/'12'!F23</f>
        <v>#DIV/0!</v>
      </c>
    </row>
    <row r="2513" spans="1:4">
      <c r="A2513" s="194" t="s">
        <v>3179</v>
      </c>
      <c r="B2513" s="198" t="s">
        <v>598</v>
      </c>
      <c r="C2513" s="196">
        <f>'12'!G24</f>
        <v>0</v>
      </c>
      <c r="D2513" s="197" t="e">
        <f>'12'!G24*100/'12'!F24</f>
        <v>#DIV/0!</v>
      </c>
    </row>
    <row r="2514" spans="1:4">
      <c r="A2514" s="194" t="s">
        <v>3180</v>
      </c>
      <c r="B2514" s="198" t="s">
        <v>600</v>
      </c>
      <c r="C2514" s="196">
        <f>'12'!G25</f>
        <v>0</v>
      </c>
      <c r="D2514" s="197" t="e">
        <f>'12'!G25*100/'12'!F25</f>
        <v>#DIV/0!</v>
      </c>
    </row>
    <row r="2515" spans="1:4">
      <c r="A2515" s="194" t="s">
        <v>3181</v>
      </c>
      <c r="B2515" s="198" t="s">
        <v>602</v>
      </c>
      <c r="C2515" s="196">
        <f>'12'!G26</f>
        <v>0</v>
      </c>
      <c r="D2515" s="197" t="e">
        <f>'12'!G26*100/'12'!F26</f>
        <v>#DIV/0!</v>
      </c>
    </row>
    <row r="2516" spans="1:4">
      <c r="A2516" s="194" t="s">
        <v>3182</v>
      </c>
      <c r="B2516" s="198" t="s">
        <v>559</v>
      </c>
      <c r="C2516" s="196">
        <f>'12'!G27</f>
        <v>0</v>
      </c>
      <c r="D2516" s="197" t="e">
        <f>'12'!G27*100/'12'!F27</f>
        <v>#DIV/0!</v>
      </c>
    </row>
    <row r="2517" spans="1:4">
      <c r="A2517" s="194" t="s">
        <v>3183</v>
      </c>
      <c r="B2517" s="198" t="s">
        <v>605</v>
      </c>
      <c r="C2517" s="196">
        <f>'13'!G6</f>
        <v>0</v>
      </c>
      <c r="D2517" s="197" t="e">
        <f>'13'!G6*100/'13'!F6</f>
        <v>#DIV/0!</v>
      </c>
    </row>
    <row r="2518" spans="1:4">
      <c r="A2518" s="194" t="s">
        <v>3184</v>
      </c>
      <c r="B2518" s="198" t="s">
        <v>607</v>
      </c>
      <c r="C2518" s="196">
        <f>'13'!G7</f>
        <v>0</v>
      </c>
      <c r="D2518" s="197" t="e">
        <f>'13'!G7*100/'13'!F7</f>
        <v>#DIV/0!</v>
      </c>
    </row>
    <row r="2519" spans="1:4">
      <c r="A2519" s="194" t="s">
        <v>3185</v>
      </c>
      <c r="B2519" s="198" t="s">
        <v>358</v>
      </c>
      <c r="C2519" s="196">
        <f>'13'!G8</f>
        <v>0</v>
      </c>
      <c r="D2519" s="197" t="e">
        <f>'13'!G8*100/'13'!F8</f>
        <v>#DIV/0!</v>
      </c>
    </row>
    <row r="2520" spans="1:4">
      <c r="A2520" s="194" t="s">
        <v>3186</v>
      </c>
      <c r="B2520" s="198" t="s">
        <v>610</v>
      </c>
      <c r="C2520" s="196">
        <f>'13'!G9</f>
        <v>0</v>
      </c>
      <c r="D2520" s="197" t="e">
        <f>'13'!G9*100/'13'!F9</f>
        <v>#DIV/0!</v>
      </c>
    </row>
    <row r="2521" spans="1:4">
      <c r="A2521" s="194" t="s">
        <v>3187</v>
      </c>
      <c r="B2521" s="198" t="s">
        <v>612</v>
      </c>
      <c r="C2521" s="196">
        <f>'13'!G10</f>
        <v>0</v>
      </c>
      <c r="D2521" s="197" t="e">
        <f>'13'!G10*100/'13'!F10</f>
        <v>#DIV/0!</v>
      </c>
    </row>
    <row r="2522" spans="1:4">
      <c r="A2522" s="194" t="s">
        <v>3188</v>
      </c>
      <c r="B2522" s="198" t="s">
        <v>614</v>
      </c>
      <c r="C2522" s="196">
        <f>'13'!G11</f>
        <v>0</v>
      </c>
      <c r="D2522" s="197" t="e">
        <f>'13'!G11*100/'13'!F11</f>
        <v>#DIV/0!</v>
      </c>
    </row>
    <row r="2523" spans="1:4">
      <c r="A2523" s="194" t="s">
        <v>3189</v>
      </c>
      <c r="B2523" s="198" t="s">
        <v>616</v>
      </c>
      <c r="C2523" s="196">
        <f>'13'!G12</f>
        <v>0</v>
      </c>
      <c r="D2523" s="197" t="e">
        <f>'13'!G12*100/'13'!F12</f>
        <v>#DIV/0!</v>
      </c>
    </row>
    <row r="2524" spans="1:4">
      <c r="A2524" s="194" t="s">
        <v>3190</v>
      </c>
      <c r="B2524" s="198" t="s">
        <v>618</v>
      </c>
      <c r="C2524" s="196">
        <f>'13'!G13</f>
        <v>0</v>
      </c>
      <c r="D2524" s="197" t="e">
        <f>'13'!G13*100/'13'!F13</f>
        <v>#DIV/0!</v>
      </c>
    </row>
    <row r="2525" spans="1:4">
      <c r="A2525" s="194" t="s">
        <v>3191</v>
      </c>
      <c r="B2525" s="198" t="s">
        <v>620</v>
      </c>
      <c r="C2525" s="196">
        <f>'13'!G19</f>
        <v>0</v>
      </c>
      <c r="D2525" s="197" t="e">
        <f>'13'!G19*100/'13'!F19</f>
        <v>#DIV/0!</v>
      </c>
    </row>
    <row r="2526" spans="1:4">
      <c r="A2526" s="194" t="s">
        <v>3192</v>
      </c>
      <c r="B2526" s="199" t="s">
        <v>622</v>
      </c>
      <c r="C2526" s="196">
        <f>'13'!G20</f>
        <v>0</v>
      </c>
      <c r="D2526" s="197" t="e">
        <f>'13'!G20*100/'13'!F20</f>
        <v>#DIV/0!</v>
      </c>
    </row>
    <row r="2527" spans="1:4">
      <c r="A2527" s="194" t="s">
        <v>3193</v>
      </c>
      <c r="B2527" s="199" t="s">
        <v>624</v>
      </c>
      <c r="C2527" s="196">
        <f>'13'!G21</f>
        <v>0</v>
      </c>
      <c r="D2527" s="197" t="e">
        <f>'13'!G21*100/'13'!F21</f>
        <v>#DIV/0!</v>
      </c>
    </row>
    <row r="2528" spans="1:4">
      <c r="A2528" s="194" t="s">
        <v>3194</v>
      </c>
      <c r="B2528" s="198" t="s">
        <v>626</v>
      </c>
      <c r="C2528" s="196">
        <f>'13'!G22</f>
        <v>0</v>
      </c>
      <c r="D2528" s="197" t="e">
        <f>'13'!G22*100/'13'!F22</f>
        <v>#DIV/0!</v>
      </c>
    </row>
    <row r="2529" spans="1:4">
      <c r="A2529" s="194" t="s">
        <v>3195</v>
      </c>
      <c r="B2529" s="198" t="s">
        <v>628</v>
      </c>
      <c r="C2529" s="196">
        <f>'13'!G23</f>
        <v>0</v>
      </c>
      <c r="D2529" s="197" t="e">
        <f>'13'!G23*100/'13'!F23</f>
        <v>#DIV/0!</v>
      </c>
    </row>
    <row r="2530" spans="1:4">
      <c r="A2530" s="194" t="s">
        <v>3196</v>
      </c>
      <c r="B2530" s="198" t="s">
        <v>630</v>
      </c>
      <c r="C2530" s="196">
        <f>'13'!G24</f>
        <v>0</v>
      </c>
      <c r="D2530" s="197" t="e">
        <f>'13'!G24*100/'13'!F24</f>
        <v>#DIV/0!</v>
      </c>
    </row>
    <row r="2531" spans="1:4">
      <c r="A2531" s="194" t="s">
        <v>3197</v>
      </c>
      <c r="B2531" s="198" t="s">
        <v>632</v>
      </c>
      <c r="C2531" s="196">
        <f>'13'!G25</f>
        <v>0</v>
      </c>
      <c r="D2531" s="197" t="e">
        <f>'13'!G25*100/'13'!F25</f>
        <v>#DIV/0!</v>
      </c>
    </row>
    <row r="2532" spans="1:4">
      <c r="A2532" s="194" t="s">
        <v>3198</v>
      </c>
      <c r="B2532" s="204" t="s">
        <v>3199</v>
      </c>
      <c r="C2532" s="196">
        <f>'8'!I11+'12'!I6</f>
        <v>0</v>
      </c>
      <c r="D2532" s="197" t="e">
        <f>('8'!I11+'12'!I6)*100/'8'!H11</f>
        <v>#DIV/0!</v>
      </c>
    </row>
    <row r="2533" ht="25.5" spans="1:4">
      <c r="A2533" s="194" t="s">
        <v>3200</v>
      </c>
      <c r="B2533" s="201" t="s">
        <v>889</v>
      </c>
      <c r="C2533" s="196">
        <f>'8'!I13</f>
        <v>0</v>
      </c>
      <c r="D2533" s="197" t="e">
        <f>'8'!I13*100/'8'!H13</f>
        <v>#DIV/0!</v>
      </c>
    </row>
    <row r="2534" spans="1:4">
      <c r="A2534" s="194" t="s">
        <v>3201</v>
      </c>
      <c r="B2534" s="198" t="s">
        <v>394</v>
      </c>
      <c r="C2534" s="196">
        <f>'8'!I14</f>
        <v>0</v>
      </c>
      <c r="D2534" s="197" t="e">
        <f>'8'!I14*100/'8'!H14</f>
        <v>#DIV/0!</v>
      </c>
    </row>
    <row r="2535" spans="1:4">
      <c r="A2535" s="194" t="s">
        <v>3202</v>
      </c>
      <c r="B2535" s="198" t="s">
        <v>396</v>
      </c>
      <c r="C2535" s="196">
        <f>'8'!I15</f>
        <v>0</v>
      </c>
      <c r="D2535" s="197" t="e">
        <f>'8'!I15*100/'8'!H15</f>
        <v>#DIV/0!</v>
      </c>
    </row>
    <row r="2536" spans="1:4">
      <c r="A2536" s="194" t="s">
        <v>3203</v>
      </c>
      <c r="B2536" s="198" t="s">
        <v>398</v>
      </c>
      <c r="C2536" s="196">
        <f>'8'!I16</f>
        <v>0</v>
      </c>
      <c r="D2536" s="197" t="e">
        <f>'8'!I16*100/'8'!H16</f>
        <v>#DIV/0!</v>
      </c>
    </row>
    <row r="2537" spans="1:4">
      <c r="A2537" s="194" t="s">
        <v>3204</v>
      </c>
      <c r="B2537" s="198" t="s">
        <v>84</v>
      </c>
      <c r="C2537" s="196">
        <f>'8'!I17</f>
        <v>0</v>
      </c>
      <c r="D2537" s="197" t="e">
        <f>'8'!I17*100/'8'!H17</f>
        <v>#DIV/0!</v>
      </c>
    </row>
    <row r="2538" spans="1:4">
      <c r="A2538" s="194" t="s">
        <v>3205</v>
      </c>
      <c r="B2538" s="198" t="s">
        <v>401</v>
      </c>
      <c r="C2538" s="196">
        <f>'8'!I18</f>
        <v>0</v>
      </c>
      <c r="D2538" s="197" t="e">
        <f>'8'!I18*100/'8'!H18</f>
        <v>#DIV/0!</v>
      </c>
    </row>
    <row r="2539" spans="1:4">
      <c r="A2539" s="194" t="s">
        <v>3206</v>
      </c>
      <c r="B2539" s="198" t="s">
        <v>403</v>
      </c>
      <c r="C2539" s="196">
        <f>'8'!I19</f>
        <v>0</v>
      </c>
      <c r="D2539" s="197" t="e">
        <f>'8'!I19*100/'8'!H19</f>
        <v>#DIV/0!</v>
      </c>
    </row>
    <row r="2540" spans="1:4">
      <c r="A2540" s="194" t="s">
        <v>3207</v>
      </c>
      <c r="B2540" s="198" t="s">
        <v>405</v>
      </c>
      <c r="C2540" s="196">
        <f>'8'!I20</f>
        <v>0</v>
      </c>
      <c r="D2540" s="197" t="e">
        <f>'8'!I20*100/'8'!H20</f>
        <v>#DIV/0!</v>
      </c>
    </row>
    <row r="2541" spans="1:4">
      <c r="A2541" s="194" t="s">
        <v>3208</v>
      </c>
      <c r="B2541" s="198" t="s">
        <v>409</v>
      </c>
      <c r="C2541" s="196">
        <f>'8'!I22</f>
        <v>0</v>
      </c>
      <c r="D2541" s="197" t="e">
        <f>'8'!I22*100/'8'!H22</f>
        <v>#DIV/0!</v>
      </c>
    </row>
    <row r="2542" spans="1:4">
      <c r="A2542" s="194" t="s">
        <v>3209</v>
      </c>
      <c r="B2542" s="198" t="s">
        <v>411</v>
      </c>
      <c r="C2542" s="196">
        <f>'8'!I23</f>
        <v>0</v>
      </c>
      <c r="D2542" s="197" t="e">
        <f>'8'!I23*100/'8'!H23</f>
        <v>#DIV/0!</v>
      </c>
    </row>
    <row r="2543" spans="1:4">
      <c r="A2543" s="194" t="s">
        <v>3210</v>
      </c>
      <c r="B2543" s="198" t="s">
        <v>413</v>
      </c>
      <c r="C2543" s="196">
        <f>'8'!I24</f>
        <v>0</v>
      </c>
      <c r="D2543" s="197" t="e">
        <f>'8'!I24*100/'8'!H24</f>
        <v>#DIV/0!</v>
      </c>
    </row>
    <row r="2544" spans="1:4">
      <c r="A2544" s="194" t="s">
        <v>3211</v>
      </c>
      <c r="B2544" s="198" t="s">
        <v>415</v>
      </c>
      <c r="C2544" s="196">
        <f>'8'!I25</f>
        <v>0</v>
      </c>
      <c r="D2544" s="197" t="e">
        <f>'8'!I25*100/'8'!H25</f>
        <v>#DIV/0!</v>
      </c>
    </row>
    <row r="2545" spans="1:4">
      <c r="A2545" s="194" t="s">
        <v>3212</v>
      </c>
      <c r="B2545" s="198" t="s">
        <v>417</v>
      </c>
      <c r="C2545" s="196">
        <f>'8'!I26</f>
        <v>0</v>
      </c>
      <c r="D2545" s="197" t="e">
        <f>'8'!I26*100/'8'!H26</f>
        <v>#DIV/0!</v>
      </c>
    </row>
    <row r="2546" spans="1:4">
      <c r="A2546" s="194" t="s">
        <v>3213</v>
      </c>
      <c r="B2546" s="198" t="s">
        <v>419</v>
      </c>
      <c r="C2546" s="196">
        <f>'8'!I27</f>
        <v>0</v>
      </c>
      <c r="D2546" s="197" t="e">
        <f>'8'!I27*100/'8'!H27</f>
        <v>#DIV/0!</v>
      </c>
    </row>
    <row r="2547" spans="1:4">
      <c r="A2547" s="194" t="s">
        <v>3214</v>
      </c>
      <c r="B2547" s="198" t="s">
        <v>421</v>
      </c>
      <c r="C2547" s="196">
        <f>'8'!I28</f>
        <v>0</v>
      </c>
      <c r="D2547" s="197" t="e">
        <f>'8'!I28*100/'8'!H28</f>
        <v>#DIV/0!</v>
      </c>
    </row>
    <row r="2548" spans="1:4">
      <c r="A2548" s="194" t="s">
        <v>3215</v>
      </c>
      <c r="B2548" s="198" t="s">
        <v>423</v>
      </c>
      <c r="C2548" s="196">
        <f>'8'!I29</f>
        <v>0</v>
      </c>
      <c r="D2548" s="197" t="e">
        <f>'8'!I29*100/'8'!H29</f>
        <v>#DIV/0!</v>
      </c>
    </row>
    <row r="2549" spans="1:4">
      <c r="A2549" s="194" t="s">
        <v>3216</v>
      </c>
      <c r="B2549" s="198" t="s">
        <v>425</v>
      </c>
      <c r="C2549" s="196">
        <f>'9'!I6</f>
        <v>0</v>
      </c>
      <c r="D2549" s="197" t="e">
        <f>'9'!I6*100/'9'!H6</f>
        <v>#DIV/0!</v>
      </c>
    </row>
    <row r="2550" spans="1:4">
      <c r="A2550" s="194" t="s">
        <v>3217</v>
      </c>
      <c r="B2550" s="198" t="s">
        <v>427</v>
      </c>
      <c r="C2550" s="196">
        <f>'9'!I7</f>
        <v>0</v>
      </c>
      <c r="D2550" s="197" t="e">
        <f>'9'!I7*100/'9'!H7</f>
        <v>#DIV/0!</v>
      </c>
    </row>
    <row r="2551" spans="1:4">
      <c r="A2551" s="194" t="s">
        <v>3218</v>
      </c>
      <c r="B2551" s="198" t="s">
        <v>429</v>
      </c>
      <c r="C2551" s="196">
        <f>'9'!I8</f>
        <v>0</v>
      </c>
      <c r="D2551" s="197" t="e">
        <f>'9'!I8*100/'9'!H8</f>
        <v>#DIV/0!</v>
      </c>
    </row>
    <row r="2552" spans="1:4">
      <c r="A2552" s="194" t="s">
        <v>3219</v>
      </c>
      <c r="B2552" s="198" t="s">
        <v>431</v>
      </c>
      <c r="C2552" s="196">
        <f>'9'!I9</f>
        <v>0</v>
      </c>
      <c r="D2552" s="197" t="e">
        <f>'9'!I9*100/'9'!H9</f>
        <v>#DIV/0!</v>
      </c>
    </row>
    <row r="2553" spans="1:4">
      <c r="A2553" s="194" t="s">
        <v>3220</v>
      </c>
      <c r="B2553" s="198" t="s">
        <v>433</v>
      </c>
      <c r="C2553" s="196">
        <f>'9'!I10</f>
        <v>0</v>
      </c>
      <c r="D2553" s="197" t="e">
        <f>'9'!I10*100/'9'!H10</f>
        <v>#DIV/0!</v>
      </c>
    </row>
    <row r="2554" spans="1:4">
      <c r="A2554" s="194" t="s">
        <v>3221</v>
      </c>
      <c r="B2554" s="198" t="s">
        <v>435</v>
      </c>
      <c r="C2554" s="196">
        <f>'9'!I11</f>
        <v>0</v>
      </c>
      <c r="D2554" s="197" t="e">
        <f>'9'!I11*100/'9'!H11</f>
        <v>#DIV/0!</v>
      </c>
    </row>
    <row r="2555" spans="1:4">
      <c r="A2555" s="194" t="s">
        <v>3222</v>
      </c>
      <c r="B2555" s="198" t="s">
        <v>437</v>
      </c>
      <c r="C2555" s="196">
        <f>'9'!I12</f>
        <v>0</v>
      </c>
      <c r="D2555" s="197" t="e">
        <f>'9'!I12*100/'9'!H12</f>
        <v>#DIV/0!</v>
      </c>
    </row>
    <row r="2556" spans="1:4">
      <c r="A2556" s="194" t="s">
        <v>3223</v>
      </c>
      <c r="B2556" s="198" t="s">
        <v>439</v>
      </c>
      <c r="C2556" s="196">
        <f>'9'!I13</f>
        <v>0</v>
      </c>
      <c r="D2556" s="197" t="e">
        <f>'9'!I13*100/'9'!H13</f>
        <v>#DIV/0!</v>
      </c>
    </row>
    <row r="2557" spans="1:4">
      <c r="A2557" s="194" t="s">
        <v>3224</v>
      </c>
      <c r="B2557" s="198" t="s">
        <v>441</v>
      </c>
      <c r="C2557" s="196">
        <f>'9'!I14</f>
        <v>0</v>
      </c>
      <c r="D2557" s="197" t="e">
        <f>'9'!I14*100/'9'!H14</f>
        <v>#DIV/0!</v>
      </c>
    </row>
    <row r="2558" spans="1:4">
      <c r="A2558" s="194" t="s">
        <v>3225</v>
      </c>
      <c r="B2558" s="198" t="s">
        <v>443</v>
      </c>
      <c r="C2558" s="196">
        <f>'9'!I15</f>
        <v>0</v>
      </c>
      <c r="D2558" s="197" t="e">
        <f>'9'!I15*100/'9'!H15</f>
        <v>#DIV/0!</v>
      </c>
    </row>
    <row r="2559" spans="1:4">
      <c r="A2559" s="194" t="s">
        <v>3226</v>
      </c>
      <c r="B2559" s="198" t="s">
        <v>445</v>
      </c>
      <c r="C2559" s="196">
        <f>'9'!I16</f>
        <v>0</v>
      </c>
      <c r="D2559" s="197" t="e">
        <f>'9'!I16*100/'9'!H16</f>
        <v>#DIV/0!</v>
      </c>
    </row>
    <row r="2560" spans="1:4">
      <c r="A2560" s="194" t="s">
        <v>3227</v>
      </c>
      <c r="B2560" s="198" t="s">
        <v>447</v>
      </c>
      <c r="C2560" s="196">
        <f>'9'!I17</f>
        <v>0</v>
      </c>
      <c r="D2560" s="197" t="e">
        <f>'9'!I17*100/'9'!H17</f>
        <v>#DIV/0!</v>
      </c>
    </row>
    <row r="2561" spans="1:4">
      <c r="A2561" s="194" t="s">
        <v>3228</v>
      </c>
      <c r="B2561" s="198" t="s">
        <v>449</v>
      </c>
      <c r="C2561" s="196">
        <f>'9'!I18</f>
        <v>0</v>
      </c>
      <c r="D2561" s="197" t="e">
        <f>'9'!I18*100/'9'!H18</f>
        <v>#DIV/0!</v>
      </c>
    </row>
    <row r="2562" spans="1:4">
      <c r="A2562" s="194" t="s">
        <v>3229</v>
      </c>
      <c r="B2562" s="198" t="s">
        <v>451</v>
      </c>
      <c r="C2562" s="196">
        <f>'9'!I19</f>
        <v>0</v>
      </c>
      <c r="D2562" s="197" t="e">
        <f>'9'!I19*100/'9'!H19</f>
        <v>#DIV/0!</v>
      </c>
    </row>
    <row r="2563" spans="1:4">
      <c r="A2563" s="194" t="s">
        <v>3230</v>
      </c>
      <c r="B2563" s="198" t="s">
        <v>453</v>
      </c>
      <c r="C2563" s="196">
        <f>'9'!I20</f>
        <v>0</v>
      </c>
      <c r="D2563" s="197" t="e">
        <f>'9'!I20*100/'9'!H20</f>
        <v>#DIV/0!</v>
      </c>
    </row>
    <row r="2564" spans="1:4">
      <c r="A2564" s="194" t="s">
        <v>3231</v>
      </c>
      <c r="B2564" s="198" t="s">
        <v>455</v>
      </c>
      <c r="C2564" s="196">
        <f>'9'!I21</f>
        <v>0</v>
      </c>
      <c r="D2564" s="197" t="e">
        <f>'9'!I21*100/'9'!H21</f>
        <v>#DIV/0!</v>
      </c>
    </row>
    <row r="2565" spans="1:4">
      <c r="A2565" s="194" t="s">
        <v>3232</v>
      </c>
      <c r="B2565" s="198" t="s">
        <v>457</v>
      </c>
      <c r="C2565" s="196">
        <f>'9'!I22</f>
        <v>0</v>
      </c>
      <c r="D2565" s="197" t="e">
        <f>'9'!I22*100/'9'!H22</f>
        <v>#DIV/0!</v>
      </c>
    </row>
    <row r="2566" spans="1:4">
      <c r="A2566" s="194" t="s">
        <v>3233</v>
      </c>
      <c r="B2566" s="198" t="s">
        <v>459</v>
      </c>
      <c r="C2566" s="196">
        <f>'9'!I23</f>
        <v>0</v>
      </c>
      <c r="D2566" s="197" t="e">
        <f>'9'!I23*100/'9'!H23</f>
        <v>#DIV/0!</v>
      </c>
    </row>
    <row r="2567" spans="1:4">
      <c r="A2567" s="194" t="s">
        <v>3234</v>
      </c>
      <c r="B2567" s="198" t="s">
        <v>461</v>
      </c>
      <c r="C2567" s="196">
        <f>'9'!I24</f>
        <v>0</v>
      </c>
      <c r="D2567" s="197" t="e">
        <f>'9'!I24*100/'9'!H24</f>
        <v>#DIV/0!</v>
      </c>
    </row>
    <row r="2568" spans="1:4">
      <c r="A2568" s="194" t="s">
        <v>3235</v>
      </c>
      <c r="B2568" s="198" t="s">
        <v>463</v>
      </c>
      <c r="C2568" s="196">
        <f>'9'!I25</f>
        <v>0</v>
      </c>
      <c r="D2568" s="197" t="e">
        <f>'9'!I25*100/'9'!H25</f>
        <v>#DIV/0!</v>
      </c>
    </row>
    <row r="2569" spans="1:4">
      <c r="A2569" s="194" t="s">
        <v>3236</v>
      </c>
      <c r="B2569" s="198" t="s">
        <v>465</v>
      </c>
      <c r="C2569" s="196">
        <f>'9'!I26</f>
        <v>0</v>
      </c>
      <c r="D2569" s="197" t="e">
        <f>'9'!I26*100/'9'!H26</f>
        <v>#DIV/0!</v>
      </c>
    </row>
    <row r="2570" spans="1:4">
      <c r="A2570" s="194" t="s">
        <v>3237</v>
      </c>
      <c r="B2570" s="198" t="s">
        <v>467</v>
      </c>
      <c r="C2570" s="196">
        <f>'9'!I27</f>
        <v>0</v>
      </c>
      <c r="D2570" s="197" t="e">
        <f>'9'!I27*100/'9'!H27</f>
        <v>#DIV/0!</v>
      </c>
    </row>
    <row r="2571" spans="1:4">
      <c r="A2571" s="194" t="s">
        <v>3238</v>
      </c>
      <c r="B2571" s="198" t="s">
        <v>469</v>
      </c>
      <c r="C2571" s="196">
        <f>'9'!I28</f>
        <v>0</v>
      </c>
      <c r="D2571" s="197" t="e">
        <f>'9'!I28*100/'9'!H28</f>
        <v>#DIV/0!</v>
      </c>
    </row>
    <row r="2572" spans="1:4">
      <c r="A2572" s="194" t="s">
        <v>3239</v>
      </c>
      <c r="B2572" s="198" t="s">
        <v>471</v>
      </c>
      <c r="C2572" s="196">
        <f>'9'!I29</f>
        <v>0</v>
      </c>
      <c r="D2572" s="197" t="e">
        <f>'9'!I29*100/'9'!H29</f>
        <v>#DIV/0!</v>
      </c>
    </row>
    <row r="2573" ht="25.5" spans="1:4">
      <c r="A2573" s="194" t="s">
        <v>3240</v>
      </c>
      <c r="B2573" s="199" t="s">
        <v>473</v>
      </c>
      <c r="C2573" s="196">
        <f>'9'!I30</f>
        <v>0</v>
      </c>
      <c r="D2573" s="197" t="e">
        <f>'9'!I30*100/'9'!H30</f>
        <v>#DIV/0!</v>
      </c>
    </row>
    <row r="2574" spans="1:4">
      <c r="A2574" s="194" t="s">
        <v>3241</v>
      </c>
      <c r="B2574" s="198" t="s">
        <v>475</v>
      </c>
      <c r="C2574" s="196">
        <f>'9'!I31</f>
        <v>0</v>
      </c>
      <c r="D2574" s="197" t="e">
        <f>'9'!I31*100/'9'!H31</f>
        <v>#DIV/0!</v>
      </c>
    </row>
    <row r="2575" spans="1:4">
      <c r="A2575" s="194" t="s">
        <v>3242</v>
      </c>
      <c r="B2575" s="198" t="s">
        <v>477</v>
      </c>
      <c r="C2575" s="196">
        <f>'10'!I6</f>
        <v>0</v>
      </c>
      <c r="D2575" s="197" t="e">
        <f>'10'!I6*100/'10'!H6</f>
        <v>#DIV/0!</v>
      </c>
    </row>
    <row r="2576" spans="1:4">
      <c r="A2576" s="194" t="s">
        <v>3243</v>
      </c>
      <c r="B2576" s="199" t="s">
        <v>479</v>
      </c>
      <c r="C2576" s="196">
        <f>'10'!I7</f>
        <v>0</v>
      </c>
      <c r="D2576" s="197" t="e">
        <f>'10'!I7*100/'10'!H7</f>
        <v>#DIV/0!</v>
      </c>
    </row>
    <row r="2577" spans="1:4">
      <c r="A2577" s="194" t="s">
        <v>3244</v>
      </c>
      <c r="B2577" s="198" t="s">
        <v>481</v>
      </c>
      <c r="C2577" s="196">
        <f>'10'!I8</f>
        <v>0</v>
      </c>
      <c r="D2577" s="197" t="e">
        <f>'10'!I8*100/'10'!H8</f>
        <v>#DIV/0!</v>
      </c>
    </row>
    <row r="2578" spans="1:4">
      <c r="A2578" s="194" t="s">
        <v>3245</v>
      </c>
      <c r="B2578" s="198" t="s">
        <v>483</v>
      </c>
      <c r="C2578" s="196">
        <f>'10'!I9</f>
        <v>0</v>
      </c>
      <c r="D2578" s="197" t="e">
        <f>'10'!I9*100/'10'!H9</f>
        <v>#DIV/0!</v>
      </c>
    </row>
    <row r="2579" spans="1:4">
      <c r="A2579" s="194" t="s">
        <v>3246</v>
      </c>
      <c r="B2579" s="198" t="s">
        <v>485</v>
      </c>
      <c r="C2579" s="196">
        <f>'10'!I10</f>
        <v>0</v>
      </c>
      <c r="D2579" s="197" t="e">
        <f>'10'!I10*100/'10'!H10</f>
        <v>#DIV/0!</v>
      </c>
    </row>
    <row r="2580" spans="1:4">
      <c r="A2580" s="194" t="s">
        <v>3247</v>
      </c>
      <c r="B2580" s="198" t="s">
        <v>487</v>
      </c>
      <c r="C2580" s="196">
        <f>'10'!I11</f>
        <v>0</v>
      </c>
      <c r="D2580" s="197" t="e">
        <f>'10'!I11*100/'10'!H11</f>
        <v>#DIV/0!</v>
      </c>
    </row>
    <row r="2581" spans="1:4">
      <c r="A2581" s="194" t="s">
        <v>3248</v>
      </c>
      <c r="B2581" s="198" t="s">
        <v>489</v>
      </c>
      <c r="C2581" s="196">
        <f>'10'!I12</f>
        <v>0</v>
      </c>
      <c r="D2581" s="197" t="e">
        <f>'10'!I12*100/'10'!H12</f>
        <v>#DIV/0!</v>
      </c>
    </row>
    <row r="2582" spans="1:4">
      <c r="A2582" s="194" t="s">
        <v>3249</v>
      </c>
      <c r="B2582" s="198" t="s">
        <v>491</v>
      </c>
      <c r="C2582" s="196">
        <f>'10'!I13</f>
        <v>0</v>
      </c>
      <c r="D2582" s="197" t="e">
        <f>'10'!I13*100/'10'!H13</f>
        <v>#DIV/0!</v>
      </c>
    </row>
    <row r="2583" spans="1:4">
      <c r="A2583" s="194" t="s">
        <v>3250</v>
      </c>
      <c r="B2583" s="198" t="s">
        <v>493</v>
      </c>
      <c r="C2583" s="196">
        <f>'10'!I14</f>
        <v>0</v>
      </c>
      <c r="D2583" s="197" t="e">
        <f>'10'!I14*100/'10'!H14</f>
        <v>#DIV/0!</v>
      </c>
    </row>
    <row r="2584" spans="1:4">
      <c r="A2584" s="194" t="s">
        <v>3251</v>
      </c>
      <c r="B2584" s="198" t="s">
        <v>495</v>
      </c>
      <c r="C2584" s="196">
        <f>'10'!I15</f>
        <v>0</v>
      </c>
      <c r="D2584" s="197" t="e">
        <f>'10'!I15*100/'10'!H15</f>
        <v>#DIV/0!</v>
      </c>
    </row>
    <row r="2585" spans="1:4">
      <c r="A2585" s="194" t="s">
        <v>3252</v>
      </c>
      <c r="B2585" s="198" t="s">
        <v>497</v>
      </c>
      <c r="C2585" s="196">
        <f>'10'!I16</f>
        <v>0</v>
      </c>
      <c r="D2585" s="197" t="e">
        <f>'10'!I16*100/'10'!H16</f>
        <v>#DIV/0!</v>
      </c>
    </row>
    <row r="2586" spans="1:4">
      <c r="A2586" s="194" t="s">
        <v>3253</v>
      </c>
      <c r="B2586" s="198" t="s">
        <v>499</v>
      </c>
      <c r="C2586" s="196">
        <f>'10'!I17</f>
        <v>0</v>
      </c>
      <c r="D2586" s="197" t="e">
        <f>'10'!I17*100/'10'!H17</f>
        <v>#DIV/0!</v>
      </c>
    </row>
    <row r="2587" spans="1:4">
      <c r="A2587" s="194" t="s">
        <v>3254</v>
      </c>
      <c r="B2587" s="198" t="s">
        <v>501</v>
      </c>
      <c r="C2587" s="196">
        <f>'10'!I18</f>
        <v>0</v>
      </c>
      <c r="D2587" s="197" t="e">
        <f>'10'!I18*100/'10'!H18</f>
        <v>#DIV/0!</v>
      </c>
    </row>
    <row r="2588" spans="1:4">
      <c r="A2588" s="194" t="s">
        <v>3255</v>
      </c>
      <c r="B2588" s="198" t="s">
        <v>503</v>
      </c>
      <c r="C2588" s="196">
        <f>'10'!I19</f>
        <v>0</v>
      </c>
      <c r="D2588" s="197" t="e">
        <f>'10'!I19*100/'10'!H19</f>
        <v>#DIV/0!</v>
      </c>
    </row>
    <row r="2589" spans="1:4">
      <c r="A2589" s="194" t="s">
        <v>3256</v>
      </c>
      <c r="B2589" s="198" t="s">
        <v>505</v>
      </c>
      <c r="C2589" s="196">
        <f>'10'!I20</f>
        <v>0</v>
      </c>
      <c r="D2589" s="197" t="e">
        <f>'10'!I20*100/'10'!H20</f>
        <v>#DIV/0!</v>
      </c>
    </row>
    <row r="2590" spans="1:4">
      <c r="A2590" s="194" t="s">
        <v>3257</v>
      </c>
      <c r="B2590" s="198" t="s">
        <v>507</v>
      </c>
      <c r="C2590" s="196">
        <f>'10'!I21</f>
        <v>0</v>
      </c>
      <c r="D2590" s="197" t="e">
        <f>'10'!I21*100/'10'!H21</f>
        <v>#DIV/0!</v>
      </c>
    </row>
    <row r="2591" spans="1:4">
      <c r="A2591" s="194" t="s">
        <v>3258</v>
      </c>
      <c r="B2591" s="198" t="s">
        <v>509</v>
      </c>
      <c r="C2591" s="196">
        <f>'10'!I22</f>
        <v>0</v>
      </c>
      <c r="D2591" s="197" t="e">
        <f>'10'!I22*100/'10'!H22</f>
        <v>#DIV/0!</v>
      </c>
    </row>
    <row r="2592" spans="1:4">
      <c r="A2592" s="194" t="s">
        <v>3259</v>
      </c>
      <c r="B2592" s="198" t="s">
        <v>511</v>
      </c>
      <c r="C2592" s="196">
        <f>'10'!I23</f>
        <v>0</v>
      </c>
      <c r="D2592" s="197" t="e">
        <f>'10'!I23*100/'10'!H23</f>
        <v>#DIV/0!</v>
      </c>
    </row>
    <row r="2593" spans="1:4">
      <c r="A2593" s="194" t="s">
        <v>3260</v>
      </c>
      <c r="B2593" s="198" t="s">
        <v>513</v>
      </c>
      <c r="C2593" s="196">
        <f>'10'!I24</f>
        <v>0</v>
      </c>
      <c r="D2593" s="197" t="e">
        <f>'10'!I24*100/'10'!H24</f>
        <v>#DIV/0!</v>
      </c>
    </row>
    <row r="2594" spans="1:4">
      <c r="A2594" s="194" t="s">
        <v>3261</v>
      </c>
      <c r="B2594" s="198" t="s">
        <v>515</v>
      </c>
      <c r="C2594" s="196">
        <f>'10'!I25</f>
        <v>0</v>
      </c>
      <c r="D2594" s="197" t="e">
        <f>'10'!I25*100/'10'!H25</f>
        <v>#DIV/0!</v>
      </c>
    </row>
    <row r="2595" spans="1:4">
      <c r="A2595" s="194" t="s">
        <v>3262</v>
      </c>
      <c r="B2595" s="198" t="s">
        <v>517</v>
      </c>
      <c r="C2595" s="196">
        <f>'10'!I26</f>
        <v>0</v>
      </c>
      <c r="D2595" s="197" t="e">
        <f>'10'!I26*100/'10'!H26</f>
        <v>#DIV/0!</v>
      </c>
    </row>
    <row r="2596" spans="1:4">
      <c r="A2596" s="194" t="s">
        <v>3263</v>
      </c>
      <c r="B2596" s="198" t="s">
        <v>519</v>
      </c>
      <c r="C2596" s="196">
        <f>'10'!I27</f>
        <v>0</v>
      </c>
      <c r="D2596" s="197" t="e">
        <f>'10'!I27*100/'10'!H27</f>
        <v>#DIV/0!</v>
      </c>
    </row>
    <row r="2597" s="181" customFormat="1" spans="1:11">
      <c r="A2597" s="194" t="s">
        <v>3264</v>
      </c>
      <c r="B2597" s="198" t="s">
        <v>2890</v>
      </c>
      <c r="C2597" s="196">
        <f>'10'!I28</f>
        <v>0</v>
      </c>
      <c r="D2597" s="197" t="e">
        <f>'10'!I28*100/'10'!H28</f>
        <v>#DIV/0!</v>
      </c>
      <c r="K2597" s="203"/>
    </row>
    <row r="2598" ht="25.5" spans="1:4">
      <c r="A2598" s="194" t="s">
        <v>3265</v>
      </c>
      <c r="B2598" s="198" t="s">
        <v>523</v>
      </c>
      <c r="C2598" s="196">
        <f>'10'!I29</f>
        <v>0</v>
      </c>
      <c r="D2598" s="197" t="e">
        <f>'10'!I29*100/'10'!H29</f>
        <v>#DIV/0!</v>
      </c>
    </row>
    <row r="2599" s="181" customFormat="1" spans="1:11">
      <c r="A2599" s="194" t="s">
        <v>3266</v>
      </c>
      <c r="B2599" s="198" t="s">
        <v>525</v>
      </c>
      <c r="C2599" s="196">
        <f>'10'!I30</f>
        <v>0</v>
      </c>
      <c r="D2599" s="197" t="e">
        <f>'10'!I30*100/'10'!H30</f>
        <v>#DIV/0!</v>
      </c>
      <c r="K2599" s="203"/>
    </row>
    <row r="2600" spans="1:4">
      <c r="A2600" s="194" t="s">
        <v>3267</v>
      </c>
      <c r="B2600" s="198" t="s">
        <v>527</v>
      </c>
      <c r="C2600" s="196">
        <f>'10'!I31</f>
        <v>0</v>
      </c>
      <c r="D2600" s="197" t="e">
        <f>'10'!I31*100/'10'!H31</f>
        <v>#DIV/0!</v>
      </c>
    </row>
    <row r="2601" spans="1:4">
      <c r="A2601" s="194" t="s">
        <v>3268</v>
      </c>
      <c r="B2601" s="198" t="s">
        <v>529</v>
      </c>
      <c r="C2601" s="196">
        <f>'10'!I32</f>
        <v>0</v>
      </c>
      <c r="D2601" s="197" t="e">
        <f>'10'!I32*100/'10'!H32</f>
        <v>#DIV/0!</v>
      </c>
    </row>
    <row r="2602" spans="1:4">
      <c r="A2602" s="194" t="s">
        <v>3269</v>
      </c>
      <c r="B2602" s="198" t="s">
        <v>531</v>
      </c>
      <c r="C2602" s="196">
        <f>'10'!I33</f>
        <v>0</v>
      </c>
      <c r="D2602" s="197" t="e">
        <f>'10'!I33*100/'10'!H33</f>
        <v>#DIV/0!</v>
      </c>
    </row>
    <row r="2603" spans="1:4">
      <c r="A2603" s="194" t="s">
        <v>3270</v>
      </c>
      <c r="B2603" s="198" t="s">
        <v>533</v>
      </c>
      <c r="C2603" s="196">
        <f>'11'!I6</f>
        <v>0</v>
      </c>
      <c r="D2603" s="197" t="e">
        <f>'11'!I6*100/'11'!H6</f>
        <v>#DIV/0!</v>
      </c>
    </row>
    <row r="2604" spans="1:4">
      <c r="A2604" s="194" t="s">
        <v>3271</v>
      </c>
      <c r="B2604" s="198" t="s">
        <v>535</v>
      </c>
      <c r="C2604" s="196">
        <f>'11'!I7</f>
        <v>0</v>
      </c>
      <c r="D2604" s="197" t="e">
        <f>'11'!I7*100/'11'!H7</f>
        <v>#DIV/0!</v>
      </c>
    </row>
    <row r="2605" spans="1:4">
      <c r="A2605" s="194" t="s">
        <v>3272</v>
      </c>
      <c r="B2605" s="198" t="s">
        <v>537</v>
      </c>
      <c r="C2605" s="196">
        <f>'11'!I8</f>
        <v>0</v>
      </c>
      <c r="D2605" s="197" t="e">
        <f>'11'!I8*100/'11'!H8</f>
        <v>#DIV/0!</v>
      </c>
    </row>
    <row r="2606" spans="1:4">
      <c r="A2606" s="194" t="s">
        <v>3273</v>
      </c>
      <c r="B2606" s="198" t="s">
        <v>539</v>
      </c>
      <c r="C2606" s="196">
        <f>'11'!I9</f>
        <v>0</v>
      </c>
      <c r="D2606" s="197" t="e">
        <f>'11'!I9*100/'11'!H9</f>
        <v>#DIV/0!</v>
      </c>
    </row>
    <row r="2607" spans="1:4">
      <c r="A2607" s="194" t="s">
        <v>3274</v>
      </c>
      <c r="B2607" s="198" t="s">
        <v>541</v>
      </c>
      <c r="C2607" s="196">
        <f>'11'!I10</f>
        <v>0</v>
      </c>
      <c r="D2607" s="197" t="e">
        <f>'11'!I10*100/'11'!H10</f>
        <v>#DIV/0!</v>
      </c>
    </row>
    <row r="2608" spans="1:4">
      <c r="A2608" s="194" t="s">
        <v>3275</v>
      </c>
      <c r="B2608" s="198" t="s">
        <v>543</v>
      </c>
      <c r="C2608" s="196">
        <f>'11'!I11</f>
        <v>0</v>
      </c>
      <c r="D2608" s="197" t="e">
        <f>'11'!I11*100/'11'!H11</f>
        <v>#DIV/0!</v>
      </c>
    </row>
    <row r="2609" spans="1:4">
      <c r="A2609" s="194" t="s">
        <v>3276</v>
      </c>
      <c r="B2609" s="198" t="s">
        <v>545</v>
      </c>
      <c r="C2609" s="196">
        <f>'11'!I12</f>
        <v>0</v>
      </c>
      <c r="D2609" s="197" t="e">
        <f>'11'!I12*100/'11'!H12</f>
        <v>#DIV/0!</v>
      </c>
    </row>
    <row r="2610" spans="1:4">
      <c r="A2610" s="194" t="s">
        <v>3277</v>
      </c>
      <c r="B2610" s="198" t="s">
        <v>547</v>
      </c>
      <c r="C2610" s="196">
        <f>'11'!I13</f>
        <v>0</v>
      </c>
      <c r="D2610" s="197" t="e">
        <f>'11'!I13*100/'11'!H13</f>
        <v>#DIV/0!</v>
      </c>
    </row>
    <row r="2611" spans="1:4">
      <c r="A2611" s="194" t="s">
        <v>3278</v>
      </c>
      <c r="B2611" s="198" t="s">
        <v>549</v>
      </c>
      <c r="C2611" s="196">
        <f>'11'!I14</f>
        <v>0</v>
      </c>
      <c r="D2611" s="197" t="e">
        <f>'11'!I14*100/'11'!H14</f>
        <v>#DIV/0!</v>
      </c>
    </row>
    <row r="2612" spans="1:4">
      <c r="A2612" s="194" t="s">
        <v>3279</v>
      </c>
      <c r="B2612" s="198" t="s">
        <v>551</v>
      </c>
      <c r="C2612" s="196">
        <f>'11'!I15</f>
        <v>0</v>
      </c>
      <c r="D2612" s="197" t="e">
        <f>'11'!I15*100/'11'!H15</f>
        <v>#DIV/0!</v>
      </c>
    </row>
    <row r="2613" spans="1:4">
      <c r="A2613" s="194" t="s">
        <v>3280</v>
      </c>
      <c r="B2613" s="198" t="s">
        <v>553</v>
      </c>
      <c r="C2613" s="196">
        <f>'11'!I16</f>
        <v>0</v>
      </c>
      <c r="D2613" s="197" t="e">
        <f>'11'!I16*100/'11'!H16</f>
        <v>#DIV/0!</v>
      </c>
    </row>
    <row r="2614" spans="1:4">
      <c r="A2614" s="194" t="s">
        <v>3281</v>
      </c>
      <c r="B2614" s="198" t="s">
        <v>555</v>
      </c>
      <c r="C2614" s="196">
        <f>'11'!I17</f>
        <v>0</v>
      </c>
      <c r="D2614" s="197" t="e">
        <f>'11'!I17*100/'11'!H17</f>
        <v>#DIV/0!</v>
      </c>
    </row>
    <row r="2615" spans="1:4">
      <c r="A2615" s="194" t="s">
        <v>3282</v>
      </c>
      <c r="B2615" s="198" t="s">
        <v>557</v>
      </c>
      <c r="C2615" s="196">
        <f>'11'!I18</f>
        <v>0</v>
      </c>
      <c r="D2615" s="197" t="e">
        <f>'11'!I18*100/'11'!H18</f>
        <v>#DIV/0!</v>
      </c>
    </row>
    <row r="2616" spans="1:4">
      <c r="A2616" s="194" t="s">
        <v>3283</v>
      </c>
      <c r="B2616" s="198" t="s">
        <v>559</v>
      </c>
      <c r="C2616" s="196">
        <f>'11'!I19</f>
        <v>0</v>
      </c>
      <c r="D2616" s="197" t="e">
        <f>'11'!I19*100/'11'!H19</f>
        <v>#DIV/0!</v>
      </c>
    </row>
    <row r="2617" spans="1:4">
      <c r="A2617" s="194" t="s">
        <v>3284</v>
      </c>
      <c r="B2617" s="198" t="s">
        <v>561</v>
      </c>
      <c r="C2617" s="196">
        <f>'11'!I20</f>
        <v>0</v>
      </c>
      <c r="D2617" s="197" t="e">
        <f>'11'!I20*100/'11'!H20</f>
        <v>#DIV/0!</v>
      </c>
    </row>
    <row r="2618" spans="1:4">
      <c r="A2618" s="194" t="s">
        <v>3285</v>
      </c>
      <c r="B2618" s="198" t="s">
        <v>563</v>
      </c>
      <c r="C2618" s="196">
        <f>'11'!I21</f>
        <v>0</v>
      </c>
      <c r="D2618" s="197" t="e">
        <f>'11'!I21*100/'11'!H21</f>
        <v>#DIV/0!</v>
      </c>
    </row>
    <row r="2619" spans="1:4">
      <c r="A2619" s="194" t="s">
        <v>3286</v>
      </c>
      <c r="B2619" s="198" t="s">
        <v>254</v>
      </c>
      <c r="C2619" s="196">
        <f>'11'!I22</f>
        <v>0</v>
      </c>
      <c r="D2619" s="197" t="e">
        <f>'11'!I22*100/'11'!H22</f>
        <v>#DIV/0!</v>
      </c>
    </row>
    <row r="2620" spans="1:4">
      <c r="A2620" s="194" t="s">
        <v>3287</v>
      </c>
      <c r="B2620" s="198" t="s">
        <v>566</v>
      </c>
      <c r="C2620" s="196">
        <f>'11'!I23</f>
        <v>0</v>
      </c>
      <c r="D2620" s="197" t="e">
        <f>'11'!I23*100/'11'!H23</f>
        <v>#DIV/0!</v>
      </c>
    </row>
    <row r="2621" spans="1:4">
      <c r="A2621" s="194" t="s">
        <v>3288</v>
      </c>
      <c r="B2621" s="198" t="s">
        <v>568</v>
      </c>
      <c r="C2621" s="196">
        <f>'11'!I24</f>
        <v>0</v>
      </c>
      <c r="D2621" s="197" t="e">
        <f>'11'!I24*100/'11'!H24</f>
        <v>#DIV/0!</v>
      </c>
    </row>
    <row r="2622" spans="1:4">
      <c r="A2622" s="194" t="s">
        <v>3289</v>
      </c>
      <c r="B2622" s="198" t="s">
        <v>570</v>
      </c>
      <c r="C2622" s="196">
        <f>'11'!I25</f>
        <v>0</v>
      </c>
      <c r="D2622" s="197" t="e">
        <f>'11'!I25*100/'11'!H25</f>
        <v>#DIV/0!</v>
      </c>
    </row>
    <row r="2623" spans="1:4">
      <c r="A2623" s="194" t="s">
        <v>3290</v>
      </c>
      <c r="B2623" s="198" t="s">
        <v>572</v>
      </c>
      <c r="C2623" s="196">
        <f>'11'!I26</f>
        <v>0</v>
      </c>
      <c r="D2623" s="197" t="e">
        <f>'11'!I26*100/'11'!H26</f>
        <v>#DIV/0!</v>
      </c>
    </row>
    <row r="2624" spans="1:4">
      <c r="A2624" s="194" t="s">
        <v>3291</v>
      </c>
      <c r="B2624" s="198" t="s">
        <v>574</v>
      </c>
      <c r="C2624" s="196">
        <f>'11'!I27</f>
        <v>0</v>
      </c>
      <c r="D2624" s="197" t="e">
        <f>'11'!I27*100/'11'!H27</f>
        <v>#DIV/0!</v>
      </c>
    </row>
    <row r="2625" spans="1:4">
      <c r="A2625" s="194" t="s">
        <v>3292</v>
      </c>
      <c r="B2625" s="198" t="s">
        <v>576</v>
      </c>
      <c r="C2625" s="196">
        <f>'11'!I28</f>
        <v>0</v>
      </c>
      <c r="D2625" s="197" t="e">
        <f>'11'!I28*100/'11'!H28</f>
        <v>#DIV/0!</v>
      </c>
    </row>
    <row r="2626" spans="1:4">
      <c r="A2626" s="194" t="s">
        <v>3293</v>
      </c>
      <c r="B2626" s="198" t="s">
        <v>578</v>
      </c>
      <c r="C2626" s="196">
        <f>'11'!I30</f>
        <v>0</v>
      </c>
      <c r="D2626" s="197" t="e">
        <f>'11'!I30*100/'11'!H30</f>
        <v>#DIV/0!</v>
      </c>
    </row>
    <row r="2627" s="181" customFormat="1" spans="1:11">
      <c r="A2627" s="194" t="s">
        <v>3294</v>
      </c>
      <c r="B2627" s="198" t="s">
        <v>733</v>
      </c>
      <c r="C2627" s="196">
        <f>'12'!I6</f>
        <v>0</v>
      </c>
      <c r="D2627" s="197" t="e">
        <f>'12'!I6*100/'12'!H6</f>
        <v>#DIV/0!</v>
      </c>
      <c r="K2627" s="203"/>
    </row>
    <row r="2628" spans="1:4">
      <c r="A2628" s="194" t="s">
        <v>3295</v>
      </c>
      <c r="B2628" s="198" t="s">
        <v>582</v>
      </c>
      <c r="C2628" s="196">
        <f>'12'!I7</f>
        <v>0</v>
      </c>
      <c r="D2628" s="197" t="e">
        <f>'12'!I7*100/'12'!H7</f>
        <v>#DIV/0!</v>
      </c>
    </row>
    <row r="2629" spans="1:4">
      <c r="A2629" s="194" t="s">
        <v>3296</v>
      </c>
      <c r="B2629" s="198" t="s">
        <v>584</v>
      </c>
      <c r="C2629" s="196">
        <f>'12'!I8</f>
        <v>0</v>
      </c>
      <c r="D2629" s="197" t="e">
        <f>'12'!I8*100/'12'!H8</f>
        <v>#DIV/0!</v>
      </c>
    </row>
    <row r="2630" spans="1:4">
      <c r="A2630" s="194" t="s">
        <v>3297</v>
      </c>
      <c r="B2630" s="198" t="s">
        <v>586</v>
      </c>
      <c r="C2630" s="196">
        <f>'12'!I13</f>
        <v>0</v>
      </c>
      <c r="D2630" s="197" t="e">
        <f>'12'!I13*100/'12'!H13</f>
        <v>#DIV/0!</v>
      </c>
    </row>
    <row r="2631" spans="1:4">
      <c r="A2631" s="194" t="s">
        <v>3298</v>
      </c>
      <c r="B2631" s="198" t="s">
        <v>588</v>
      </c>
      <c r="C2631" s="196">
        <f>'12'!I17</f>
        <v>0</v>
      </c>
      <c r="D2631" s="197" t="e">
        <f>'12'!I17*100/'12'!H17</f>
        <v>#DIV/0!</v>
      </c>
    </row>
    <row r="2632" spans="1:4">
      <c r="A2632" s="194" t="s">
        <v>3299</v>
      </c>
      <c r="B2632" s="198" t="s">
        <v>590</v>
      </c>
      <c r="C2632" s="196">
        <f>'12'!I19</f>
        <v>0</v>
      </c>
      <c r="D2632" s="197" t="e">
        <f>'12'!I19*100/'12'!H19</f>
        <v>#DIV/0!</v>
      </c>
    </row>
    <row r="2633" s="181" customFormat="1" spans="1:11">
      <c r="A2633" s="194" t="s">
        <v>3300</v>
      </c>
      <c r="B2633" s="199" t="s">
        <v>592</v>
      </c>
      <c r="C2633" s="196">
        <f>'12'!I20</f>
        <v>0</v>
      </c>
      <c r="D2633" s="197" t="e">
        <f>'12'!I20*100/'12'!H20</f>
        <v>#DIV/0!</v>
      </c>
      <c r="K2633" s="203"/>
    </row>
    <row r="2634" spans="1:4">
      <c r="A2634" s="194" t="s">
        <v>3301</v>
      </c>
      <c r="B2634" s="198" t="s">
        <v>594</v>
      </c>
      <c r="C2634" s="196">
        <f>'12'!I22</f>
        <v>0</v>
      </c>
      <c r="D2634" s="197" t="e">
        <f>'12'!I22*100/'12'!H22</f>
        <v>#DIV/0!</v>
      </c>
    </row>
    <row r="2635" spans="1:4">
      <c r="A2635" s="194" t="s">
        <v>3302</v>
      </c>
      <c r="B2635" s="198" t="s">
        <v>596</v>
      </c>
      <c r="C2635" s="196">
        <f>'12'!I23</f>
        <v>0</v>
      </c>
      <c r="D2635" s="197" t="e">
        <f>'12'!I23*100/'12'!H23</f>
        <v>#DIV/0!</v>
      </c>
    </row>
    <row r="2636" spans="1:4">
      <c r="A2636" s="194" t="s">
        <v>3303</v>
      </c>
      <c r="B2636" s="198" t="s">
        <v>598</v>
      </c>
      <c r="C2636" s="196">
        <f>'12'!I24</f>
        <v>0</v>
      </c>
      <c r="D2636" s="197" t="e">
        <f>'12'!I24*100/'12'!H24</f>
        <v>#DIV/0!</v>
      </c>
    </row>
    <row r="2637" spans="1:4">
      <c r="A2637" s="194" t="s">
        <v>3304</v>
      </c>
      <c r="B2637" s="198" t="s">
        <v>600</v>
      </c>
      <c r="C2637" s="196">
        <f>'12'!I25</f>
        <v>0</v>
      </c>
      <c r="D2637" s="197" t="e">
        <f>'12'!I25*100/'12'!H25</f>
        <v>#DIV/0!</v>
      </c>
    </row>
    <row r="2638" spans="1:4">
      <c r="A2638" s="194" t="s">
        <v>3305</v>
      </c>
      <c r="B2638" s="198" t="s">
        <v>602</v>
      </c>
      <c r="C2638" s="196">
        <f>'12'!I26</f>
        <v>0</v>
      </c>
      <c r="D2638" s="197" t="e">
        <f>'12'!I26*100/'12'!H26</f>
        <v>#DIV/0!</v>
      </c>
    </row>
    <row r="2639" spans="1:4">
      <c r="A2639" s="194" t="s">
        <v>3306</v>
      </c>
      <c r="B2639" s="198" t="s">
        <v>559</v>
      </c>
      <c r="C2639" s="196">
        <f>'12'!I27</f>
        <v>0</v>
      </c>
      <c r="D2639" s="197" t="e">
        <f>'12'!I27*100/'12'!H27</f>
        <v>#DIV/0!</v>
      </c>
    </row>
    <row r="2640" spans="1:4">
      <c r="A2640" s="194" t="s">
        <v>3307</v>
      </c>
      <c r="B2640" s="198" t="s">
        <v>605</v>
      </c>
      <c r="C2640" s="196">
        <f>'13'!I6</f>
        <v>0</v>
      </c>
      <c r="D2640" s="197" t="e">
        <f>'13'!I6*100/'13'!H6</f>
        <v>#DIV/0!</v>
      </c>
    </row>
    <row r="2641" spans="1:4">
      <c r="A2641" s="194" t="s">
        <v>3308</v>
      </c>
      <c r="B2641" s="198" t="s">
        <v>607</v>
      </c>
      <c r="C2641" s="196">
        <f>'13'!I7</f>
        <v>0</v>
      </c>
      <c r="D2641" s="197" t="e">
        <f>'13'!I7*100/'13'!H7</f>
        <v>#DIV/0!</v>
      </c>
    </row>
    <row r="2642" spans="1:4">
      <c r="A2642" s="194" t="s">
        <v>3309</v>
      </c>
      <c r="B2642" s="198" t="s">
        <v>358</v>
      </c>
      <c r="C2642" s="196">
        <f>'13'!I8</f>
        <v>0</v>
      </c>
      <c r="D2642" s="197" t="e">
        <f>'13'!I8*100/'13'!H8</f>
        <v>#DIV/0!</v>
      </c>
    </row>
    <row r="2643" spans="1:4">
      <c r="A2643" s="194" t="s">
        <v>3310</v>
      </c>
      <c r="B2643" s="198" t="s">
        <v>610</v>
      </c>
      <c r="C2643" s="196">
        <f>'13'!I9</f>
        <v>0</v>
      </c>
      <c r="D2643" s="197" t="e">
        <f>'13'!I9*100/'13'!H9</f>
        <v>#DIV/0!</v>
      </c>
    </row>
    <row r="2644" spans="1:4">
      <c r="A2644" s="194" t="s">
        <v>3311</v>
      </c>
      <c r="B2644" s="198" t="s">
        <v>612</v>
      </c>
      <c r="C2644" s="196">
        <f>'13'!I10</f>
        <v>0</v>
      </c>
      <c r="D2644" s="197" t="e">
        <f>'13'!I10*100/'13'!H10</f>
        <v>#DIV/0!</v>
      </c>
    </row>
    <row r="2645" spans="1:4">
      <c r="A2645" s="194" t="s">
        <v>3312</v>
      </c>
      <c r="B2645" s="198" t="s">
        <v>614</v>
      </c>
      <c r="C2645" s="196">
        <f>'13'!I11</f>
        <v>0</v>
      </c>
      <c r="D2645" s="197" t="e">
        <f>'13'!I11*100/'13'!H11</f>
        <v>#DIV/0!</v>
      </c>
    </row>
    <row r="2646" spans="1:4">
      <c r="A2646" s="194" t="s">
        <v>3313</v>
      </c>
      <c r="B2646" s="198" t="s">
        <v>616</v>
      </c>
      <c r="C2646" s="196">
        <f>'13'!I12</f>
        <v>0</v>
      </c>
      <c r="D2646" s="197" t="e">
        <f>'13'!I12*100/'13'!H12</f>
        <v>#DIV/0!</v>
      </c>
    </row>
    <row r="2647" spans="1:4">
      <c r="A2647" s="194" t="s">
        <v>3314</v>
      </c>
      <c r="B2647" s="198" t="s">
        <v>618</v>
      </c>
      <c r="C2647" s="196">
        <f>'13'!I13</f>
        <v>0</v>
      </c>
      <c r="D2647" s="197" t="e">
        <f>'13'!I13*100/'13'!H13</f>
        <v>#DIV/0!</v>
      </c>
    </row>
    <row r="2648" spans="1:4">
      <c r="A2648" s="194" t="s">
        <v>3315</v>
      </c>
      <c r="B2648" s="198" t="s">
        <v>620</v>
      </c>
      <c r="C2648" s="196">
        <f>'13'!I19</f>
        <v>0</v>
      </c>
      <c r="D2648" s="197" t="e">
        <f>'13'!I19*100/'13'!H19</f>
        <v>#DIV/0!</v>
      </c>
    </row>
    <row r="2649" spans="1:4">
      <c r="A2649" s="194" t="s">
        <v>3316</v>
      </c>
      <c r="B2649" s="199" t="s">
        <v>622</v>
      </c>
      <c r="C2649" s="196">
        <f>'13'!I20</f>
        <v>0</v>
      </c>
      <c r="D2649" s="197" t="e">
        <f>'13'!I20*100/'13'!H20</f>
        <v>#DIV/0!</v>
      </c>
    </row>
    <row r="2650" spans="1:4">
      <c r="A2650" s="194" t="s">
        <v>3317</v>
      </c>
      <c r="B2650" s="199" t="s">
        <v>624</v>
      </c>
      <c r="C2650" s="196">
        <f>'13'!I21</f>
        <v>0</v>
      </c>
      <c r="D2650" s="197" t="e">
        <f>'13'!I21*100/'13'!H21</f>
        <v>#DIV/0!</v>
      </c>
    </row>
    <row r="2651" spans="1:4">
      <c r="A2651" s="194" t="s">
        <v>3318</v>
      </c>
      <c r="B2651" s="198" t="s">
        <v>626</v>
      </c>
      <c r="C2651" s="196">
        <f>'13'!I22</f>
        <v>0</v>
      </c>
      <c r="D2651" s="197" t="e">
        <f>'13'!I22*100/'13'!H22</f>
        <v>#DIV/0!</v>
      </c>
    </row>
    <row r="2652" spans="1:4">
      <c r="A2652" s="194" t="s">
        <v>3319</v>
      </c>
      <c r="B2652" s="198" t="s">
        <v>628</v>
      </c>
      <c r="C2652" s="196">
        <f>'13'!I23</f>
        <v>0</v>
      </c>
      <c r="D2652" s="197" t="e">
        <f>'13'!I23*100/'13'!H23</f>
        <v>#DIV/0!</v>
      </c>
    </row>
    <row r="2653" spans="1:4">
      <c r="A2653" s="194" t="s">
        <v>3320</v>
      </c>
      <c r="B2653" s="198" t="s">
        <v>630</v>
      </c>
      <c r="C2653" s="196">
        <f>'13'!I24</f>
        <v>0</v>
      </c>
      <c r="D2653" s="197" t="e">
        <f>'13'!I24*100/'13'!H24</f>
        <v>#DIV/0!</v>
      </c>
    </row>
    <row r="2654" spans="1:4">
      <c r="A2654" s="194" t="s">
        <v>3321</v>
      </c>
      <c r="B2654" s="198" t="s">
        <v>632</v>
      </c>
      <c r="C2654" s="196">
        <f>'13'!I25</f>
        <v>0</v>
      </c>
      <c r="D2654" s="197" t="e">
        <f>'13'!I25*100/'13'!H25</f>
        <v>#DIV/0!</v>
      </c>
    </row>
    <row r="2655" spans="1:4">
      <c r="A2655" s="194" t="s">
        <v>3322</v>
      </c>
      <c r="B2655" s="201" t="s">
        <v>1013</v>
      </c>
      <c r="C2655" s="196">
        <f>('8'!E11-'8'!G11-'8'!I11)+('12'!E6-'12'!G6-'12'!I6)</f>
        <v>1.5</v>
      </c>
      <c r="D2655" s="197">
        <f>(('8'!E11-'8'!G11-'8'!I11)+('12'!E6-'12'!G6-'12'!I6))*100/('8'!E11+'12'!E6)</f>
        <v>100</v>
      </c>
    </row>
    <row r="2656" ht="25.5" spans="1:4">
      <c r="A2656" s="194" t="s">
        <v>3323</v>
      </c>
      <c r="B2656" s="201" t="s">
        <v>1015</v>
      </c>
      <c r="C2656" s="196">
        <f>'8'!E13-'8'!G13-'8'!I13</f>
        <v>0</v>
      </c>
      <c r="D2656" s="197" t="e">
        <f>('8'!E13-'8'!G13-'8'!I13)*100/('8'!E13)</f>
        <v>#DIV/0!</v>
      </c>
    </row>
    <row r="2657" spans="1:4">
      <c r="A2657" s="194" t="s">
        <v>3324</v>
      </c>
      <c r="B2657" s="198" t="s">
        <v>394</v>
      </c>
      <c r="C2657" s="196">
        <f>'8'!E14-'8'!G14-'8'!I14</f>
        <v>0</v>
      </c>
      <c r="D2657" s="197" t="e">
        <f>('8'!E14-'8'!G14-'8'!I14)*100/('8'!E14)</f>
        <v>#DIV/0!</v>
      </c>
    </row>
    <row r="2658" spans="1:4">
      <c r="A2658" s="194" t="s">
        <v>3325</v>
      </c>
      <c r="B2658" s="198" t="s">
        <v>396</v>
      </c>
      <c r="C2658" s="196">
        <f>'8'!E15-'8'!G15-'8'!I15</f>
        <v>0</v>
      </c>
      <c r="D2658" s="197" t="e">
        <f>('8'!E15-'8'!G15-'8'!I15)*100/('8'!E15)</f>
        <v>#DIV/0!</v>
      </c>
    </row>
    <row r="2659" spans="1:4">
      <c r="A2659" s="194" t="s">
        <v>3326</v>
      </c>
      <c r="B2659" s="198" t="s">
        <v>398</v>
      </c>
      <c r="C2659" s="196">
        <f>'8'!E16-'8'!G16-'8'!I16</f>
        <v>0</v>
      </c>
      <c r="D2659" s="197" t="e">
        <f>('8'!E16-'8'!G16-'8'!I16)*100/('8'!E16)</f>
        <v>#DIV/0!</v>
      </c>
    </row>
    <row r="2660" spans="1:4">
      <c r="A2660" s="194" t="s">
        <v>3327</v>
      </c>
      <c r="B2660" s="198" t="s">
        <v>84</v>
      </c>
      <c r="C2660" s="196">
        <f>'8'!E17-'8'!G17-'8'!I17</f>
        <v>0</v>
      </c>
      <c r="D2660" s="197" t="e">
        <f>('8'!E17-'8'!G17-'8'!I17)*100/('8'!E17)</f>
        <v>#DIV/0!</v>
      </c>
    </row>
    <row r="2661" spans="1:4">
      <c r="A2661" s="194" t="s">
        <v>3328</v>
      </c>
      <c r="B2661" s="198" t="s">
        <v>401</v>
      </c>
      <c r="C2661" s="196">
        <f>'8'!E18-'8'!G18-'8'!I18</f>
        <v>0</v>
      </c>
      <c r="D2661" s="197" t="e">
        <f>('8'!E18-'8'!G18-'8'!I18)*100/('8'!E18)</f>
        <v>#DIV/0!</v>
      </c>
    </row>
    <row r="2662" spans="1:4">
      <c r="A2662" s="194" t="s">
        <v>3329</v>
      </c>
      <c r="B2662" s="198" t="s">
        <v>403</v>
      </c>
      <c r="C2662" s="196">
        <f>'8'!E19-'8'!G19-'8'!I19</f>
        <v>0</v>
      </c>
      <c r="D2662" s="197" t="e">
        <f>('8'!E19-'8'!G19-'8'!I19)*100/('8'!E19)</f>
        <v>#DIV/0!</v>
      </c>
    </row>
    <row r="2663" spans="1:4">
      <c r="A2663" s="194" t="s">
        <v>3330</v>
      </c>
      <c r="B2663" s="198" t="s">
        <v>405</v>
      </c>
      <c r="C2663" s="196">
        <f>'8'!E20-'8'!G20-'8'!I20</f>
        <v>0</v>
      </c>
      <c r="D2663" s="197" t="e">
        <f>('8'!E20-'8'!G20-'8'!I20)*100/('8'!E20)</f>
        <v>#DIV/0!</v>
      </c>
    </row>
    <row r="2664" spans="1:4">
      <c r="A2664" s="194" t="s">
        <v>3331</v>
      </c>
      <c r="B2664" s="198" t="s">
        <v>407</v>
      </c>
      <c r="C2664" s="196">
        <f>'8'!E21</f>
        <v>0</v>
      </c>
      <c r="D2664" s="197" t="e">
        <f>('8'!E21)*100/('8'!E21)</f>
        <v>#DIV/0!</v>
      </c>
    </row>
    <row r="2665" spans="1:4">
      <c r="A2665" s="194" t="s">
        <v>3332</v>
      </c>
      <c r="B2665" s="198" t="s">
        <v>409</v>
      </c>
      <c r="C2665" s="196">
        <f>'8'!E22-'8'!G22-'8'!I22</f>
        <v>0</v>
      </c>
      <c r="D2665" s="197" t="e">
        <f>('8'!E22-'8'!G22-'8'!I22)*100/('8'!E22)</f>
        <v>#DIV/0!</v>
      </c>
    </row>
    <row r="2666" spans="1:4">
      <c r="A2666" s="194" t="s">
        <v>3333</v>
      </c>
      <c r="B2666" s="198" t="s">
        <v>411</v>
      </c>
      <c r="C2666" s="196">
        <f>'8'!E23-'8'!G23-'8'!I23</f>
        <v>0</v>
      </c>
      <c r="D2666" s="197" t="e">
        <f>('8'!E23-'8'!G23-'8'!I23)*100/('8'!E23)</f>
        <v>#DIV/0!</v>
      </c>
    </row>
    <row r="2667" spans="1:4">
      <c r="A2667" s="194" t="s">
        <v>3334</v>
      </c>
      <c r="B2667" s="198" t="s">
        <v>413</v>
      </c>
      <c r="C2667" s="196">
        <f>'8'!E24-'8'!G24-'8'!I24</f>
        <v>0</v>
      </c>
      <c r="D2667" s="197" t="e">
        <f>('8'!E24-'8'!G24-'8'!I24)*100/('8'!E24)</f>
        <v>#DIV/0!</v>
      </c>
    </row>
    <row r="2668" spans="1:4">
      <c r="A2668" s="194" t="s">
        <v>3335</v>
      </c>
      <c r="B2668" s="198" t="s">
        <v>415</v>
      </c>
      <c r="C2668" s="196">
        <f>'8'!E25-'8'!G25-'8'!I25</f>
        <v>0</v>
      </c>
      <c r="D2668" s="197" t="e">
        <f>('8'!E25-'8'!G25-'8'!I25)*100/('8'!E25)</f>
        <v>#DIV/0!</v>
      </c>
    </row>
    <row r="2669" spans="1:4">
      <c r="A2669" s="194" t="s">
        <v>3336</v>
      </c>
      <c r="B2669" s="198" t="s">
        <v>417</v>
      </c>
      <c r="C2669" s="196">
        <f>'8'!E26-'8'!G26-'8'!I26</f>
        <v>0</v>
      </c>
      <c r="D2669" s="197" t="e">
        <f>('8'!E26-'8'!G26-'8'!I26)*100/('8'!E26)</f>
        <v>#DIV/0!</v>
      </c>
    </row>
    <row r="2670" spans="1:4">
      <c r="A2670" s="194" t="s">
        <v>3337</v>
      </c>
      <c r="B2670" s="198" t="s">
        <v>419</v>
      </c>
      <c r="C2670" s="196">
        <f>'8'!E27-'8'!G27-'8'!I27</f>
        <v>0</v>
      </c>
      <c r="D2670" s="197" t="e">
        <f>('8'!E27-'8'!G27-'8'!I27)*100/('8'!E27)</f>
        <v>#DIV/0!</v>
      </c>
    </row>
    <row r="2671" spans="1:4">
      <c r="A2671" s="194" t="s">
        <v>3338</v>
      </c>
      <c r="B2671" s="198" t="s">
        <v>421</v>
      </c>
      <c r="C2671" s="196">
        <f>'8'!E28-'8'!G28-'8'!I28</f>
        <v>0</v>
      </c>
      <c r="D2671" s="197" t="e">
        <f>('8'!E28-'8'!G28-'8'!I28)*100/('8'!E28)</f>
        <v>#DIV/0!</v>
      </c>
    </row>
    <row r="2672" spans="1:4">
      <c r="A2672" s="194" t="s">
        <v>3339</v>
      </c>
      <c r="B2672" s="198" t="s">
        <v>423</v>
      </c>
      <c r="C2672" s="196">
        <f>'8'!E29-'8'!G29-'8'!I29</f>
        <v>0</v>
      </c>
      <c r="D2672" s="197" t="e">
        <f>('8'!E29-'8'!G29-'8'!I29)*100/('8'!E29)</f>
        <v>#DIV/0!</v>
      </c>
    </row>
    <row r="2673" spans="1:4">
      <c r="A2673" s="194" t="s">
        <v>3340</v>
      </c>
      <c r="B2673" s="198" t="s">
        <v>425</v>
      </c>
      <c r="C2673" s="196">
        <f>'9'!E6-'9'!G6-'9'!I6</f>
        <v>0</v>
      </c>
      <c r="D2673" s="197" t="e">
        <f>('9'!E6-'9'!G6-'9'!I6)*100/('9'!E6)</f>
        <v>#DIV/0!</v>
      </c>
    </row>
    <row r="2674" spans="1:4">
      <c r="A2674" s="194" t="s">
        <v>3341</v>
      </c>
      <c r="B2674" s="198" t="s">
        <v>427</v>
      </c>
      <c r="C2674" s="196">
        <f>'9'!E7-'9'!G7-'9'!I7</f>
        <v>0</v>
      </c>
      <c r="D2674" s="197" t="e">
        <f>('9'!E7-'9'!G7-'9'!I7)*100/('9'!E7)</f>
        <v>#DIV/0!</v>
      </c>
    </row>
    <row r="2675" spans="1:4">
      <c r="A2675" s="194" t="s">
        <v>3342</v>
      </c>
      <c r="B2675" s="198" t="s">
        <v>429</v>
      </c>
      <c r="C2675" s="196">
        <f>'9'!E8-'9'!G8-'9'!I8</f>
        <v>0</v>
      </c>
      <c r="D2675" s="197" t="e">
        <f>('9'!E8-'9'!G8-'9'!I8)*100/('9'!E8)</f>
        <v>#DIV/0!</v>
      </c>
    </row>
    <row r="2676" spans="1:4">
      <c r="A2676" s="194" t="s">
        <v>3343</v>
      </c>
      <c r="B2676" s="198" t="s">
        <v>431</v>
      </c>
      <c r="C2676" s="196">
        <f>'9'!E9-'9'!G9-'9'!I9</f>
        <v>0</v>
      </c>
      <c r="D2676" s="197" t="e">
        <f>('9'!E9-'9'!G9-'9'!I9)*100/('9'!E9)</f>
        <v>#DIV/0!</v>
      </c>
    </row>
    <row r="2677" spans="1:4">
      <c r="A2677" s="194" t="s">
        <v>3344</v>
      </c>
      <c r="B2677" s="198" t="s">
        <v>433</v>
      </c>
      <c r="C2677" s="196">
        <f>'9'!E10-'9'!G10-'9'!I10</f>
        <v>0</v>
      </c>
      <c r="D2677" s="197" t="e">
        <f>('9'!E10-'9'!G10-'9'!I10)*100/('9'!E10)</f>
        <v>#DIV/0!</v>
      </c>
    </row>
    <row r="2678" spans="1:4">
      <c r="A2678" s="194" t="s">
        <v>3345</v>
      </c>
      <c r="B2678" s="198" t="s">
        <v>435</v>
      </c>
      <c r="C2678" s="196">
        <f>'9'!E11-'9'!G11-'9'!I11</f>
        <v>0</v>
      </c>
      <c r="D2678" s="197" t="e">
        <f>('9'!E11-'9'!G11-'9'!I11)*100/('9'!E11)</f>
        <v>#DIV/0!</v>
      </c>
    </row>
    <row r="2679" spans="1:4">
      <c r="A2679" s="194" t="s">
        <v>3346</v>
      </c>
      <c r="B2679" s="198" t="s">
        <v>437</v>
      </c>
      <c r="C2679" s="196">
        <f>'9'!E12-'9'!G12-'9'!I12</f>
        <v>0</v>
      </c>
      <c r="D2679" s="197" t="e">
        <f>('9'!E12-'9'!G12-'9'!I12)*100/('9'!E12)</f>
        <v>#DIV/0!</v>
      </c>
    </row>
    <row r="2680" spans="1:4">
      <c r="A2680" s="194" t="s">
        <v>3347</v>
      </c>
      <c r="B2680" s="198" t="s">
        <v>439</v>
      </c>
      <c r="C2680" s="196">
        <f>'9'!E13-'9'!G13-'9'!I13</f>
        <v>0</v>
      </c>
      <c r="D2680" s="197" t="e">
        <f>('9'!E13-'9'!G13-'9'!I13)*100/('9'!E13)</f>
        <v>#DIV/0!</v>
      </c>
    </row>
    <row r="2681" spans="1:4">
      <c r="A2681" s="194" t="s">
        <v>3348</v>
      </c>
      <c r="B2681" s="198" t="s">
        <v>441</v>
      </c>
      <c r="C2681" s="196">
        <f>'9'!E14-'9'!G14-'9'!I14</f>
        <v>0</v>
      </c>
      <c r="D2681" s="197" t="e">
        <f>('9'!E14-'9'!G14-'9'!I14)*100/('9'!E14)</f>
        <v>#DIV/0!</v>
      </c>
    </row>
    <row r="2682" spans="1:4">
      <c r="A2682" s="194" t="s">
        <v>3349</v>
      </c>
      <c r="B2682" s="198" t="s">
        <v>443</v>
      </c>
      <c r="C2682" s="196">
        <f>'9'!E15-'9'!G15-'9'!I15</f>
        <v>0</v>
      </c>
      <c r="D2682" s="197" t="e">
        <f>('9'!E15-'9'!G15-'9'!I15)*100/('9'!E15)</f>
        <v>#DIV/0!</v>
      </c>
    </row>
    <row r="2683" spans="1:4">
      <c r="A2683" s="194" t="s">
        <v>3350</v>
      </c>
      <c r="B2683" s="198" t="s">
        <v>445</v>
      </c>
      <c r="C2683" s="196">
        <f>'9'!E16-'9'!G16-'9'!I16</f>
        <v>0</v>
      </c>
      <c r="D2683" s="197" t="e">
        <f>('9'!E16-'9'!G16-'9'!I16)*100/('9'!E16)</f>
        <v>#DIV/0!</v>
      </c>
    </row>
    <row r="2684" spans="1:4">
      <c r="A2684" s="194" t="s">
        <v>3351</v>
      </c>
      <c r="B2684" s="198" t="s">
        <v>447</v>
      </c>
      <c r="C2684" s="196">
        <f>'9'!E17-'9'!G17-'9'!I17</f>
        <v>0</v>
      </c>
      <c r="D2684" s="197" t="e">
        <f>('9'!E17-'9'!G17-'9'!I17)*100/('9'!E17)</f>
        <v>#DIV/0!</v>
      </c>
    </row>
    <row r="2685" spans="1:4">
      <c r="A2685" s="194" t="s">
        <v>3352</v>
      </c>
      <c r="B2685" s="198" t="s">
        <v>449</v>
      </c>
      <c r="C2685" s="196">
        <f>'9'!E18-'9'!G18-'9'!I18</f>
        <v>0</v>
      </c>
      <c r="D2685" s="197" t="e">
        <f>('9'!E18-'9'!G18-'9'!I18)*100/('9'!E18)</f>
        <v>#DIV/0!</v>
      </c>
    </row>
    <row r="2686" spans="1:4">
      <c r="A2686" s="194" t="s">
        <v>3353</v>
      </c>
      <c r="B2686" s="198" t="s">
        <v>451</v>
      </c>
      <c r="C2686" s="196">
        <f>'9'!E19-'9'!G19-'9'!I19</f>
        <v>0</v>
      </c>
      <c r="D2686" s="197" t="e">
        <f>('9'!E19-'9'!G19-'9'!I19)*100/('9'!E19)</f>
        <v>#DIV/0!</v>
      </c>
    </row>
    <row r="2687" spans="1:4">
      <c r="A2687" s="194" t="s">
        <v>3354</v>
      </c>
      <c r="B2687" s="198" t="s">
        <v>453</v>
      </c>
      <c r="C2687" s="196">
        <f>'9'!E20-'9'!G20-'9'!I20</f>
        <v>0</v>
      </c>
      <c r="D2687" s="197" t="e">
        <f>('9'!E20-'9'!G20-'9'!I20)*100/('9'!E20)</f>
        <v>#DIV/0!</v>
      </c>
    </row>
    <row r="2688" spans="1:4">
      <c r="A2688" s="194" t="s">
        <v>3355</v>
      </c>
      <c r="B2688" s="198" t="s">
        <v>455</v>
      </c>
      <c r="C2688" s="196">
        <f>'9'!E21-'9'!G21-'9'!I21</f>
        <v>0</v>
      </c>
      <c r="D2688" s="197" t="e">
        <f>('9'!E21-'9'!G21-'9'!I21)*100/('9'!E21)</f>
        <v>#DIV/0!</v>
      </c>
    </row>
    <row r="2689" spans="1:4">
      <c r="A2689" s="194" t="s">
        <v>3356</v>
      </c>
      <c r="B2689" s="198" t="s">
        <v>457</v>
      </c>
      <c r="C2689" s="196">
        <f>'9'!E22-'9'!G22-'9'!I22</f>
        <v>0</v>
      </c>
      <c r="D2689" s="197" t="e">
        <f>('9'!E22-'9'!G22-'9'!I22)*100/('9'!E22)</f>
        <v>#DIV/0!</v>
      </c>
    </row>
    <row r="2690" spans="1:4">
      <c r="A2690" s="194" t="s">
        <v>3357</v>
      </c>
      <c r="B2690" s="198" t="s">
        <v>459</v>
      </c>
      <c r="C2690" s="196">
        <f>'9'!E23-'9'!G23-'9'!I23</f>
        <v>0</v>
      </c>
      <c r="D2690" s="197" t="e">
        <f>('9'!E23-'9'!G23-'9'!I23)*100/('9'!E23)</f>
        <v>#DIV/0!</v>
      </c>
    </row>
    <row r="2691" spans="1:4">
      <c r="A2691" s="194" t="s">
        <v>3358</v>
      </c>
      <c r="B2691" s="198" t="s">
        <v>461</v>
      </c>
      <c r="C2691" s="196">
        <f>'9'!E24-'9'!G24-'9'!I24</f>
        <v>0</v>
      </c>
      <c r="D2691" s="197" t="e">
        <f>('9'!E24-'9'!G24-'9'!I24)*100/('9'!E24)</f>
        <v>#DIV/0!</v>
      </c>
    </row>
    <row r="2692" spans="1:4">
      <c r="A2692" s="194" t="s">
        <v>3359</v>
      </c>
      <c r="B2692" s="198" t="s">
        <v>463</v>
      </c>
      <c r="C2692" s="196">
        <f>'9'!E25-'9'!G25-'9'!I25</f>
        <v>0</v>
      </c>
      <c r="D2692" s="197" t="e">
        <f>('9'!E25-'9'!G25-'9'!I25)*100/('9'!E25)</f>
        <v>#DIV/0!</v>
      </c>
    </row>
    <row r="2693" spans="1:4">
      <c r="A2693" s="194" t="s">
        <v>3360</v>
      </c>
      <c r="B2693" s="198" t="s">
        <v>465</v>
      </c>
      <c r="C2693" s="196">
        <f>'9'!E26-'9'!G26-'9'!I26</f>
        <v>0</v>
      </c>
      <c r="D2693" s="197" t="e">
        <f>('9'!E26-'9'!G26-'9'!I26)*100/('9'!E26)</f>
        <v>#DIV/0!</v>
      </c>
    </row>
    <row r="2694" spans="1:4">
      <c r="A2694" s="194" t="s">
        <v>3361</v>
      </c>
      <c r="B2694" s="198" t="s">
        <v>467</v>
      </c>
      <c r="C2694" s="196">
        <f>'9'!E27-'9'!G27-'9'!I27</f>
        <v>0</v>
      </c>
      <c r="D2694" s="197" t="e">
        <f>('9'!E27-'9'!G27-'9'!I27)*100/('9'!E27)</f>
        <v>#DIV/0!</v>
      </c>
    </row>
    <row r="2695" spans="1:4">
      <c r="A2695" s="194" t="s">
        <v>3362</v>
      </c>
      <c r="B2695" s="198" t="s">
        <v>469</v>
      </c>
      <c r="C2695" s="196">
        <f>'9'!E28-'9'!G28-'9'!I28</f>
        <v>0</v>
      </c>
      <c r="D2695" s="197" t="e">
        <f>('9'!E28-'9'!G28-'9'!I28)*100/('9'!E28)</f>
        <v>#DIV/0!</v>
      </c>
    </row>
    <row r="2696" spans="1:4">
      <c r="A2696" s="194" t="s">
        <v>3363</v>
      </c>
      <c r="B2696" s="198" t="s">
        <v>471</v>
      </c>
      <c r="C2696" s="196">
        <f>'9'!E29-'9'!G29-'9'!I29</f>
        <v>0</v>
      </c>
      <c r="D2696" s="197" t="e">
        <f>('9'!E29-'9'!G29-'9'!I29)*100/('9'!E29)</f>
        <v>#DIV/0!</v>
      </c>
    </row>
    <row r="2697" ht="25.5" spans="1:4">
      <c r="A2697" s="194" t="s">
        <v>3364</v>
      </c>
      <c r="B2697" s="199" t="s">
        <v>473</v>
      </c>
      <c r="C2697" s="196">
        <f>'9'!E30-'9'!G30-'9'!I30</f>
        <v>0</v>
      </c>
      <c r="D2697" s="197" t="e">
        <f>('9'!E30-'9'!G30-'9'!I30)*100/('9'!E30)</f>
        <v>#DIV/0!</v>
      </c>
    </row>
    <row r="2698" spans="1:4">
      <c r="A2698" s="194" t="s">
        <v>3365</v>
      </c>
      <c r="B2698" s="198" t="s">
        <v>475</v>
      </c>
      <c r="C2698" s="196">
        <f>'9'!E31-'9'!G31-'9'!I31</f>
        <v>0</v>
      </c>
      <c r="D2698" s="197" t="e">
        <f>('9'!E31-'9'!G31-'9'!I31)*100/('9'!E31)</f>
        <v>#DIV/0!</v>
      </c>
    </row>
    <row r="2699" spans="1:4">
      <c r="A2699" s="194" t="s">
        <v>3366</v>
      </c>
      <c r="B2699" s="198" t="s">
        <v>477</v>
      </c>
      <c r="C2699" s="196">
        <f>'10'!E6-'10'!G6-'10'!I6</f>
        <v>0</v>
      </c>
      <c r="D2699" s="197" t="e">
        <f>('10'!E6-'10'!G6-'10'!I6)*100/('10'!E6)</f>
        <v>#DIV/0!</v>
      </c>
    </row>
    <row r="2700" spans="1:4">
      <c r="A2700" s="194" t="s">
        <v>3367</v>
      </c>
      <c r="B2700" s="199" t="s">
        <v>479</v>
      </c>
      <c r="C2700" s="196">
        <f>'10'!E7-'10'!G7-'10'!I7</f>
        <v>0</v>
      </c>
      <c r="D2700" s="197" t="e">
        <f>('10'!E7-'10'!G7-'10'!I7)*100/('10'!E7)</f>
        <v>#DIV/0!</v>
      </c>
    </row>
    <row r="2701" spans="1:4">
      <c r="A2701" s="194" t="s">
        <v>3368</v>
      </c>
      <c r="B2701" s="198" t="s">
        <v>481</v>
      </c>
      <c r="C2701" s="196">
        <f>'10'!E8-'10'!G8-'10'!I8</f>
        <v>0</v>
      </c>
      <c r="D2701" s="197" t="e">
        <f>('10'!E8-'10'!G8-'10'!I8)*100/('10'!E8)</f>
        <v>#DIV/0!</v>
      </c>
    </row>
    <row r="2702" spans="1:4">
      <c r="A2702" s="194" t="s">
        <v>3369</v>
      </c>
      <c r="B2702" s="198" t="s">
        <v>483</v>
      </c>
      <c r="C2702" s="196">
        <f>'10'!E9-'10'!G9-'10'!I9</f>
        <v>0</v>
      </c>
      <c r="D2702" s="197" t="e">
        <f>('10'!E9-'10'!G9-'10'!I9)*100/('10'!E9)</f>
        <v>#DIV/0!</v>
      </c>
    </row>
    <row r="2703" spans="1:4">
      <c r="A2703" s="194" t="s">
        <v>3370</v>
      </c>
      <c r="B2703" s="198" t="s">
        <v>485</v>
      </c>
      <c r="C2703" s="196">
        <f>'10'!E10-'10'!G10-'10'!I10</f>
        <v>0</v>
      </c>
      <c r="D2703" s="197" t="e">
        <f>('10'!E10-'10'!G10-'10'!I10)*100/('10'!E10)</f>
        <v>#DIV/0!</v>
      </c>
    </row>
    <row r="2704" spans="1:4">
      <c r="A2704" s="194" t="s">
        <v>3371</v>
      </c>
      <c r="B2704" s="198" t="s">
        <v>487</v>
      </c>
      <c r="C2704" s="196">
        <f>'10'!E11-'10'!G11-'10'!I11</f>
        <v>0</v>
      </c>
      <c r="D2704" s="197" t="e">
        <f>('10'!E11-'10'!G11-'10'!I11)*100/('10'!E11)</f>
        <v>#DIV/0!</v>
      </c>
    </row>
    <row r="2705" spans="1:4">
      <c r="A2705" s="194" t="s">
        <v>3372</v>
      </c>
      <c r="B2705" s="198" t="s">
        <v>489</v>
      </c>
      <c r="C2705" s="196">
        <f>'10'!E12-'10'!G12-'10'!I12</f>
        <v>0</v>
      </c>
      <c r="D2705" s="197" t="e">
        <f>('10'!E12-'10'!G12-'10'!I12)*100/('10'!E12)</f>
        <v>#DIV/0!</v>
      </c>
    </row>
    <row r="2706" spans="1:4">
      <c r="A2706" s="194" t="s">
        <v>3373</v>
      </c>
      <c r="B2706" s="198" t="s">
        <v>491</v>
      </c>
      <c r="C2706" s="196">
        <f>'10'!E13-'10'!G13-'10'!I13</f>
        <v>0</v>
      </c>
      <c r="D2706" s="197" t="e">
        <f>('10'!E13-'10'!G13-'10'!I13)*100/('10'!E13)</f>
        <v>#DIV/0!</v>
      </c>
    </row>
    <row r="2707" spans="1:4">
      <c r="A2707" s="194" t="s">
        <v>3374</v>
      </c>
      <c r="B2707" s="198" t="s">
        <v>493</v>
      </c>
      <c r="C2707" s="196">
        <f>'10'!E14-'10'!G14-'10'!I14</f>
        <v>0</v>
      </c>
      <c r="D2707" s="197" t="e">
        <f>('10'!E14-'10'!G14-'10'!I14)*100/('10'!E14)</f>
        <v>#DIV/0!</v>
      </c>
    </row>
    <row r="2708" spans="1:4">
      <c r="A2708" s="194" t="s">
        <v>3375</v>
      </c>
      <c r="B2708" s="198" t="s">
        <v>495</v>
      </c>
      <c r="C2708" s="196">
        <f>'10'!E15-'10'!G15-'10'!I15</f>
        <v>0</v>
      </c>
      <c r="D2708" s="197" t="e">
        <f>('10'!E15-'10'!G15-'10'!I15)*100/('10'!E15)</f>
        <v>#DIV/0!</v>
      </c>
    </row>
    <row r="2709" spans="1:4">
      <c r="A2709" s="194" t="s">
        <v>3376</v>
      </c>
      <c r="B2709" s="198" t="s">
        <v>497</v>
      </c>
      <c r="C2709" s="196">
        <f>'10'!E16-'10'!G16-'10'!I16</f>
        <v>0</v>
      </c>
      <c r="D2709" s="197" t="e">
        <f>('10'!E16-'10'!G16-'10'!I16)*100/('10'!E16)</f>
        <v>#DIV/0!</v>
      </c>
    </row>
    <row r="2710" spans="1:4">
      <c r="A2710" s="194" t="s">
        <v>3377</v>
      </c>
      <c r="B2710" s="198" t="s">
        <v>499</v>
      </c>
      <c r="C2710" s="196">
        <f>'10'!E17-'10'!G17-'10'!I17</f>
        <v>0</v>
      </c>
      <c r="D2710" s="197" t="e">
        <f>('10'!E17-'10'!G17-'10'!I17)*100/('10'!E17)</f>
        <v>#DIV/0!</v>
      </c>
    </row>
    <row r="2711" spans="1:4">
      <c r="A2711" s="194" t="s">
        <v>3378</v>
      </c>
      <c r="B2711" s="198" t="s">
        <v>501</v>
      </c>
      <c r="C2711" s="196">
        <f>'10'!E18-'10'!G18-'10'!I18</f>
        <v>0</v>
      </c>
      <c r="D2711" s="197" t="e">
        <f>('10'!E18-'10'!G18-'10'!I18)*100/('10'!E18)</f>
        <v>#DIV/0!</v>
      </c>
    </row>
    <row r="2712" spans="1:4">
      <c r="A2712" s="194" t="s">
        <v>3379</v>
      </c>
      <c r="B2712" s="198" t="s">
        <v>503</v>
      </c>
      <c r="C2712" s="196">
        <f>'10'!E19-'10'!G19-'10'!I19</f>
        <v>0</v>
      </c>
      <c r="D2712" s="197" t="e">
        <f>('10'!E19-'10'!G19-'10'!I19)*100/('10'!E19)</f>
        <v>#DIV/0!</v>
      </c>
    </row>
    <row r="2713" spans="1:4">
      <c r="A2713" s="194" t="s">
        <v>3380</v>
      </c>
      <c r="B2713" s="198" t="s">
        <v>505</v>
      </c>
      <c r="C2713" s="196">
        <f>'10'!E20-'10'!G20-'10'!I20</f>
        <v>0</v>
      </c>
      <c r="D2713" s="197" t="e">
        <f>('10'!E20-'10'!G20-'10'!I20)*100/('10'!E20)</f>
        <v>#DIV/0!</v>
      </c>
    </row>
    <row r="2714" spans="1:4">
      <c r="A2714" s="194" t="s">
        <v>3381</v>
      </c>
      <c r="B2714" s="198" t="s">
        <v>507</v>
      </c>
      <c r="C2714" s="196">
        <f>'10'!E21-'10'!G21-'10'!I21</f>
        <v>0</v>
      </c>
      <c r="D2714" s="197" t="e">
        <f>('10'!E21-'10'!G21-'10'!I21)*100/('10'!E21)</f>
        <v>#DIV/0!</v>
      </c>
    </row>
    <row r="2715" spans="1:4">
      <c r="A2715" s="194" t="s">
        <v>3382</v>
      </c>
      <c r="B2715" s="198" t="s">
        <v>509</v>
      </c>
      <c r="C2715" s="196">
        <f>'10'!E22-'10'!G22-'10'!I22</f>
        <v>0</v>
      </c>
      <c r="D2715" s="197" t="e">
        <f>('10'!E22-'10'!G22-'10'!I22)*100/('10'!E22)</f>
        <v>#DIV/0!</v>
      </c>
    </row>
    <row r="2716" spans="1:4">
      <c r="A2716" s="194" t="s">
        <v>3383</v>
      </c>
      <c r="B2716" s="198" t="s">
        <v>511</v>
      </c>
      <c r="C2716" s="196">
        <f>'10'!E23-'10'!G23-'10'!I23</f>
        <v>0</v>
      </c>
      <c r="D2716" s="197" t="e">
        <f>('10'!E23-'10'!G23-'10'!I23)*100/('10'!E23)</f>
        <v>#DIV/0!</v>
      </c>
    </row>
    <row r="2717" spans="1:4">
      <c r="A2717" s="194" t="s">
        <v>3384</v>
      </c>
      <c r="B2717" s="198" t="s">
        <v>513</v>
      </c>
      <c r="C2717" s="196">
        <f>'10'!E24-'10'!G24-'10'!I24</f>
        <v>0</v>
      </c>
      <c r="D2717" s="197" t="e">
        <f>('10'!E24-'10'!G24-'10'!I24)*100/('10'!E24)</f>
        <v>#DIV/0!</v>
      </c>
    </row>
    <row r="2718" spans="1:4">
      <c r="A2718" s="194" t="s">
        <v>3385</v>
      </c>
      <c r="B2718" s="198" t="s">
        <v>515</v>
      </c>
      <c r="C2718" s="196">
        <f>'10'!E25-'10'!G25-'10'!I25</f>
        <v>0</v>
      </c>
      <c r="D2718" s="197" t="e">
        <f>('10'!E25-'10'!G25-'10'!I25)*100/('10'!E25)</f>
        <v>#DIV/0!</v>
      </c>
    </row>
    <row r="2719" spans="1:4">
      <c r="A2719" s="194" t="s">
        <v>3386</v>
      </c>
      <c r="B2719" s="198" t="s">
        <v>517</v>
      </c>
      <c r="C2719" s="196" t="e">
        <f>'10'!E26-'10'!G26-'10'!I26</f>
        <v>#VALUE!</v>
      </c>
      <c r="D2719" s="197" t="e">
        <f>('10'!E26-'10'!G26-'10'!I26)*100/('10'!E26)</f>
        <v>#VALUE!</v>
      </c>
    </row>
    <row r="2720" spans="1:4">
      <c r="A2720" s="194" t="s">
        <v>3387</v>
      </c>
      <c r="B2720" s="198" t="s">
        <v>519</v>
      </c>
      <c r="C2720" s="196">
        <f>'10'!E27-'10'!G27-'10'!I27</f>
        <v>0</v>
      </c>
      <c r="D2720" s="197" t="e">
        <f>('10'!E27-'10'!G27-'10'!I27)*100/('10'!E27)</f>
        <v>#DIV/0!</v>
      </c>
    </row>
    <row r="2721" s="181" customFormat="1" spans="1:11">
      <c r="A2721" s="194" t="s">
        <v>3388</v>
      </c>
      <c r="B2721" s="198" t="s">
        <v>2890</v>
      </c>
      <c r="C2721" s="196">
        <f>'10'!E28-'10'!G28-'10'!I28</f>
        <v>0</v>
      </c>
      <c r="D2721" s="197" t="e">
        <f>('10'!E28-'10'!G28-'10'!I28)*100/('10'!E28)</f>
        <v>#DIV/0!</v>
      </c>
      <c r="K2721" s="203"/>
    </row>
    <row r="2722" ht="25.5" spans="1:4">
      <c r="A2722" s="194" t="s">
        <v>3389</v>
      </c>
      <c r="B2722" s="198" t="s">
        <v>523</v>
      </c>
      <c r="C2722" s="196">
        <f>'10'!E29-'10'!G29-'10'!I29</f>
        <v>0</v>
      </c>
      <c r="D2722" s="197" t="e">
        <f>('10'!E29-'10'!G29-'10'!I29)*100/('10'!E29)</f>
        <v>#DIV/0!</v>
      </c>
    </row>
    <row r="2723" s="181" customFormat="1" spans="1:11">
      <c r="A2723" s="194" t="s">
        <v>3390</v>
      </c>
      <c r="B2723" s="198" t="s">
        <v>525</v>
      </c>
      <c r="C2723" s="196">
        <f>'10'!E30-'10'!G30-'10'!I30</f>
        <v>0</v>
      </c>
      <c r="D2723" s="197" t="e">
        <f>('10'!E30-'10'!G30-'10'!I30)*100/('10'!E30)</f>
        <v>#DIV/0!</v>
      </c>
      <c r="K2723" s="203"/>
    </row>
    <row r="2724" spans="1:4">
      <c r="A2724" s="194" t="s">
        <v>3391</v>
      </c>
      <c r="B2724" s="198" t="s">
        <v>527</v>
      </c>
      <c r="C2724" s="196" t="e">
        <f>'10'!E31-'10'!G31-'10'!I31</f>
        <v>#VALUE!</v>
      </c>
      <c r="D2724" s="197" t="e">
        <f>('10'!E31-'10'!G31-'10'!I31)*100/('10'!E31)</f>
        <v>#VALUE!</v>
      </c>
    </row>
    <row r="2725" spans="1:4">
      <c r="A2725" s="194" t="s">
        <v>3392</v>
      </c>
      <c r="B2725" s="198" t="s">
        <v>529</v>
      </c>
      <c r="C2725" s="196" t="e">
        <f>'10'!E32-'10'!G32-'10'!I32</f>
        <v>#VALUE!</v>
      </c>
      <c r="D2725" s="197" t="e">
        <f>('10'!E32-'10'!G32-'10'!I32)*100/('10'!E32)</f>
        <v>#VALUE!</v>
      </c>
    </row>
    <row r="2726" spans="1:4">
      <c r="A2726" s="194" t="s">
        <v>3393</v>
      </c>
      <c r="B2726" s="198" t="s">
        <v>531</v>
      </c>
      <c r="C2726" s="196" t="e">
        <f>'10'!E33-'10'!G33-'10'!I33</f>
        <v>#VALUE!</v>
      </c>
      <c r="D2726" s="197" t="e">
        <f>('10'!E33-'10'!G33-'10'!I33)*100/('10'!E33)</f>
        <v>#VALUE!</v>
      </c>
    </row>
    <row r="2727" spans="1:4">
      <c r="A2727" s="194" t="s">
        <v>3394</v>
      </c>
      <c r="B2727" s="198" t="s">
        <v>533</v>
      </c>
      <c r="C2727" s="196" t="e">
        <f>'11'!E6-'11'!G6-'11'!I6</f>
        <v>#VALUE!</v>
      </c>
      <c r="D2727" s="197" t="e">
        <f>('11'!E6-'11'!G6-'11'!I6)*100/('11'!E6)</f>
        <v>#VALUE!</v>
      </c>
    </row>
    <row r="2728" spans="1:4">
      <c r="A2728" s="194" t="s">
        <v>3395</v>
      </c>
      <c r="B2728" s="198" t="s">
        <v>535</v>
      </c>
      <c r="C2728" s="196" t="e">
        <f>'11'!E7-'11'!G7-'11'!I7</f>
        <v>#VALUE!</v>
      </c>
      <c r="D2728" s="197" t="e">
        <f>('11'!E7-'11'!G7-'11'!I7)*100/('11'!E7)</f>
        <v>#VALUE!</v>
      </c>
    </row>
    <row r="2729" spans="1:4">
      <c r="A2729" s="194" t="s">
        <v>3396</v>
      </c>
      <c r="B2729" s="198" t="s">
        <v>537</v>
      </c>
      <c r="C2729" s="196">
        <f>'11'!E8-'11'!G8-'11'!I8</f>
        <v>1.5</v>
      </c>
      <c r="D2729" s="197">
        <f>('11'!E8-'11'!G8-'11'!I8)*100/('11'!E8)</f>
        <v>100</v>
      </c>
    </row>
    <row r="2730" spans="1:4">
      <c r="A2730" s="194" t="s">
        <v>3397</v>
      </c>
      <c r="B2730" s="198" t="s">
        <v>539</v>
      </c>
      <c r="C2730" s="196">
        <f>'11'!E9-'11'!G9-'11'!I9</f>
        <v>0</v>
      </c>
      <c r="D2730" s="197" t="e">
        <f>('11'!E9-'11'!G9-'11'!I9)*100/('11'!E9)</f>
        <v>#DIV/0!</v>
      </c>
    </row>
    <row r="2731" spans="1:4">
      <c r="A2731" s="194" t="s">
        <v>3398</v>
      </c>
      <c r="B2731" s="198" t="s">
        <v>541</v>
      </c>
      <c r="C2731" s="196">
        <f>'11'!E10-'11'!G10-'11'!I10</f>
        <v>0</v>
      </c>
      <c r="D2731" s="197" t="e">
        <f>('11'!E10-'11'!G10-'11'!I10)*100/('11'!E10)</f>
        <v>#DIV/0!</v>
      </c>
    </row>
    <row r="2732" spans="1:4">
      <c r="A2732" s="194" t="s">
        <v>3399</v>
      </c>
      <c r="B2732" s="198" t="s">
        <v>543</v>
      </c>
      <c r="C2732" s="196">
        <f>'11'!E11-'11'!G11-'11'!I11</f>
        <v>0</v>
      </c>
      <c r="D2732" s="197" t="e">
        <f>('11'!E11-'11'!G11-'11'!I11)*100/('11'!E11)</f>
        <v>#DIV/0!</v>
      </c>
    </row>
    <row r="2733" spans="1:4">
      <c r="A2733" s="194" t="s">
        <v>3400</v>
      </c>
      <c r="B2733" s="198" t="s">
        <v>545</v>
      </c>
      <c r="C2733" s="196">
        <f>'11'!E12-'11'!G12-'11'!I12</f>
        <v>0</v>
      </c>
      <c r="D2733" s="197" t="e">
        <f>('11'!E12-'11'!G12-'11'!I12)*100/('11'!E12)</f>
        <v>#DIV/0!</v>
      </c>
    </row>
    <row r="2734" spans="1:4">
      <c r="A2734" s="194" t="s">
        <v>3401</v>
      </c>
      <c r="B2734" s="198" t="s">
        <v>547</v>
      </c>
      <c r="C2734" s="196">
        <f>'11'!E13-'11'!G13-'11'!I13</f>
        <v>0</v>
      </c>
      <c r="D2734" s="197" t="e">
        <f>('11'!E13-'11'!G13-'11'!I13)*100/('11'!E13)</f>
        <v>#DIV/0!</v>
      </c>
    </row>
    <row r="2735" spans="1:4">
      <c r="A2735" s="194" t="s">
        <v>3402</v>
      </c>
      <c r="B2735" s="198" t="s">
        <v>549</v>
      </c>
      <c r="C2735" s="196">
        <f>'11'!E14-'11'!G14-'11'!I14</f>
        <v>0</v>
      </c>
      <c r="D2735" s="197" t="e">
        <f>('11'!E14-'11'!G14-'11'!I14)*100/('11'!E14)</f>
        <v>#DIV/0!</v>
      </c>
    </row>
    <row r="2736" spans="1:4">
      <c r="A2736" s="194" t="s">
        <v>3403</v>
      </c>
      <c r="B2736" s="198" t="s">
        <v>551</v>
      </c>
      <c r="C2736" s="196">
        <f>'11'!E15-'11'!G15-'11'!I15</f>
        <v>0</v>
      </c>
      <c r="D2736" s="197" t="e">
        <f>('11'!E15-'11'!G15-'11'!I15)*100/('11'!E15)</f>
        <v>#DIV/0!</v>
      </c>
    </row>
    <row r="2737" spans="1:4">
      <c r="A2737" s="194" t="s">
        <v>3404</v>
      </c>
      <c r="B2737" s="198" t="s">
        <v>553</v>
      </c>
      <c r="C2737" s="196">
        <f>'11'!E16-'11'!G16-'11'!I16</f>
        <v>0</v>
      </c>
      <c r="D2737" s="197" t="e">
        <f>('11'!E16-'11'!G16-'11'!I16)*100/('11'!E16)</f>
        <v>#DIV/0!</v>
      </c>
    </row>
    <row r="2738" spans="1:4">
      <c r="A2738" s="194" t="s">
        <v>3405</v>
      </c>
      <c r="B2738" s="198" t="s">
        <v>555</v>
      </c>
      <c r="C2738" s="196">
        <f>'11'!E17-'11'!G17-'11'!I17</f>
        <v>0</v>
      </c>
      <c r="D2738" s="197" t="e">
        <f>('11'!E17-'11'!G17-'11'!I17)*100/('11'!E17)</f>
        <v>#DIV/0!</v>
      </c>
    </row>
    <row r="2739" spans="1:4">
      <c r="A2739" s="194" t="s">
        <v>3406</v>
      </c>
      <c r="B2739" s="198" t="s">
        <v>557</v>
      </c>
      <c r="C2739" s="196">
        <f>'11'!E18-'11'!I18</f>
        <v>0</v>
      </c>
      <c r="D2739" s="197" t="e">
        <f>('11'!E18-'11'!I18)*100/('11'!E18)</f>
        <v>#DIV/0!</v>
      </c>
    </row>
    <row r="2740" spans="1:4">
      <c r="A2740" s="194" t="s">
        <v>3407</v>
      </c>
      <c r="B2740" s="198" t="s">
        <v>559</v>
      </c>
      <c r="C2740" s="196">
        <f>'11'!E19-'11'!G19-'11'!I19</f>
        <v>0</v>
      </c>
      <c r="D2740" s="197" t="e">
        <f>('11'!E19-'11'!G19-'11'!I19)*100/('11'!E19)</f>
        <v>#DIV/0!</v>
      </c>
    </row>
    <row r="2741" spans="1:4">
      <c r="A2741" s="194" t="s">
        <v>3408</v>
      </c>
      <c r="B2741" s="198" t="s">
        <v>561</v>
      </c>
      <c r="C2741" s="196">
        <f>'11'!E20-'11'!G20-'11'!I20</f>
        <v>0</v>
      </c>
      <c r="D2741" s="197" t="e">
        <f>('11'!E20-'11'!G20-'11'!I20)*100/('11'!E20)</f>
        <v>#DIV/0!</v>
      </c>
    </row>
    <row r="2742" spans="1:4">
      <c r="A2742" s="194" t="s">
        <v>3409</v>
      </c>
      <c r="B2742" s="198" t="s">
        <v>563</v>
      </c>
      <c r="C2742" s="196">
        <f>'11'!E21-'11'!G21-'11'!I21</f>
        <v>0</v>
      </c>
      <c r="D2742" s="197" t="e">
        <f>('11'!E21-'11'!G21-'11'!I21)*100/('11'!E21)</f>
        <v>#DIV/0!</v>
      </c>
    </row>
    <row r="2743" spans="1:4">
      <c r="A2743" s="194" t="s">
        <v>3410</v>
      </c>
      <c r="B2743" s="198" t="s">
        <v>254</v>
      </c>
      <c r="C2743" s="196">
        <f>'11'!E22-'11'!G22-'11'!I22</f>
        <v>0</v>
      </c>
      <c r="D2743" s="197" t="e">
        <f>('11'!E22-'11'!G22-'11'!I22)*100/('11'!E22)</f>
        <v>#DIV/0!</v>
      </c>
    </row>
    <row r="2744" spans="1:4">
      <c r="A2744" s="194" t="s">
        <v>3411</v>
      </c>
      <c r="B2744" s="198" t="s">
        <v>566</v>
      </c>
      <c r="C2744" s="196">
        <f>'11'!E23-'11'!G23-'11'!I23</f>
        <v>0</v>
      </c>
      <c r="D2744" s="197" t="e">
        <f>('11'!E23-'11'!G23-'11'!I23)*100/('11'!E23)</f>
        <v>#DIV/0!</v>
      </c>
    </row>
    <row r="2745" spans="1:4">
      <c r="A2745" s="194" t="s">
        <v>3412</v>
      </c>
      <c r="B2745" s="198" t="s">
        <v>568</v>
      </c>
      <c r="C2745" s="196">
        <f>'11'!E24-'11'!G24-'11'!I24</f>
        <v>0</v>
      </c>
      <c r="D2745" s="197" t="e">
        <f>('11'!E24-'11'!G24-'11'!I24)*100/('11'!E24)</f>
        <v>#DIV/0!</v>
      </c>
    </row>
    <row r="2746" spans="1:4">
      <c r="A2746" s="194" t="s">
        <v>3413</v>
      </c>
      <c r="B2746" s="198" t="s">
        <v>570</v>
      </c>
      <c r="C2746" s="196">
        <f>'11'!E25-'11'!G25-'11'!I25</f>
        <v>0</v>
      </c>
      <c r="D2746" s="197" t="e">
        <f>('11'!E25-'11'!G25-'11'!I25)*100/('11'!E25)</f>
        <v>#DIV/0!</v>
      </c>
    </row>
    <row r="2747" spans="1:4">
      <c r="A2747" s="194" t="s">
        <v>3414</v>
      </c>
      <c r="B2747" s="198" t="s">
        <v>572</v>
      </c>
      <c r="C2747" s="196">
        <f>'11'!E26-'11'!G26-'11'!I26</f>
        <v>0</v>
      </c>
      <c r="D2747" s="197" t="e">
        <f>('11'!E26-'11'!G26-'11'!I26)*100/('11'!E26)</f>
        <v>#DIV/0!</v>
      </c>
    </row>
    <row r="2748" spans="1:4">
      <c r="A2748" s="194" t="s">
        <v>3415</v>
      </c>
      <c r="B2748" s="198" t="s">
        <v>574</v>
      </c>
      <c r="C2748" s="196">
        <f>'11'!E27-'11'!G27-'11'!I27</f>
        <v>0</v>
      </c>
      <c r="D2748" s="197" t="e">
        <f>('11'!E27-'11'!G27-'11'!I27)*100/('11'!E27)</f>
        <v>#DIV/0!</v>
      </c>
    </row>
    <row r="2749" spans="1:4">
      <c r="A2749" s="194" t="s">
        <v>3416</v>
      </c>
      <c r="B2749" s="198" t="s">
        <v>576</v>
      </c>
      <c r="C2749" s="196">
        <f>'11'!E28-'11'!G28-'11'!I28</f>
        <v>0</v>
      </c>
      <c r="D2749" s="197" t="e">
        <f>('11'!E28-'11'!G28-'11'!I28)*100/('11'!E28)</f>
        <v>#DIV/0!</v>
      </c>
    </row>
    <row r="2750" spans="1:4">
      <c r="A2750" s="194" t="s">
        <v>3417</v>
      </c>
      <c r="B2750" s="198" t="s">
        <v>578</v>
      </c>
      <c r="C2750" s="196">
        <f>'11'!E30-'11'!G30-'11'!I30</f>
        <v>0</v>
      </c>
      <c r="D2750" s="197" t="e">
        <f>('11'!E30-'11'!G30-'11'!I30)*100/('12'!E6)</f>
        <v>#DIV/0!</v>
      </c>
    </row>
    <row r="2751" s="181" customFormat="1" spans="1:11">
      <c r="A2751" s="194" t="s">
        <v>3418</v>
      </c>
      <c r="B2751" s="198" t="s">
        <v>733</v>
      </c>
      <c r="C2751" s="196">
        <f>'12'!E6-'12'!G6-'12'!I6</f>
        <v>0</v>
      </c>
      <c r="D2751" s="197" t="e">
        <f>('12'!E6-'12'!G6-'12'!I6)*100/('12'!E6)</f>
        <v>#DIV/0!</v>
      </c>
      <c r="K2751" s="203"/>
    </row>
    <row r="2752" spans="1:4">
      <c r="A2752" s="194" t="s">
        <v>3419</v>
      </c>
      <c r="B2752" s="198" t="s">
        <v>582</v>
      </c>
      <c r="C2752" s="196">
        <f>'12'!E7-'12'!G7-'12'!I7</f>
        <v>0</v>
      </c>
      <c r="D2752" s="197" t="e">
        <f>('12'!E7-'12'!G7-'12'!I7)*100/('12'!E7)</f>
        <v>#DIV/0!</v>
      </c>
    </row>
    <row r="2753" spans="1:4">
      <c r="A2753" s="194" t="s">
        <v>3420</v>
      </c>
      <c r="B2753" s="198" t="s">
        <v>584</v>
      </c>
      <c r="C2753" s="196">
        <f>'12'!E8-'12'!G8-'12'!I8</f>
        <v>0</v>
      </c>
      <c r="D2753" s="197" t="e">
        <f>('12'!E8-'12'!G8-'12'!I8)*100/('12'!E8)</f>
        <v>#DIV/0!</v>
      </c>
    </row>
    <row r="2754" spans="1:4">
      <c r="A2754" s="194" t="s">
        <v>3421</v>
      </c>
      <c r="B2754" s="198" t="s">
        <v>586</v>
      </c>
      <c r="C2754" s="196">
        <f>'12'!E13-'12'!G13-'12'!I13</f>
        <v>1.5</v>
      </c>
      <c r="D2754" s="197">
        <f>('12'!E13-'12'!G13-'12'!I13)*100/('12'!E13)</f>
        <v>100</v>
      </c>
    </row>
    <row r="2755" spans="1:4">
      <c r="A2755" s="194" t="s">
        <v>3422</v>
      </c>
      <c r="B2755" s="198" t="s">
        <v>588</v>
      </c>
      <c r="C2755" s="196">
        <f>'12'!E17-'12'!G17-'12'!I17</f>
        <v>1.5</v>
      </c>
      <c r="D2755" s="197">
        <f>('12'!E17-'12'!G17-'12'!I17)*100/('12'!E17)</f>
        <v>100</v>
      </c>
    </row>
    <row r="2756" spans="1:4">
      <c r="A2756" s="194" t="s">
        <v>3423</v>
      </c>
      <c r="B2756" s="198" t="s">
        <v>590</v>
      </c>
      <c r="C2756" s="196">
        <f>'12'!E19-'12'!G19-'12'!I19</f>
        <v>0.5</v>
      </c>
      <c r="D2756" s="197">
        <f>('12'!E19-'12'!G19-'12'!I19)*100/('12'!E19)</f>
        <v>100</v>
      </c>
    </row>
    <row r="2757" s="181" customFormat="1" spans="1:11">
      <c r="A2757" s="194" t="s">
        <v>3424</v>
      </c>
      <c r="B2757" s="199" t="s">
        <v>592</v>
      </c>
      <c r="C2757" s="196">
        <f>'12'!E20-'12'!G20-'12'!I20</f>
        <v>0</v>
      </c>
      <c r="D2757" s="197" t="e">
        <f>('12'!E20-'12'!G20-'12'!I20)*100/('12'!E20)</f>
        <v>#DIV/0!</v>
      </c>
      <c r="K2757" s="203"/>
    </row>
    <row r="2758" spans="1:4">
      <c r="A2758" s="194" t="s">
        <v>3425</v>
      </c>
      <c r="B2758" s="198" t="s">
        <v>594</v>
      </c>
      <c r="C2758" s="196">
        <f>'12'!E22-'12'!G22-'12'!I22</f>
        <v>0</v>
      </c>
      <c r="D2758" s="197" t="e">
        <f>('12'!E22-'12'!G22-'12'!I22)*100/('12'!E22)</f>
        <v>#DIV/0!</v>
      </c>
    </row>
    <row r="2759" spans="1:4">
      <c r="A2759" s="194" t="s">
        <v>3426</v>
      </c>
      <c r="B2759" s="198" t="s">
        <v>596</v>
      </c>
      <c r="C2759" s="196">
        <f>'12'!E23-'12'!G23-'12'!I23</f>
        <v>0</v>
      </c>
      <c r="D2759" s="197" t="e">
        <f>('12'!E23-'12'!G23-'12'!I23)*100/('12'!E23)</f>
        <v>#DIV/0!</v>
      </c>
    </row>
    <row r="2760" spans="1:4">
      <c r="A2760" s="194" t="s">
        <v>3427</v>
      </c>
      <c r="B2760" s="198" t="s">
        <v>598</v>
      </c>
      <c r="C2760" s="196">
        <f>'12'!E24-'12'!G24-'12'!I24</f>
        <v>0</v>
      </c>
      <c r="D2760" s="197" t="e">
        <f>('12'!E24-'12'!G24-'12'!I24)*100/('12'!E24)</f>
        <v>#DIV/0!</v>
      </c>
    </row>
    <row r="2761" spans="1:4">
      <c r="A2761" s="194" t="s">
        <v>3428</v>
      </c>
      <c r="B2761" s="198" t="s">
        <v>600</v>
      </c>
      <c r="C2761" s="196">
        <f>'12'!E25-'12'!G25-'12'!I25</f>
        <v>0</v>
      </c>
      <c r="D2761" s="197" t="e">
        <f>('12'!E25-'12'!G25-'12'!I25)*100/('12'!E25)</f>
        <v>#DIV/0!</v>
      </c>
    </row>
    <row r="2762" spans="1:4">
      <c r="A2762" s="194" t="s">
        <v>3429</v>
      </c>
      <c r="B2762" s="198" t="s">
        <v>602</v>
      </c>
      <c r="C2762" s="196">
        <f>'12'!E26-'12'!G26-'12'!I26</f>
        <v>0</v>
      </c>
      <c r="D2762" s="197" t="e">
        <f>('12'!E26-'12'!G26-'12'!I26)*100/('12'!E26)</f>
        <v>#DIV/0!</v>
      </c>
    </row>
    <row r="2763" spans="1:4">
      <c r="A2763" s="194" t="s">
        <v>3430</v>
      </c>
      <c r="B2763" s="198" t="s">
        <v>559</v>
      </c>
      <c r="C2763" s="196">
        <f>'12'!E27-'12'!G27-'12'!I27</f>
        <v>0</v>
      </c>
      <c r="D2763" s="197" t="e">
        <f>('12'!E27-'12'!G27-'12'!I27)*100/('12'!E27)</f>
        <v>#DIV/0!</v>
      </c>
    </row>
    <row r="2764" spans="1:4">
      <c r="A2764" s="194" t="s">
        <v>3431</v>
      </c>
      <c r="B2764" s="198" t="s">
        <v>605</v>
      </c>
      <c r="C2764" s="196">
        <f>'13'!E6-'13'!G6-'13'!I6</f>
        <v>0</v>
      </c>
      <c r="D2764" s="197" t="e">
        <f>('13'!E6-'13'!G6-'13'!I6)*100/('13'!E6)</f>
        <v>#DIV/0!</v>
      </c>
    </row>
    <row r="2765" spans="1:4">
      <c r="A2765" s="194" t="s">
        <v>3432</v>
      </c>
      <c r="B2765" s="198" t="s">
        <v>607</v>
      </c>
      <c r="C2765" s="196">
        <f>'13'!E7-'13'!G7-'13'!I7</f>
        <v>0</v>
      </c>
      <c r="D2765" s="197" t="e">
        <f>('13'!E7-'13'!G7-'13'!I7)*100/('13'!E7)</f>
        <v>#DIV/0!</v>
      </c>
    </row>
    <row r="2766" spans="1:4">
      <c r="A2766" s="194" t="s">
        <v>3433</v>
      </c>
      <c r="B2766" s="198" t="s">
        <v>358</v>
      </c>
      <c r="C2766" s="196">
        <f>'13'!E8-'13'!G8-'13'!I8</f>
        <v>1</v>
      </c>
      <c r="D2766" s="197">
        <f>('13'!E8-'13'!G8-'13'!I8)*100/('13'!E8)</f>
        <v>100</v>
      </c>
    </row>
    <row r="2767" spans="1:4">
      <c r="A2767" s="194" t="s">
        <v>3434</v>
      </c>
      <c r="B2767" s="198" t="s">
        <v>610</v>
      </c>
      <c r="C2767" s="196">
        <f>'13'!E9-'13'!G9-'13'!I9</f>
        <v>0</v>
      </c>
      <c r="D2767" s="197" t="e">
        <f>('13'!E9-'13'!G9-'13'!I9)*100/('13'!E9)</f>
        <v>#DIV/0!</v>
      </c>
    </row>
    <row r="2768" spans="1:4">
      <c r="A2768" s="194" t="s">
        <v>3435</v>
      </c>
      <c r="B2768" s="198" t="s">
        <v>612</v>
      </c>
      <c r="C2768" s="196">
        <f>'13'!E10-'13'!G10-'13'!I10</f>
        <v>0</v>
      </c>
      <c r="D2768" s="197" t="e">
        <f>('13'!E10-'13'!G10-'13'!I10)*100/('13'!E10)</f>
        <v>#DIV/0!</v>
      </c>
    </row>
    <row r="2769" spans="1:4">
      <c r="A2769" s="194" t="s">
        <v>3436</v>
      </c>
      <c r="B2769" s="198" t="s">
        <v>614</v>
      </c>
      <c r="C2769" s="196">
        <f>'13'!E11-'13'!G11-'13'!I11</f>
        <v>0</v>
      </c>
      <c r="D2769" s="197" t="e">
        <f>('13'!E11-'13'!G11-'13'!I11)*100/('13'!E11)</f>
        <v>#DIV/0!</v>
      </c>
    </row>
    <row r="2770" spans="1:4">
      <c r="A2770" s="194" t="s">
        <v>3437</v>
      </c>
      <c r="B2770" s="198" t="s">
        <v>616</v>
      </c>
      <c r="C2770" s="196">
        <f>'13'!E12-'13'!G12-'13'!I12</f>
        <v>0</v>
      </c>
      <c r="D2770" s="197" t="e">
        <f>('13'!E12-'13'!G12-'13'!I12)*100/('13'!E12)</f>
        <v>#DIV/0!</v>
      </c>
    </row>
    <row r="2771" spans="1:4">
      <c r="A2771" s="194" t="s">
        <v>3438</v>
      </c>
      <c r="B2771" s="198" t="s">
        <v>618</v>
      </c>
      <c r="C2771" s="196">
        <f>'13'!E13-'13'!G13-'13'!I13</f>
        <v>0</v>
      </c>
      <c r="D2771" s="197" t="e">
        <f>('13'!E13-'13'!G13-'13'!I13)*100/('13'!E13)</f>
        <v>#DIV/0!</v>
      </c>
    </row>
    <row r="2772" spans="1:4">
      <c r="A2772" s="194" t="s">
        <v>3439</v>
      </c>
      <c r="B2772" s="198" t="s">
        <v>620</v>
      </c>
      <c r="C2772" s="196">
        <f>'13'!E19-'13'!G19-'13'!I19</f>
        <v>0</v>
      </c>
      <c r="D2772" s="197" t="e">
        <f>('13'!E19-'13'!G19-'13'!I19)*100/('13'!E19)</f>
        <v>#DIV/0!</v>
      </c>
    </row>
    <row r="2773" spans="1:4">
      <c r="A2773" s="194" t="s">
        <v>3440</v>
      </c>
      <c r="B2773" s="199" t="s">
        <v>622</v>
      </c>
      <c r="C2773" s="196">
        <f>'13'!E20-'13'!G20-'13'!I20</f>
        <v>0</v>
      </c>
      <c r="D2773" s="197" t="e">
        <f>('13'!E20-'13'!G20-'13'!I20)*100/('13'!E20)</f>
        <v>#DIV/0!</v>
      </c>
    </row>
    <row r="2774" spans="1:4">
      <c r="A2774" s="194" t="s">
        <v>3441</v>
      </c>
      <c r="B2774" s="199" t="s">
        <v>624</v>
      </c>
      <c r="C2774" s="196">
        <f>'13'!E21-'13'!G21-'13'!I21</f>
        <v>0</v>
      </c>
      <c r="D2774" s="197" t="e">
        <f>('13'!E21-'13'!G21-'13'!I21)*100/('13'!E21)</f>
        <v>#DIV/0!</v>
      </c>
    </row>
    <row r="2775" spans="1:4">
      <c r="A2775" s="194" t="s">
        <v>3442</v>
      </c>
      <c r="B2775" s="198" t="s">
        <v>626</v>
      </c>
      <c r="C2775" s="196">
        <f>'13'!E22-'13'!G22-'13'!I22</f>
        <v>0</v>
      </c>
      <c r="D2775" s="197" t="e">
        <f>('13'!E22-'13'!G22-'13'!I22)*100/('13'!E22)</f>
        <v>#DIV/0!</v>
      </c>
    </row>
    <row r="2776" spans="1:4">
      <c r="A2776" s="194" t="s">
        <v>3443</v>
      </c>
      <c r="B2776" s="198" t="s">
        <v>628</v>
      </c>
      <c r="C2776" s="196">
        <f>'13'!E23-'13'!G23-'13'!I23</f>
        <v>0.5</v>
      </c>
      <c r="D2776" s="197">
        <f>('13'!E23-'13'!G23-'13'!I23)*100/('13'!E23)</f>
        <v>100</v>
      </c>
    </row>
    <row r="2777" spans="1:4">
      <c r="A2777" s="194" t="s">
        <v>3444</v>
      </c>
      <c r="B2777" s="198" t="s">
        <v>630</v>
      </c>
      <c r="C2777" s="196">
        <f>'13'!E24-'13'!G24-'13'!I24</f>
        <v>0</v>
      </c>
      <c r="D2777" s="197" t="e">
        <f>('13'!E24-'13'!G24-'13'!I24)*100/('13'!E24)</f>
        <v>#DIV/0!</v>
      </c>
    </row>
    <row r="2778" spans="1:4">
      <c r="A2778" s="194" t="s">
        <v>3445</v>
      </c>
      <c r="B2778" s="198" t="s">
        <v>632</v>
      </c>
      <c r="C2778" s="196">
        <f>'13'!E25-'13'!G25-'13'!I25</f>
        <v>3.5</v>
      </c>
      <c r="D2778" s="197">
        <f>('13'!E25-'13'!G25-'13'!I25)*100/('13'!E25)</f>
        <v>100</v>
      </c>
    </row>
    <row r="2779" ht="25.5" spans="1:4">
      <c r="A2779" s="194" t="s">
        <v>3446</v>
      </c>
      <c r="B2779" s="201" t="s">
        <v>1139</v>
      </c>
      <c r="C2779" s="196">
        <f>'8'!G11+'12'!G6</f>
        <v>0</v>
      </c>
      <c r="D2779" s="197">
        <f>('8'!G11+'12'!G6)*100/('8'!E11+'12'!E6)</f>
        <v>0</v>
      </c>
    </row>
    <row r="2780" ht="25.5" spans="1:4">
      <c r="A2780" s="194" t="s">
        <v>3447</v>
      </c>
      <c r="B2780" s="201" t="s">
        <v>1141</v>
      </c>
      <c r="C2780" s="196">
        <f>'8'!G13</f>
        <v>0</v>
      </c>
      <c r="D2780" s="197" t="e">
        <f>'8'!G13*100/'8'!E13</f>
        <v>#DIV/0!</v>
      </c>
    </row>
    <row r="2781" spans="1:4">
      <c r="A2781" s="194" t="s">
        <v>3448</v>
      </c>
      <c r="B2781" s="198" t="s">
        <v>394</v>
      </c>
      <c r="C2781" s="196">
        <f>'8'!G14</f>
        <v>0</v>
      </c>
      <c r="D2781" s="197" t="e">
        <f>'8'!G14*100/'8'!E14</f>
        <v>#DIV/0!</v>
      </c>
    </row>
    <row r="2782" spans="1:4">
      <c r="A2782" s="194" t="s">
        <v>3449</v>
      </c>
      <c r="B2782" s="198" t="s">
        <v>396</v>
      </c>
      <c r="C2782" s="196">
        <f>'8'!G15</f>
        <v>0</v>
      </c>
      <c r="D2782" s="197" t="e">
        <f>'8'!G15*100/'8'!E15</f>
        <v>#DIV/0!</v>
      </c>
    </row>
    <row r="2783" spans="1:4">
      <c r="A2783" s="194" t="s">
        <v>3450</v>
      </c>
      <c r="B2783" s="198" t="s">
        <v>398</v>
      </c>
      <c r="C2783" s="196">
        <f>'8'!G16</f>
        <v>0</v>
      </c>
      <c r="D2783" s="197" t="e">
        <f>'8'!G16*100/'8'!E16</f>
        <v>#DIV/0!</v>
      </c>
    </row>
    <row r="2784" spans="1:4">
      <c r="A2784" s="194" t="s">
        <v>3451</v>
      </c>
      <c r="B2784" s="198" t="s">
        <v>84</v>
      </c>
      <c r="C2784" s="196">
        <f>'8'!G17</f>
        <v>0</v>
      </c>
      <c r="D2784" s="197" t="e">
        <f>'8'!G17*100/'8'!E17</f>
        <v>#DIV/0!</v>
      </c>
    </row>
    <row r="2785" spans="1:4">
      <c r="A2785" s="194" t="s">
        <v>3452</v>
      </c>
      <c r="B2785" s="198" t="s">
        <v>401</v>
      </c>
      <c r="C2785" s="196">
        <f>'8'!G18</f>
        <v>0</v>
      </c>
      <c r="D2785" s="197" t="e">
        <f>'8'!G18*100/'8'!E18</f>
        <v>#DIV/0!</v>
      </c>
    </row>
    <row r="2786" spans="1:4">
      <c r="A2786" s="194" t="s">
        <v>3453</v>
      </c>
      <c r="B2786" s="198" t="s">
        <v>403</v>
      </c>
      <c r="C2786" s="196">
        <f>'8'!G19</f>
        <v>0</v>
      </c>
      <c r="D2786" s="197" t="e">
        <f>'8'!G19*100/'8'!E19</f>
        <v>#DIV/0!</v>
      </c>
    </row>
    <row r="2787" spans="1:4">
      <c r="A2787" s="194" t="s">
        <v>3454</v>
      </c>
      <c r="B2787" s="198" t="s">
        <v>405</v>
      </c>
      <c r="C2787" s="196">
        <f>'8'!G20</f>
        <v>0</v>
      </c>
      <c r="D2787" s="197" t="e">
        <f>'8'!G20*100/'8'!E20</f>
        <v>#DIV/0!</v>
      </c>
    </row>
    <row r="2788" spans="1:4">
      <c r="A2788" s="194" t="s">
        <v>3455</v>
      </c>
      <c r="B2788" s="198" t="s">
        <v>409</v>
      </c>
      <c r="C2788" s="196">
        <f>'8'!G22</f>
        <v>0</v>
      </c>
      <c r="D2788" s="197" t="e">
        <f>'8'!G22*100/'8'!E22</f>
        <v>#DIV/0!</v>
      </c>
    </row>
    <row r="2789" spans="1:4">
      <c r="A2789" s="194" t="s">
        <v>3456</v>
      </c>
      <c r="B2789" s="198" t="s">
        <v>411</v>
      </c>
      <c r="C2789" s="196">
        <f>'8'!G23</f>
        <v>0</v>
      </c>
      <c r="D2789" s="197" t="e">
        <f>'8'!G23*100/'8'!E23</f>
        <v>#DIV/0!</v>
      </c>
    </row>
    <row r="2790" spans="1:4">
      <c r="A2790" s="194" t="s">
        <v>3457</v>
      </c>
      <c r="B2790" s="198" t="s">
        <v>413</v>
      </c>
      <c r="C2790" s="196">
        <f>'8'!G24</f>
        <v>0</v>
      </c>
      <c r="D2790" s="197" t="e">
        <f>'8'!G24*100/'8'!E24</f>
        <v>#DIV/0!</v>
      </c>
    </row>
    <row r="2791" spans="1:4">
      <c r="A2791" s="194" t="s">
        <v>3458</v>
      </c>
      <c r="B2791" s="198" t="s">
        <v>415</v>
      </c>
      <c r="C2791" s="196">
        <f>'8'!G25</f>
        <v>0</v>
      </c>
      <c r="D2791" s="197" t="e">
        <f>'8'!G25*100/'8'!E25</f>
        <v>#DIV/0!</v>
      </c>
    </row>
    <row r="2792" spans="1:4">
      <c r="A2792" s="194" t="s">
        <v>3459</v>
      </c>
      <c r="B2792" s="198" t="s">
        <v>417</v>
      </c>
      <c r="C2792" s="196">
        <f>'8'!G26</f>
        <v>0</v>
      </c>
      <c r="D2792" s="197" t="e">
        <f>'8'!G26*100/'8'!E26</f>
        <v>#DIV/0!</v>
      </c>
    </row>
    <row r="2793" spans="1:4">
      <c r="A2793" s="194" t="s">
        <v>3460</v>
      </c>
      <c r="B2793" s="198" t="s">
        <v>419</v>
      </c>
      <c r="C2793" s="196">
        <f>'8'!G27</f>
        <v>0</v>
      </c>
      <c r="D2793" s="197" t="e">
        <f>'8'!G27*100/'8'!E27</f>
        <v>#DIV/0!</v>
      </c>
    </row>
    <row r="2794" spans="1:4">
      <c r="A2794" s="194" t="s">
        <v>3461</v>
      </c>
      <c r="B2794" s="198" t="s">
        <v>421</v>
      </c>
      <c r="C2794" s="196">
        <f>'8'!G28</f>
        <v>0</v>
      </c>
      <c r="D2794" s="197" t="e">
        <f>'8'!G28*100/'8'!E28</f>
        <v>#DIV/0!</v>
      </c>
    </row>
    <row r="2795" spans="1:4">
      <c r="A2795" s="194" t="s">
        <v>3462</v>
      </c>
      <c r="B2795" s="198" t="s">
        <v>423</v>
      </c>
      <c r="C2795" s="196">
        <f>'8'!G29</f>
        <v>0</v>
      </c>
      <c r="D2795" s="197" t="e">
        <f>'8'!G29*100/'8'!E29</f>
        <v>#DIV/0!</v>
      </c>
    </row>
    <row r="2796" spans="1:4">
      <c r="A2796" s="194" t="s">
        <v>3463</v>
      </c>
      <c r="B2796" s="198" t="s">
        <v>425</v>
      </c>
      <c r="C2796" s="196">
        <f>'9'!G6</f>
        <v>0</v>
      </c>
      <c r="D2796" s="197" t="e">
        <f>'9'!G6*100/'9'!E6</f>
        <v>#DIV/0!</v>
      </c>
    </row>
    <row r="2797" spans="1:4">
      <c r="A2797" s="194" t="s">
        <v>3464</v>
      </c>
      <c r="B2797" s="198" t="s">
        <v>427</v>
      </c>
      <c r="C2797" s="196">
        <f>'9'!G7</f>
        <v>0</v>
      </c>
      <c r="D2797" s="197" t="e">
        <f>'9'!G7*100/'9'!E7</f>
        <v>#DIV/0!</v>
      </c>
    </row>
    <row r="2798" spans="1:4">
      <c r="A2798" s="194" t="s">
        <v>3465</v>
      </c>
      <c r="B2798" s="198" t="s">
        <v>429</v>
      </c>
      <c r="C2798" s="196">
        <f>'9'!G8</f>
        <v>0</v>
      </c>
      <c r="D2798" s="197" t="e">
        <f>'9'!G8*100/'9'!E8</f>
        <v>#DIV/0!</v>
      </c>
    </row>
    <row r="2799" spans="1:4">
      <c r="A2799" s="194" t="s">
        <v>3466</v>
      </c>
      <c r="B2799" s="198" t="s">
        <v>431</v>
      </c>
      <c r="C2799" s="196">
        <f>'9'!G9</f>
        <v>0</v>
      </c>
      <c r="D2799" s="197" t="e">
        <f>'9'!G9*100/'9'!E9</f>
        <v>#DIV/0!</v>
      </c>
    </row>
    <row r="2800" spans="1:4">
      <c r="A2800" s="194" t="s">
        <v>3467</v>
      </c>
      <c r="B2800" s="198" t="s">
        <v>433</v>
      </c>
      <c r="C2800" s="196">
        <f>'9'!G10</f>
        <v>0</v>
      </c>
      <c r="D2800" s="197" t="e">
        <f>'9'!G10*100/'9'!E10</f>
        <v>#DIV/0!</v>
      </c>
    </row>
    <row r="2801" spans="1:4">
      <c r="A2801" s="194" t="s">
        <v>3468</v>
      </c>
      <c r="B2801" s="198" t="s">
        <v>435</v>
      </c>
      <c r="C2801" s="196">
        <f>'9'!G11</f>
        <v>0</v>
      </c>
      <c r="D2801" s="197" t="e">
        <f>'9'!G11*100/'9'!E11</f>
        <v>#DIV/0!</v>
      </c>
    </row>
    <row r="2802" spans="1:4">
      <c r="A2802" s="194" t="s">
        <v>3469</v>
      </c>
      <c r="B2802" s="198" t="s">
        <v>437</v>
      </c>
      <c r="C2802" s="196">
        <f>'9'!G12</f>
        <v>0</v>
      </c>
      <c r="D2802" s="197" t="e">
        <f>'9'!G12*100/'9'!E12</f>
        <v>#DIV/0!</v>
      </c>
    </row>
    <row r="2803" spans="1:4">
      <c r="A2803" s="194" t="s">
        <v>3470</v>
      </c>
      <c r="B2803" s="198" t="s">
        <v>439</v>
      </c>
      <c r="C2803" s="196">
        <f>'9'!G13</f>
        <v>0</v>
      </c>
      <c r="D2803" s="197" t="e">
        <f>'9'!G13*100/'9'!E13</f>
        <v>#DIV/0!</v>
      </c>
    </row>
    <row r="2804" spans="1:4">
      <c r="A2804" s="194" t="s">
        <v>3471</v>
      </c>
      <c r="B2804" s="198" t="s">
        <v>441</v>
      </c>
      <c r="C2804" s="196">
        <f>'9'!G14</f>
        <v>0</v>
      </c>
      <c r="D2804" s="197" t="e">
        <f>'9'!G14*100/'9'!E14</f>
        <v>#DIV/0!</v>
      </c>
    </row>
    <row r="2805" spans="1:4">
      <c r="A2805" s="194" t="s">
        <v>3472</v>
      </c>
      <c r="B2805" s="198" t="s">
        <v>443</v>
      </c>
      <c r="C2805" s="196">
        <f>'9'!G15</f>
        <v>0</v>
      </c>
      <c r="D2805" s="197" t="e">
        <f>'9'!G15*100/'9'!E15</f>
        <v>#DIV/0!</v>
      </c>
    </row>
    <row r="2806" spans="1:4">
      <c r="A2806" s="194" t="s">
        <v>3473</v>
      </c>
      <c r="B2806" s="198" t="s">
        <v>445</v>
      </c>
      <c r="C2806" s="196">
        <f>'9'!G16</f>
        <v>0</v>
      </c>
      <c r="D2806" s="197" t="e">
        <f>'9'!G16*100/'9'!E16</f>
        <v>#DIV/0!</v>
      </c>
    </row>
    <row r="2807" spans="1:4">
      <c r="A2807" s="194" t="s">
        <v>3474</v>
      </c>
      <c r="B2807" s="198" t="s">
        <v>447</v>
      </c>
      <c r="C2807" s="196">
        <f>'9'!G17</f>
        <v>0</v>
      </c>
      <c r="D2807" s="197" t="e">
        <f>'9'!G17*100/'9'!E17</f>
        <v>#DIV/0!</v>
      </c>
    </row>
    <row r="2808" spans="1:4">
      <c r="A2808" s="194" t="s">
        <v>3475</v>
      </c>
      <c r="B2808" s="198" t="s">
        <v>449</v>
      </c>
      <c r="C2808" s="196">
        <f>'9'!G18</f>
        <v>0</v>
      </c>
      <c r="D2808" s="197" t="e">
        <f>'9'!G18*100/'9'!E18</f>
        <v>#DIV/0!</v>
      </c>
    </row>
    <row r="2809" spans="1:4">
      <c r="A2809" s="194" t="s">
        <v>3476</v>
      </c>
      <c r="B2809" s="198" t="s">
        <v>451</v>
      </c>
      <c r="C2809" s="196">
        <f>'9'!G19</f>
        <v>0</v>
      </c>
      <c r="D2809" s="197" t="e">
        <f>'9'!G19*100/'9'!E19</f>
        <v>#DIV/0!</v>
      </c>
    </row>
    <row r="2810" spans="1:4">
      <c r="A2810" s="194" t="s">
        <v>3477</v>
      </c>
      <c r="B2810" s="198" t="s">
        <v>453</v>
      </c>
      <c r="C2810" s="196">
        <f>'9'!G20</f>
        <v>0</v>
      </c>
      <c r="D2810" s="197" t="e">
        <f>'9'!G20*100/'9'!E20</f>
        <v>#DIV/0!</v>
      </c>
    </row>
    <row r="2811" spans="1:4">
      <c r="A2811" s="194" t="s">
        <v>3478</v>
      </c>
      <c r="B2811" s="198" t="s">
        <v>455</v>
      </c>
      <c r="C2811" s="196">
        <f>'9'!G21</f>
        <v>0</v>
      </c>
      <c r="D2811" s="197" t="e">
        <f>'9'!G21*100/'9'!E21</f>
        <v>#DIV/0!</v>
      </c>
    </row>
    <row r="2812" spans="1:4">
      <c r="A2812" s="194" t="s">
        <v>3479</v>
      </c>
      <c r="B2812" s="198" t="s">
        <v>457</v>
      </c>
      <c r="C2812" s="196">
        <f>'9'!G22</f>
        <v>0</v>
      </c>
      <c r="D2812" s="197" t="e">
        <f>'9'!G22*100/'9'!E22</f>
        <v>#DIV/0!</v>
      </c>
    </row>
    <row r="2813" spans="1:4">
      <c r="A2813" s="194" t="s">
        <v>3480</v>
      </c>
      <c r="B2813" s="198" t="s">
        <v>459</v>
      </c>
      <c r="C2813" s="196">
        <f>'9'!G23</f>
        <v>0</v>
      </c>
      <c r="D2813" s="197" t="e">
        <f>'9'!G23*100/'9'!E23</f>
        <v>#DIV/0!</v>
      </c>
    </row>
    <row r="2814" spans="1:4">
      <c r="A2814" s="194" t="s">
        <v>3481</v>
      </c>
      <c r="B2814" s="198" t="s">
        <v>461</v>
      </c>
      <c r="C2814" s="196">
        <f>'9'!G24</f>
        <v>0</v>
      </c>
      <c r="D2814" s="197" t="e">
        <f>'9'!G24*100/'9'!E24</f>
        <v>#DIV/0!</v>
      </c>
    </row>
    <row r="2815" spans="1:4">
      <c r="A2815" s="194" t="s">
        <v>3482</v>
      </c>
      <c r="B2815" s="198" t="s">
        <v>463</v>
      </c>
      <c r="C2815" s="196">
        <f>'9'!G25</f>
        <v>0</v>
      </c>
      <c r="D2815" s="197" t="e">
        <f>'9'!G25*100/'9'!E25</f>
        <v>#DIV/0!</v>
      </c>
    </row>
    <row r="2816" spans="1:4">
      <c r="A2816" s="194" t="s">
        <v>3483</v>
      </c>
      <c r="B2816" s="198" t="s">
        <v>465</v>
      </c>
      <c r="C2816" s="196">
        <f>'9'!G26</f>
        <v>0</v>
      </c>
      <c r="D2816" s="197" t="e">
        <f>'9'!G26*100/'9'!E26</f>
        <v>#DIV/0!</v>
      </c>
    </row>
    <row r="2817" spans="1:4">
      <c r="A2817" s="194" t="s">
        <v>3484</v>
      </c>
      <c r="B2817" s="198" t="s">
        <v>467</v>
      </c>
      <c r="C2817" s="196">
        <f>'9'!G27</f>
        <v>0</v>
      </c>
      <c r="D2817" s="197" t="e">
        <f>'9'!G27*100/'9'!E27</f>
        <v>#DIV/0!</v>
      </c>
    </row>
    <row r="2818" spans="1:4">
      <c r="A2818" s="194" t="s">
        <v>3485</v>
      </c>
      <c r="B2818" s="198" t="s">
        <v>469</v>
      </c>
      <c r="C2818" s="196">
        <f>'9'!G28</f>
        <v>0</v>
      </c>
      <c r="D2818" s="197" t="e">
        <f>'9'!G28*100/'9'!E28</f>
        <v>#DIV/0!</v>
      </c>
    </row>
    <row r="2819" spans="1:4">
      <c r="A2819" s="194" t="s">
        <v>3486</v>
      </c>
      <c r="B2819" s="198" t="s">
        <v>471</v>
      </c>
      <c r="C2819" s="196">
        <f>'9'!G29</f>
        <v>0</v>
      </c>
      <c r="D2819" s="197" t="e">
        <f>'9'!G29*100/'9'!E29</f>
        <v>#DIV/0!</v>
      </c>
    </row>
    <row r="2820" ht="25.5" spans="1:4">
      <c r="A2820" s="194" t="s">
        <v>3487</v>
      </c>
      <c r="B2820" s="199" t="s">
        <v>473</v>
      </c>
      <c r="C2820" s="196">
        <f>'9'!G30</f>
        <v>0</v>
      </c>
      <c r="D2820" s="197" t="e">
        <f>'9'!G30*100/'9'!E30</f>
        <v>#DIV/0!</v>
      </c>
    </row>
    <row r="2821" spans="1:4">
      <c r="A2821" s="194" t="s">
        <v>3488</v>
      </c>
      <c r="B2821" s="198" t="s">
        <v>475</v>
      </c>
      <c r="C2821" s="196">
        <f>'9'!G31</f>
        <v>0</v>
      </c>
      <c r="D2821" s="197" t="e">
        <f>'9'!G31*100/'9'!E31</f>
        <v>#DIV/0!</v>
      </c>
    </row>
    <row r="2822" spans="1:4">
      <c r="A2822" s="194" t="s">
        <v>3489</v>
      </c>
      <c r="B2822" s="198" t="s">
        <v>477</v>
      </c>
      <c r="C2822" s="196">
        <f>'10'!G6</f>
        <v>0</v>
      </c>
      <c r="D2822" s="197" t="e">
        <f>'10'!G6*100/'10'!E6</f>
        <v>#DIV/0!</v>
      </c>
    </row>
    <row r="2823" spans="1:4">
      <c r="A2823" s="194" t="s">
        <v>3490</v>
      </c>
      <c r="B2823" s="199" t="s">
        <v>479</v>
      </c>
      <c r="C2823" s="196">
        <f>'10'!G7</f>
        <v>0</v>
      </c>
      <c r="D2823" s="197" t="e">
        <f>'10'!G7*100/'10'!E7</f>
        <v>#DIV/0!</v>
      </c>
    </row>
    <row r="2824" spans="1:4">
      <c r="A2824" s="194" t="s">
        <v>3491</v>
      </c>
      <c r="B2824" s="198" t="s">
        <v>481</v>
      </c>
      <c r="C2824" s="196">
        <f>'10'!G8</f>
        <v>0</v>
      </c>
      <c r="D2824" s="197" t="e">
        <f>'10'!G8*100/'10'!E8</f>
        <v>#DIV/0!</v>
      </c>
    </row>
    <row r="2825" spans="1:4">
      <c r="A2825" s="194" t="s">
        <v>3492</v>
      </c>
      <c r="B2825" s="198" t="s">
        <v>483</v>
      </c>
      <c r="C2825" s="196">
        <f>'10'!G9</f>
        <v>0</v>
      </c>
      <c r="D2825" s="197" t="e">
        <f>'10'!G9*100/'10'!E9</f>
        <v>#DIV/0!</v>
      </c>
    </row>
    <row r="2826" spans="1:4">
      <c r="A2826" s="194" t="s">
        <v>3493</v>
      </c>
      <c r="B2826" s="198" t="s">
        <v>485</v>
      </c>
      <c r="C2826" s="196">
        <f>'10'!G10</f>
        <v>0</v>
      </c>
      <c r="D2826" s="197" t="e">
        <f>'10'!G10*100/'10'!E10</f>
        <v>#DIV/0!</v>
      </c>
    </row>
    <row r="2827" spans="1:4">
      <c r="A2827" s="194" t="s">
        <v>3494</v>
      </c>
      <c r="B2827" s="198" t="s">
        <v>487</v>
      </c>
      <c r="C2827" s="196">
        <f>'10'!G11</f>
        <v>0</v>
      </c>
      <c r="D2827" s="197" t="e">
        <f>'10'!G11*100/'10'!E11</f>
        <v>#DIV/0!</v>
      </c>
    </row>
    <row r="2828" spans="1:4">
      <c r="A2828" s="194" t="s">
        <v>3495</v>
      </c>
      <c r="B2828" s="198" t="s">
        <v>489</v>
      </c>
      <c r="C2828" s="196">
        <f>'10'!G12</f>
        <v>0</v>
      </c>
      <c r="D2828" s="197" t="e">
        <f>'10'!G12*100/'10'!E12</f>
        <v>#DIV/0!</v>
      </c>
    </row>
    <row r="2829" spans="1:4">
      <c r="A2829" s="194" t="s">
        <v>3496</v>
      </c>
      <c r="B2829" s="198" t="s">
        <v>491</v>
      </c>
      <c r="C2829" s="196">
        <f>'10'!G13</f>
        <v>0</v>
      </c>
      <c r="D2829" s="197" t="e">
        <f>'10'!G13*100/'10'!E13</f>
        <v>#DIV/0!</v>
      </c>
    </row>
    <row r="2830" spans="1:4">
      <c r="A2830" s="194" t="s">
        <v>3497</v>
      </c>
      <c r="B2830" s="198" t="s">
        <v>493</v>
      </c>
      <c r="C2830" s="196">
        <f>'10'!G14</f>
        <v>0</v>
      </c>
      <c r="D2830" s="197" t="e">
        <f>'10'!G14*100/'10'!E14</f>
        <v>#DIV/0!</v>
      </c>
    </row>
    <row r="2831" spans="1:4">
      <c r="A2831" s="194" t="s">
        <v>3498</v>
      </c>
      <c r="B2831" s="198" t="s">
        <v>495</v>
      </c>
      <c r="C2831" s="196">
        <f>'10'!G15</f>
        <v>0</v>
      </c>
      <c r="D2831" s="197" t="e">
        <f>'10'!G15*100/'10'!E15</f>
        <v>#DIV/0!</v>
      </c>
    </row>
    <row r="2832" spans="1:4">
      <c r="A2832" s="194" t="s">
        <v>3499</v>
      </c>
      <c r="B2832" s="198" t="s">
        <v>497</v>
      </c>
      <c r="C2832" s="196">
        <f>'10'!G16</f>
        <v>0</v>
      </c>
      <c r="D2832" s="197" t="e">
        <f>'10'!G16*100/'10'!E16</f>
        <v>#DIV/0!</v>
      </c>
    </row>
    <row r="2833" spans="1:4">
      <c r="A2833" s="194" t="s">
        <v>3500</v>
      </c>
      <c r="B2833" s="198" t="s">
        <v>499</v>
      </c>
      <c r="C2833" s="196">
        <f>'10'!G17</f>
        <v>0</v>
      </c>
      <c r="D2833" s="197" t="e">
        <f>'10'!G17*100/'10'!E17</f>
        <v>#DIV/0!</v>
      </c>
    </row>
    <row r="2834" spans="1:4">
      <c r="A2834" s="194" t="s">
        <v>3501</v>
      </c>
      <c r="B2834" s="198" t="s">
        <v>501</v>
      </c>
      <c r="C2834" s="196">
        <f>'10'!G18</f>
        <v>0</v>
      </c>
      <c r="D2834" s="197" t="e">
        <f>'10'!G18*100/'10'!E18</f>
        <v>#DIV/0!</v>
      </c>
    </row>
    <row r="2835" spans="1:4">
      <c r="A2835" s="194" t="s">
        <v>3502</v>
      </c>
      <c r="B2835" s="198" t="s">
        <v>503</v>
      </c>
      <c r="C2835" s="196">
        <f>'10'!G19</f>
        <v>0</v>
      </c>
      <c r="D2835" s="197" t="e">
        <f>'10'!G19*100/'10'!E19</f>
        <v>#DIV/0!</v>
      </c>
    </row>
    <row r="2836" spans="1:4">
      <c r="A2836" s="194" t="s">
        <v>3503</v>
      </c>
      <c r="B2836" s="198" t="s">
        <v>505</v>
      </c>
      <c r="C2836" s="196">
        <f>'10'!G20</f>
        <v>0</v>
      </c>
      <c r="D2836" s="197" t="e">
        <f>'10'!G20*100/'10'!E20</f>
        <v>#DIV/0!</v>
      </c>
    </row>
    <row r="2837" spans="1:4">
      <c r="A2837" s="194" t="s">
        <v>3504</v>
      </c>
      <c r="B2837" s="198" t="s">
        <v>507</v>
      </c>
      <c r="C2837" s="196">
        <f>'10'!G21</f>
        <v>0</v>
      </c>
      <c r="D2837" s="197" t="e">
        <f>'10'!G21*100/'10'!E21</f>
        <v>#DIV/0!</v>
      </c>
    </row>
    <row r="2838" spans="1:4">
      <c r="A2838" s="194" t="s">
        <v>3505</v>
      </c>
      <c r="B2838" s="198" t="s">
        <v>509</v>
      </c>
      <c r="C2838" s="196">
        <f>'10'!G22</f>
        <v>0</v>
      </c>
      <c r="D2838" s="197" t="e">
        <f>'10'!G22*100/'10'!E22</f>
        <v>#DIV/0!</v>
      </c>
    </row>
    <row r="2839" spans="1:4">
      <c r="A2839" s="194" t="s">
        <v>3506</v>
      </c>
      <c r="B2839" s="198" t="s">
        <v>511</v>
      </c>
      <c r="C2839" s="196">
        <f>'10'!G23</f>
        <v>0</v>
      </c>
      <c r="D2839" s="197" t="e">
        <f>'10'!G23*100/'10'!E23</f>
        <v>#DIV/0!</v>
      </c>
    </row>
    <row r="2840" spans="1:4">
      <c r="A2840" s="194" t="s">
        <v>3507</v>
      </c>
      <c r="B2840" s="198" t="s">
        <v>513</v>
      </c>
      <c r="C2840" s="196">
        <f>'10'!G24</f>
        <v>0</v>
      </c>
      <c r="D2840" s="197" t="e">
        <f>'10'!G24*100/'10'!E24</f>
        <v>#DIV/0!</v>
      </c>
    </row>
    <row r="2841" spans="1:4">
      <c r="A2841" s="194" t="s">
        <v>3508</v>
      </c>
      <c r="B2841" s="198" t="s">
        <v>515</v>
      </c>
      <c r="C2841" s="196">
        <f>'10'!G25</f>
        <v>0</v>
      </c>
      <c r="D2841" s="197" t="e">
        <f>'10'!G25*100/'10'!E25</f>
        <v>#DIV/0!</v>
      </c>
    </row>
    <row r="2842" spans="1:4">
      <c r="A2842" s="194" t="s">
        <v>3509</v>
      </c>
      <c r="B2842" s="198" t="s">
        <v>517</v>
      </c>
      <c r="C2842" s="196">
        <f>'10'!G26</f>
        <v>0</v>
      </c>
      <c r="D2842" s="197" t="e">
        <f>'10'!G26*100/'10'!E26</f>
        <v>#VALUE!</v>
      </c>
    </row>
    <row r="2843" spans="1:4">
      <c r="A2843" s="194" t="s">
        <v>3510</v>
      </c>
      <c r="B2843" s="198" t="s">
        <v>519</v>
      </c>
      <c r="C2843" s="196">
        <f>'10'!G27</f>
        <v>0</v>
      </c>
      <c r="D2843" s="197" t="e">
        <f>'10'!G27*100/'10'!E27</f>
        <v>#DIV/0!</v>
      </c>
    </row>
    <row r="2844" s="181" customFormat="1" spans="1:11">
      <c r="A2844" s="194" t="s">
        <v>3511</v>
      </c>
      <c r="B2844" s="198" t="s">
        <v>2890</v>
      </c>
      <c r="C2844" s="196">
        <f>'10'!G28</f>
        <v>0</v>
      </c>
      <c r="D2844" s="197" t="e">
        <f>'10'!G28*100/'10'!E28</f>
        <v>#DIV/0!</v>
      </c>
      <c r="K2844" s="203"/>
    </row>
    <row r="2845" ht="25.5" spans="1:4">
      <c r="A2845" s="194" t="s">
        <v>3512</v>
      </c>
      <c r="B2845" s="198" t="s">
        <v>523</v>
      </c>
      <c r="C2845" s="196">
        <f>'10'!G29</f>
        <v>0</v>
      </c>
      <c r="D2845" s="197" t="e">
        <f>'10'!G29*100/'10'!E29</f>
        <v>#DIV/0!</v>
      </c>
    </row>
    <row r="2846" s="181" customFormat="1" spans="1:11">
      <c r="A2846" s="194" t="s">
        <v>3513</v>
      </c>
      <c r="B2846" s="198" t="s">
        <v>525</v>
      </c>
      <c r="C2846" s="196">
        <f>'10'!G30</f>
        <v>0</v>
      </c>
      <c r="D2846" s="197" t="e">
        <f>'10'!G30*100/'10'!E30</f>
        <v>#DIV/0!</v>
      </c>
      <c r="K2846" s="203"/>
    </row>
    <row r="2847" spans="1:4">
      <c r="A2847" s="194" t="s">
        <v>3514</v>
      </c>
      <c r="B2847" s="198" t="s">
        <v>527</v>
      </c>
      <c r="C2847" s="196">
        <f>'10'!G31</f>
        <v>0</v>
      </c>
      <c r="D2847" s="197" t="e">
        <f>'10'!G31*100/'10'!E31</f>
        <v>#VALUE!</v>
      </c>
    </row>
    <row r="2848" spans="1:4">
      <c r="A2848" s="194" t="s">
        <v>3515</v>
      </c>
      <c r="B2848" s="198" t="s">
        <v>529</v>
      </c>
      <c r="C2848" s="196">
        <f>'10'!G32</f>
        <v>0</v>
      </c>
      <c r="D2848" s="197" t="e">
        <f>'10'!G32*100/'10'!E32</f>
        <v>#VALUE!</v>
      </c>
    </row>
    <row r="2849" spans="1:4">
      <c r="A2849" s="194" t="s">
        <v>3516</v>
      </c>
      <c r="B2849" s="198" t="s">
        <v>531</v>
      </c>
      <c r="C2849" s="196">
        <f>'10'!G33</f>
        <v>0</v>
      </c>
      <c r="D2849" s="197" t="e">
        <f>'10'!G33*100/'10'!E33</f>
        <v>#VALUE!</v>
      </c>
    </row>
    <row r="2850" spans="1:4">
      <c r="A2850" s="194" t="s">
        <v>3517</v>
      </c>
      <c r="B2850" s="198" t="s">
        <v>533</v>
      </c>
      <c r="C2850" s="196">
        <f>'11'!G6</f>
        <v>0</v>
      </c>
      <c r="D2850" s="197" t="e">
        <f>'11'!G6*100/'11'!E6</f>
        <v>#VALUE!</v>
      </c>
    </row>
    <row r="2851" spans="1:4">
      <c r="A2851" s="194" t="s">
        <v>3518</v>
      </c>
      <c r="B2851" s="198" t="s">
        <v>535</v>
      </c>
      <c r="C2851" s="196">
        <f>'11'!G7</f>
        <v>0</v>
      </c>
      <c r="D2851" s="197" t="e">
        <f>'11'!G7*100/'11'!E7</f>
        <v>#VALUE!</v>
      </c>
    </row>
    <row r="2852" spans="1:4">
      <c r="A2852" s="194" t="s">
        <v>3519</v>
      </c>
      <c r="B2852" s="198" t="s">
        <v>537</v>
      </c>
      <c r="C2852" s="196">
        <f>'11'!G8</f>
        <v>0</v>
      </c>
      <c r="D2852" s="197">
        <f>'11'!G8*100/'11'!E8</f>
        <v>0</v>
      </c>
    </row>
    <row r="2853" spans="1:4">
      <c r="A2853" s="194" t="s">
        <v>3520</v>
      </c>
      <c r="B2853" s="198" t="s">
        <v>539</v>
      </c>
      <c r="C2853" s="196">
        <f>'11'!G9</f>
        <v>0</v>
      </c>
      <c r="D2853" s="197" t="e">
        <f>'11'!G9*100/'11'!E9</f>
        <v>#DIV/0!</v>
      </c>
    </row>
    <row r="2854" spans="1:4">
      <c r="A2854" s="194" t="s">
        <v>3521</v>
      </c>
      <c r="B2854" s="198" t="s">
        <v>541</v>
      </c>
      <c r="C2854" s="196">
        <f>'11'!G10</f>
        <v>0</v>
      </c>
      <c r="D2854" s="197" t="e">
        <f>'11'!G10*100/'11'!E10</f>
        <v>#DIV/0!</v>
      </c>
    </row>
    <row r="2855" spans="1:4">
      <c r="A2855" s="194" t="s">
        <v>3522</v>
      </c>
      <c r="B2855" s="198" t="s">
        <v>543</v>
      </c>
      <c r="C2855" s="196">
        <f>'11'!G11</f>
        <v>0</v>
      </c>
      <c r="D2855" s="197" t="e">
        <f>'11'!G11*100/'11'!E11</f>
        <v>#DIV/0!</v>
      </c>
    </row>
    <row r="2856" spans="1:4">
      <c r="A2856" s="194" t="s">
        <v>3523</v>
      </c>
      <c r="B2856" s="198" t="s">
        <v>545</v>
      </c>
      <c r="C2856" s="196">
        <f>'11'!G12</f>
        <v>0</v>
      </c>
      <c r="D2856" s="197" t="e">
        <f>'11'!G12*100/'11'!E12</f>
        <v>#DIV/0!</v>
      </c>
    </row>
    <row r="2857" spans="1:4">
      <c r="A2857" s="194" t="s">
        <v>3524</v>
      </c>
      <c r="B2857" s="198" t="s">
        <v>547</v>
      </c>
      <c r="C2857" s="196">
        <f>'11'!G13</f>
        <v>0</v>
      </c>
      <c r="D2857" s="197" t="e">
        <f>'11'!G13*100/'11'!E13</f>
        <v>#DIV/0!</v>
      </c>
    </row>
    <row r="2858" spans="1:4">
      <c r="A2858" s="194" t="s">
        <v>3525</v>
      </c>
      <c r="B2858" s="198" t="s">
        <v>549</v>
      </c>
      <c r="C2858" s="196">
        <f>'11'!G14</f>
        <v>0</v>
      </c>
      <c r="D2858" s="197" t="e">
        <f>'11'!G14*100/'11'!E14</f>
        <v>#DIV/0!</v>
      </c>
    </row>
    <row r="2859" spans="1:4">
      <c r="A2859" s="194" t="s">
        <v>3526</v>
      </c>
      <c r="B2859" s="198" t="s">
        <v>551</v>
      </c>
      <c r="C2859" s="196">
        <f>'11'!G15</f>
        <v>0</v>
      </c>
      <c r="D2859" s="197" t="e">
        <f>'11'!G15*100/'11'!E15</f>
        <v>#DIV/0!</v>
      </c>
    </row>
    <row r="2860" spans="1:4">
      <c r="A2860" s="194" t="s">
        <v>3527</v>
      </c>
      <c r="B2860" s="198" t="s">
        <v>553</v>
      </c>
      <c r="C2860" s="196">
        <f>'11'!G16</f>
        <v>0</v>
      </c>
      <c r="D2860" s="197" t="e">
        <f>'11'!G16*100/'11'!E16</f>
        <v>#DIV/0!</v>
      </c>
    </row>
    <row r="2861" spans="1:4">
      <c r="A2861" s="194" t="s">
        <v>3528</v>
      </c>
      <c r="B2861" s="198" t="s">
        <v>555</v>
      </c>
      <c r="C2861" s="196">
        <f>'11'!G17</f>
        <v>0</v>
      </c>
      <c r="D2861" s="197" t="e">
        <f>'11'!G17*100/'11'!E17</f>
        <v>#DIV/0!</v>
      </c>
    </row>
    <row r="2862" spans="1:4">
      <c r="A2862" s="194" t="s">
        <v>3529</v>
      </c>
      <c r="B2862" s="198" t="s">
        <v>559</v>
      </c>
      <c r="C2862" s="196">
        <f>'11'!G19</f>
        <v>0</v>
      </c>
      <c r="D2862" s="197" t="e">
        <f>'11'!G19*100/'11'!E19</f>
        <v>#DIV/0!</v>
      </c>
    </row>
    <row r="2863" spans="1:4">
      <c r="A2863" s="194" t="s">
        <v>3530</v>
      </c>
      <c r="B2863" s="198" t="s">
        <v>561</v>
      </c>
      <c r="C2863" s="196">
        <f>'11'!G20</f>
        <v>0</v>
      </c>
      <c r="D2863" s="197" t="e">
        <f>'11'!G20*100/'11'!E20</f>
        <v>#DIV/0!</v>
      </c>
    </row>
    <row r="2864" spans="1:4">
      <c r="A2864" s="194" t="s">
        <v>3531</v>
      </c>
      <c r="B2864" s="198" t="s">
        <v>563</v>
      </c>
      <c r="C2864" s="196">
        <f>'11'!G21</f>
        <v>0</v>
      </c>
      <c r="D2864" s="197" t="e">
        <f>'11'!G21*100/'11'!E21</f>
        <v>#DIV/0!</v>
      </c>
    </row>
    <row r="2865" spans="1:4">
      <c r="A2865" s="194" t="s">
        <v>3532</v>
      </c>
      <c r="B2865" s="198" t="s">
        <v>254</v>
      </c>
      <c r="C2865" s="196">
        <f>'11'!G22</f>
        <v>0</v>
      </c>
      <c r="D2865" s="197" t="e">
        <f>'11'!G22*100/'11'!E22</f>
        <v>#DIV/0!</v>
      </c>
    </row>
    <row r="2866" spans="1:4">
      <c r="A2866" s="194" t="s">
        <v>3533</v>
      </c>
      <c r="B2866" s="198" t="s">
        <v>566</v>
      </c>
      <c r="C2866" s="196">
        <f>'11'!G23</f>
        <v>0</v>
      </c>
      <c r="D2866" s="197" t="e">
        <f>'11'!G23*100/'11'!E23</f>
        <v>#DIV/0!</v>
      </c>
    </row>
    <row r="2867" spans="1:4">
      <c r="A2867" s="194" t="s">
        <v>3534</v>
      </c>
      <c r="B2867" s="198" t="s">
        <v>568</v>
      </c>
      <c r="C2867" s="196">
        <f>'11'!G24</f>
        <v>0</v>
      </c>
      <c r="D2867" s="197" t="e">
        <f>'11'!G24*100/'11'!E24</f>
        <v>#DIV/0!</v>
      </c>
    </row>
    <row r="2868" spans="1:4">
      <c r="A2868" s="194" t="s">
        <v>3535</v>
      </c>
      <c r="B2868" s="198" t="s">
        <v>570</v>
      </c>
      <c r="C2868" s="196">
        <f>'11'!G25</f>
        <v>0</v>
      </c>
      <c r="D2868" s="197" t="e">
        <f>'11'!G25*100/'11'!E25</f>
        <v>#DIV/0!</v>
      </c>
    </row>
    <row r="2869" spans="1:4">
      <c r="A2869" s="194" t="s">
        <v>3536</v>
      </c>
      <c r="B2869" s="198" t="s">
        <v>572</v>
      </c>
      <c r="C2869" s="196">
        <f>'11'!G26</f>
        <v>0</v>
      </c>
      <c r="D2869" s="197" t="e">
        <f>'11'!G26*100/'11'!E26</f>
        <v>#DIV/0!</v>
      </c>
    </row>
    <row r="2870" spans="1:4">
      <c r="A2870" s="194" t="s">
        <v>3537</v>
      </c>
      <c r="B2870" s="198" t="s">
        <v>574</v>
      </c>
      <c r="C2870" s="196">
        <f>'11'!G27</f>
        <v>0</v>
      </c>
      <c r="D2870" s="197" t="e">
        <f>'11'!G27*100/'11'!E27</f>
        <v>#DIV/0!</v>
      </c>
    </row>
    <row r="2871" spans="1:4">
      <c r="A2871" s="194" t="s">
        <v>3538</v>
      </c>
      <c r="B2871" s="198" t="s">
        <v>576</v>
      </c>
      <c r="C2871" s="196">
        <f>'11'!G28</f>
        <v>0</v>
      </c>
      <c r="D2871" s="197" t="e">
        <f>'11'!G28*100/'11'!E28</f>
        <v>#DIV/0!</v>
      </c>
    </row>
    <row r="2872" spans="1:4">
      <c r="A2872" s="194" t="s">
        <v>3539</v>
      </c>
      <c r="B2872" s="198" t="s">
        <v>578</v>
      </c>
      <c r="C2872" s="196">
        <f>'11'!G30</f>
        <v>0</v>
      </c>
      <c r="D2872" s="197" t="e">
        <f>'11'!G30*100/'11'!E30</f>
        <v>#DIV/0!</v>
      </c>
    </row>
    <row r="2873" s="181" customFormat="1" spans="1:11">
      <c r="A2873" s="194" t="s">
        <v>3540</v>
      </c>
      <c r="B2873" s="198" t="s">
        <v>733</v>
      </c>
      <c r="C2873" s="196">
        <f>'12'!G6</f>
        <v>0</v>
      </c>
      <c r="D2873" s="197" t="e">
        <f>'12'!G6*100/'12'!E6</f>
        <v>#DIV/0!</v>
      </c>
      <c r="K2873" s="203"/>
    </row>
    <row r="2874" spans="1:4">
      <c r="A2874" s="194" t="s">
        <v>3541</v>
      </c>
      <c r="B2874" s="198" t="s">
        <v>582</v>
      </c>
      <c r="C2874" s="196">
        <f>'12'!G7</f>
        <v>0</v>
      </c>
      <c r="D2874" s="197" t="e">
        <f>'12'!G7*100/'12'!E7</f>
        <v>#DIV/0!</v>
      </c>
    </row>
    <row r="2875" spans="1:4">
      <c r="A2875" s="194" t="s">
        <v>3542</v>
      </c>
      <c r="B2875" s="198" t="s">
        <v>584</v>
      </c>
      <c r="C2875" s="196">
        <f>'12'!G8</f>
        <v>0</v>
      </c>
      <c r="D2875" s="197" t="e">
        <f>'12'!G8*100/'12'!E8</f>
        <v>#DIV/0!</v>
      </c>
    </row>
    <row r="2876" spans="1:4">
      <c r="A2876" s="194" t="s">
        <v>3543</v>
      </c>
      <c r="B2876" s="198" t="s">
        <v>586</v>
      </c>
      <c r="C2876" s="196">
        <f>'12'!G13</f>
        <v>0</v>
      </c>
      <c r="D2876" s="197">
        <f>'12'!G13*100/'12'!E13</f>
        <v>0</v>
      </c>
    </row>
    <row r="2877" spans="1:4">
      <c r="A2877" s="194" t="s">
        <v>3544</v>
      </c>
      <c r="B2877" s="198" t="s">
        <v>588</v>
      </c>
      <c r="C2877" s="196">
        <f>'12'!G17</f>
        <v>0</v>
      </c>
      <c r="D2877" s="197">
        <f>'12'!G17*100/'12'!E17</f>
        <v>0</v>
      </c>
    </row>
    <row r="2878" spans="1:4">
      <c r="A2878" s="194" t="s">
        <v>3545</v>
      </c>
      <c r="B2878" s="198" t="s">
        <v>590</v>
      </c>
      <c r="C2878" s="196">
        <f>'12'!G19</f>
        <v>0</v>
      </c>
      <c r="D2878" s="197">
        <f>'12'!G19*100/'12'!E19</f>
        <v>0</v>
      </c>
    </row>
    <row r="2879" s="181" customFormat="1" spans="1:11">
      <c r="A2879" s="194" t="s">
        <v>3546</v>
      </c>
      <c r="B2879" s="199" t="s">
        <v>592</v>
      </c>
      <c r="C2879" s="196">
        <f>'12'!G20</f>
        <v>0</v>
      </c>
      <c r="D2879" s="197" t="e">
        <f>'12'!G20*100/'12'!E20</f>
        <v>#DIV/0!</v>
      </c>
      <c r="K2879" s="203"/>
    </row>
    <row r="2880" spans="1:4">
      <c r="A2880" s="194" t="s">
        <v>3547</v>
      </c>
      <c r="B2880" s="198" t="s">
        <v>594</v>
      </c>
      <c r="C2880" s="196">
        <f>'12'!G22</f>
        <v>0</v>
      </c>
      <c r="D2880" s="197" t="e">
        <f>'12'!G22*100/'12'!E22</f>
        <v>#DIV/0!</v>
      </c>
    </row>
    <row r="2881" spans="1:4">
      <c r="A2881" s="194" t="s">
        <v>3548</v>
      </c>
      <c r="B2881" s="198" t="s">
        <v>596</v>
      </c>
      <c r="C2881" s="196">
        <f>'12'!G23</f>
        <v>0</v>
      </c>
      <c r="D2881" s="197" t="e">
        <f>'12'!G23*100/'12'!E23</f>
        <v>#DIV/0!</v>
      </c>
    </row>
    <row r="2882" spans="1:4">
      <c r="A2882" s="194" t="s">
        <v>3549</v>
      </c>
      <c r="B2882" s="198" t="s">
        <v>598</v>
      </c>
      <c r="C2882" s="196">
        <f>'12'!G24</f>
        <v>0</v>
      </c>
      <c r="D2882" s="197" t="e">
        <f>'12'!G24*100/'12'!E24</f>
        <v>#DIV/0!</v>
      </c>
    </row>
    <row r="2883" spans="1:4">
      <c r="A2883" s="194" t="s">
        <v>3550</v>
      </c>
      <c r="B2883" s="198" t="s">
        <v>600</v>
      </c>
      <c r="C2883" s="196">
        <f>'12'!G25</f>
        <v>0</v>
      </c>
      <c r="D2883" s="197" t="e">
        <f>'12'!G25*100/'12'!E25</f>
        <v>#DIV/0!</v>
      </c>
    </row>
    <row r="2884" spans="1:4">
      <c r="A2884" s="194" t="s">
        <v>3551</v>
      </c>
      <c r="B2884" s="198" t="s">
        <v>602</v>
      </c>
      <c r="C2884" s="196">
        <f>'12'!G26</f>
        <v>0</v>
      </c>
      <c r="D2884" s="197" t="e">
        <f>'12'!G26*100/'12'!E26</f>
        <v>#DIV/0!</v>
      </c>
    </row>
    <row r="2885" spans="1:4">
      <c r="A2885" s="194" t="s">
        <v>3552</v>
      </c>
      <c r="B2885" s="198" t="s">
        <v>559</v>
      </c>
      <c r="C2885" s="196">
        <f>'12'!G27</f>
        <v>0</v>
      </c>
      <c r="D2885" s="197" t="e">
        <f>'12'!G27*100/'12'!E27</f>
        <v>#DIV/0!</v>
      </c>
    </row>
    <row r="2886" spans="1:4">
      <c r="A2886" s="194" t="s">
        <v>3553</v>
      </c>
      <c r="B2886" s="198" t="s">
        <v>605</v>
      </c>
      <c r="C2886" s="196">
        <f>'13'!G6</f>
        <v>0</v>
      </c>
      <c r="D2886" s="197" t="e">
        <f>'13'!G6*100/'13'!E6</f>
        <v>#DIV/0!</v>
      </c>
    </row>
    <row r="2887" spans="1:4">
      <c r="A2887" s="194" t="s">
        <v>3554</v>
      </c>
      <c r="B2887" s="198" t="s">
        <v>607</v>
      </c>
      <c r="C2887" s="196">
        <f>'13'!G7</f>
        <v>0</v>
      </c>
      <c r="D2887" s="197" t="e">
        <f>'13'!G7*100/'13'!E7</f>
        <v>#DIV/0!</v>
      </c>
    </row>
    <row r="2888" spans="1:4">
      <c r="A2888" s="194" t="s">
        <v>3555</v>
      </c>
      <c r="B2888" s="198" t="s">
        <v>358</v>
      </c>
      <c r="C2888" s="196">
        <f>'13'!G8</f>
        <v>0</v>
      </c>
      <c r="D2888" s="197">
        <f>'13'!G8*100/'13'!E8</f>
        <v>0</v>
      </c>
    </row>
    <row r="2889" spans="1:4">
      <c r="A2889" s="194" t="s">
        <v>3556</v>
      </c>
      <c r="B2889" s="198" t="s">
        <v>610</v>
      </c>
      <c r="C2889" s="196">
        <f>'13'!G9</f>
        <v>0</v>
      </c>
      <c r="D2889" s="197" t="e">
        <f>'13'!G9*100/'13'!E9</f>
        <v>#DIV/0!</v>
      </c>
    </row>
    <row r="2890" spans="1:4">
      <c r="A2890" s="194" t="s">
        <v>3557</v>
      </c>
      <c r="B2890" s="198" t="s">
        <v>612</v>
      </c>
      <c r="C2890" s="196">
        <f>'13'!G10</f>
        <v>0</v>
      </c>
      <c r="D2890" s="197" t="e">
        <f>'13'!G10*100/'13'!E10</f>
        <v>#DIV/0!</v>
      </c>
    </row>
    <row r="2891" spans="1:4">
      <c r="A2891" s="194" t="s">
        <v>3558</v>
      </c>
      <c r="B2891" s="198" t="s">
        <v>614</v>
      </c>
      <c r="C2891" s="196">
        <f>'13'!G11</f>
        <v>0</v>
      </c>
      <c r="D2891" s="197" t="e">
        <f>'13'!G11*100/'13'!E11</f>
        <v>#DIV/0!</v>
      </c>
    </row>
    <row r="2892" spans="1:4">
      <c r="A2892" s="194" t="s">
        <v>3559</v>
      </c>
      <c r="B2892" s="198" t="s">
        <v>616</v>
      </c>
      <c r="C2892" s="196">
        <f>'13'!G12</f>
        <v>0</v>
      </c>
      <c r="D2892" s="197" t="e">
        <f>'13'!G12*100/'13'!E12</f>
        <v>#DIV/0!</v>
      </c>
    </row>
    <row r="2893" spans="1:4">
      <c r="A2893" s="194" t="s">
        <v>3560</v>
      </c>
      <c r="B2893" s="198" t="s">
        <v>618</v>
      </c>
      <c r="C2893" s="196">
        <f>'13'!G13</f>
        <v>0</v>
      </c>
      <c r="D2893" s="197" t="e">
        <f>'13'!G13*100/'13'!E13</f>
        <v>#DIV/0!</v>
      </c>
    </row>
    <row r="2894" spans="1:4">
      <c r="A2894" s="194" t="s">
        <v>3561</v>
      </c>
      <c r="B2894" s="198" t="s">
        <v>620</v>
      </c>
      <c r="C2894" s="196">
        <f>'13'!G19</f>
        <v>0</v>
      </c>
      <c r="D2894" s="197" t="e">
        <f>'13'!G19*100/'13'!E19</f>
        <v>#DIV/0!</v>
      </c>
    </row>
    <row r="2895" spans="1:4">
      <c r="A2895" s="194" t="s">
        <v>3562</v>
      </c>
      <c r="B2895" s="199" t="s">
        <v>622</v>
      </c>
      <c r="C2895" s="196">
        <f>'13'!G20</f>
        <v>0</v>
      </c>
      <c r="D2895" s="197" t="e">
        <f>'13'!G20*100/'13'!E20</f>
        <v>#DIV/0!</v>
      </c>
    </row>
    <row r="2896" spans="1:4">
      <c r="A2896" s="194" t="s">
        <v>3563</v>
      </c>
      <c r="B2896" s="199" t="s">
        <v>624</v>
      </c>
      <c r="C2896" s="196">
        <f>'13'!G21</f>
        <v>0</v>
      </c>
      <c r="D2896" s="197" t="e">
        <f>'13'!G21*100/'13'!E21</f>
        <v>#DIV/0!</v>
      </c>
    </row>
    <row r="2897" spans="1:4">
      <c r="A2897" s="194" t="s">
        <v>3564</v>
      </c>
      <c r="B2897" s="198" t="s">
        <v>626</v>
      </c>
      <c r="C2897" s="196">
        <f>'13'!G22</f>
        <v>0</v>
      </c>
      <c r="D2897" s="197" t="e">
        <f>'13'!G22*100/'13'!E22</f>
        <v>#DIV/0!</v>
      </c>
    </row>
    <row r="2898" spans="1:4">
      <c r="A2898" s="194" t="s">
        <v>3565</v>
      </c>
      <c r="B2898" s="198" t="s">
        <v>628</v>
      </c>
      <c r="C2898" s="196">
        <f>'13'!G23</f>
        <v>0</v>
      </c>
      <c r="D2898" s="197">
        <f>'13'!G23*100/'13'!E23</f>
        <v>0</v>
      </c>
    </row>
    <row r="2899" spans="1:4">
      <c r="A2899" s="194" t="s">
        <v>3566</v>
      </c>
      <c r="B2899" s="198" t="s">
        <v>630</v>
      </c>
      <c r="C2899" s="196">
        <f>'13'!G24</f>
        <v>0</v>
      </c>
      <c r="D2899" s="197" t="e">
        <f>'13'!G24*100/'13'!E24</f>
        <v>#DIV/0!</v>
      </c>
    </row>
    <row r="2900" spans="1:4">
      <c r="A2900" s="194" t="s">
        <v>3567</v>
      </c>
      <c r="B2900" s="198" t="s">
        <v>632</v>
      </c>
      <c r="C2900" s="196">
        <f>'13'!G25</f>
        <v>0</v>
      </c>
      <c r="D2900" s="197">
        <f>'13'!G25*100/'13'!E25</f>
        <v>0</v>
      </c>
    </row>
    <row r="2901" ht="25.5" spans="1:4">
      <c r="A2901" s="194" t="s">
        <v>3568</v>
      </c>
      <c r="B2901" s="201" t="s">
        <v>1263</v>
      </c>
      <c r="C2901" s="196">
        <f>'8'!I11+'12'!I6</f>
        <v>0</v>
      </c>
      <c r="D2901" s="197">
        <f>('8'!I11+'12'!I6)*100/('8'!E11+'12'!E6)</f>
        <v>0</v>
      </c>
    </row>
    <row r="2902" ht="25.5" spans="1:4">
      <c r="A2902" s="194" t="s">
        <v>3569</v>
      </c>
      <c r="B2902" s="201" t="s">
        <v>1265</v>
      </c>
      <c r="C2902" s="196">
        <f>'8'!I13</f>
        <v>0</v>
      </c>
      <c r="D2902" s="197" t="e">
        <f>'8'!I13*100/'8'!E13</f>
        <v>#DIV/0!</v>
      </c>
    </row>
    <row r="2903" spans="1:4">
      <c r="A2903" s="194" t="s">
        <v>3570</v>
      </c>
      <c r="B2903" s="198" t="s">
        <v>394</v>
      </c>
      <c r="C2903" s="196">
        <f>'8'!I14</f>
        <v>0</v>
      </c>
      <c r="D2903" s="197" t="e">
        <f>'8'!I14*100/'8'!E14</f>
        <v>#DIV/0!</v>
      </c>
    </row>
    <row r="2904" spans="1:4">
      <c r="A2904" s="194" t="s">
        <v>3571</v>
      </c>
      <c r="B2904" s="198" t="s">
        <v>396</v>
      </c>
      <c r="C2904" s="196">
        <f>'8'!I15</f>
        <v>0</v>
      </c>
      <c r="D2904" s="197" t="e">
        <f>'8'!I15*100/'8'!E15</f>
        <v>#DIV/0!</v>
      </c>
    </row>
    <row r="2905" spans="1:4">
      <c r="A2905" s="194" t="s">
        <v>3572</v>
      </c>
      <c r="B2905" s="198" t="s">
        <v>398</v>
      </c>
      <c r="C2905" s="196">
        <f>'8'!I16</f>
        <v>0</v>
      </c>
      <c r="D2905" s="197" t="e">
        <f>'8'!I16*100/'8'!E16</f>
        <v>#DIV/0!</v>
      </c>
    </row>
    <row r="2906" spans="1:4">
      <c r="A2906" s="194" t="s">
        <v>3573</v>
      </c>
      <c r="B2906" s="198" t="s">
        <v>84</v>
      </c>
      <c r="C2906" s="196">
        <f>'8'!I17</f>
        <v>0</v>
      </c>
      <c r="D2906" s="197" t="e">
        <f>'8'!I17*100/'8'!E17</f>
        <v>#DIV/0!</v>
      </c>
    </row>
    <row r="2907" spans="1:4">
      <c r="A2907" s="194" t="s">
        <v>3574</v>
      </c>
      <c r="B2907" s="198" t="s">
        <v>401</v>
      </c>
      <c r="C2907" s="196">
        <f>'8'!I18</f>
        <v>0</v>
      </c>
      <c r="D2907" s="197" t="e">
        <f>'8'!I18*100/'8'!E18</f>
        <v>#DIV/0!</v>
      </c>
    </row>
    <row r="2908" spans="1:4">
      <c r="A2908" s="194" t="s">
        <v>3575</v>
      </c>
      <c r="B2908" s="198" t="s">
        <v>403</v>
      </c>
      <c r="C2908" s="196">
        <f>'8'!I19</f>
        <v>0</v>
      </c>
      <c r="D2908" s="197" t="e">
        <f>'8'!I19*100/'8'!E19</f>
        <v>#DIV/0!</v>
      </c>
    </row>
    <row r="2909" spans="1:4">
      <c r="A2909" s="194" t="s">
        <v>3576</v>
      </c>
      <c r="B2909" s="198" t="s">
        <v>405</v>
      </c>
      <c r="C2909" s="196">
        <f>'8'!I20</f>
        <v>0</v>
      </c>
      <c r="D2909" s="197" t="e">
        <f>'8'!I20*100/'8'!E20</f>
        <v>#DIV/0!</v>
      </c>
    </row>
    <row r="2910" spans="1:4">
      <c r="A2910" s="194" t="s">
        <v>3577</v>
      </c>
      <c r="B2910" s="198" t="s">
        <v>409</v>
      </c>
      <c r="C2910" s="196">
        <f>'8'!I22</f>
        <v>0</v>
      </c>
      <c r="D2910" s="197" t="e">
        <f>'8'!I22*100/'8'!E22</f>
        <v>#DIV/0!</v>
      </c>
    </row>
    <row r="2911" spans="1:4">
      <c r="A2911" s="194" t="s">
        <v>3578</v>
      </c>
      <c r="B2911" s="198" t="s">
        <v>411</v>
      </c>
      <c r="C2911" s="196">
        <f>'8'!I23</f>
        <v>0</v>
      </c>
      <c r="D2911" s="197" t="e">
        <f>'8'!I23*100/'8'!E23</f>
        <v>#DIV/0!</v>
      </c>
    </row>
    <row r="2912" spans="1:4">
      <c r="A2912" s="194" t="s">
        <v>3579</v>
      </c>
      <c r="B2912" s="198" t="s">
        <v>413</v>
      </c>
      <c r="C2912" s="196">
        <f>'8'!I24</f>
        <v>0</v>
      </c>
      <c r="D2912" s="197" t="e">
        <f>'8'!I24*100/'8'!E24</f>
        <v>#DIV/0!</v>
      </c>
    </row>
    <row r="2913" spans="1:4">
      <c r="A2913" s="194" t="s">
        <v>3580</v>
      </c>
      <c r="B2913" s="198" t="s">
        <v>415</v>
      </c>
      <c r="C2913" s="196">
        <f>'8'!I25</f>
        <v>0</v>
      </c>
      <c r="D2913" s="197" t="e">
        <f>'8'!I25*100/'8'!E25</f>
        <v>#DIV/0!</v>
      </c>
    </row>
    <row r="2914" spans="1:4">
      <c r="A2914" s="194" t="s">
        <v>3581</v>
      </c>
      <c r="B2914" s="198" t="s">
        <v>417</v>
      </c>
      <c r="C2914" s="196">
        <f>'8'!I26</f>
        <v>0</v>
      </c>
      <c r="D2914" s="197" t="e">
        <f>'8'!I26*100/'8'!E26</f>
        <v>#DIV/0!</v>
      </c>
    </row>
    <row r="2915" spans="1:4">
      <c r="A2915" s="194" t="s">
        <v>3582</v>
      </c>
      <c r="B2915" s="198" t="s">
        <v>419</v>
      </c>
      <c r="C2915" s="196">
        <f>'8'!I27</f>
        <v>0</v>
      </c>
      <c r="D2915" s="197" t="e">
        <f>'8'!I27*100/'8'!E27</f>
        <v>#DIV/0!</v>
      </c>
    </row>
    <row r="2916" spans="1:4">
      <c r="A2916" s="194" t="s">
        <v>3583</v>
      </c>
      <c r="B2916" s="198" t="s">
        <v>421</v>
      </c>
      <c r="C2916" s="196">
        <f>'8'!I28</f>
        <v>0</v>
      </c>
      <c r="D2916" s="197" t="e">
        <f>'8'!I28*100/'8'!E28</f>
        <v>#DIV/0!</v>
      </c>
    </row>
    <row r="2917" spans="1:4">
      <c r="A2917" s="194" t="s">
        <v>3584</v>
      </c>
      <c r="B2917" s="198" t="s">
        <v>423</v>
      </c>
      <c r="C2917" s="196">
        <f>'8'!I29</f>
        <v>0</v>
      </c>
      <c r="D2917" s="197" t="e">
        <f>'8'!I29*100/'8'!E29</f>
        <v>#DIV/0!</v>
      </c>
    </row>
    <row r="2918" spans="1:4">
      <c r="A2918" s="194" t="s">
        <v>3585</v>
      </c>
      <c r="B2918" s="198" t="s">
        <v>425</v>
      </c>
      <c r="C2918" s="196">
        <f>'9'!I6</f>
        <v>0</v>
      </c>
      <c r="D2918" s="197" t="e">
        <f>'9'!I6*100/'9'!E6</f>
        <v>#DIV/0!</v>
      </c>
    </row>
    <row r="2919" spans="1:4">
      <c r="A2919" s="194" t="s">
        <v>3586</v>
      </c>
      <c r="B2919" s="198" t="s">
        <v>427</v>
      </c>
      <c r="C2919" s="196">
        <f>'9'!I7</f>
        <v>0</v>
      </c>
      <c r="D2919" s="197" t="e">
        <f>'9'!I7*100/'9'!E7</f>
        <v>#DIV/0!</v>
      </c>
    </row>
    <row r="2920" spans="1:4">
      <c r="A2920" s="194" t="s">
        <v>3587</v>
      </c>
      <c r="B2920" s="198" t="s">
        <v>429</v>
      </c>
      <c r="C2920" s="196">
        <f>'9'!I8</f>
        <v>0</v>
      </c>
      <c r="D2920" s="197" t="e">
        <f>'9'!I8*100/'9'!E8</f>
        <v>#DIV/0!</v>
      </c>
    </row>
    <row r="2921" spans="1:4">
      <c r="A2921" s="194" t="s">
        <v>3588</v>
      </c>
      <c r="B2921" s="198" t="s">
        <v>431</v>
      </c>
      <c r="C2921" s="196">
        <f>'9'!I9</f>
        <v>0</v>
      </c>
      <c r="D2921" s="197" t="e">
        <f>'9'!I9*100/'9'!E9</f>
        <v>#DIV/0!</v>
      </c>
    </row>
    <row r="2922" spans="1:4">
      <c r="A2922" s="194" t="s">
        <v>3589</v>
      </c>
      <c r="B2922" s="198" t="s">
        <v>433</v>
      </c>
      <c r="C2922" s="196">
        <f>'9'!I10</f>
        <v>0</v>
      </c>
      <c r="D2922" s="197" t="e">
        <f>'9'!I10*100/'9'!E10</f>
        <v>#DIV/0!</v>
      </c>
    </row>
    <row r="2923" spans="1:4">
      <c r="A2923" s="194" t="s">
        <v>3590</v>
      </c>
      <c r="B2923" s="198" t="s">
        <v>435</v>
      </c>
      <c r="C2923" s="196">
        <f>'9'!I11</f>
        <v>0</v>
      </c>
      <c r="D2923" s="197" t="e">
        <f>'9'!I11*100/'9'!E11</f>
        <v>#DIV/0!</v>
      </c>
    </row>
    <row r="2924" spans="1:4">
      <c r="A2924" s="194" t="s">
        <v>3591</v>
      </c>
      <c r="B2924" s="198" t="s">
        <v>437</v>
      </c>
      <c r="C2924" s="196">
        <f>'9'!I12</f>
        <v>0</v>
      </c>
      <c r="D2924" s="197" t="e">
        <f>'9'!I12*100/'9'!E12</f>
        <v>#DIV/0!</v>
      </c>
    </row>
    <row r="2925" spans="1:4">
      <c r="A2925" s="194" t="s">
        <v>3592</v>
      </c>
      <c r="B2925" s="198" t="s">
        <v>439</v>
      </c>
      <c r="C2925" s="196">
        <f>'9'!I13</f>
        <v>0</v>
      </c>
      <c r="D2925" s="197" t="e">
        <f>'9'!I13*100/'9'!E13</f>
        <v>#DIV/0!</v>
      </c>
    </row>
    <row r="2926" spans="1:4">
      <c r="A2926" s="194" t="s">
        <v>3593</v>
      </c>
      <c r="B2926" s="198" t="s">
        <v>441</v>
      </c>
      <c r="C2926" s="196">
        <f>'9'!I14</f>
        <v>0</v>
      </c>
      <c r="D2926" s="197" t="e">
        <f>'9'!I14*100/'9'!E14</f>
        <v>#DIV/0!</v>
      </c>
    </row>
    <row r="2927" spans="1:4">
      <c r="A2927" s="194" t="s">
        <v>3594</v>
      </c>
      <c r="B2927" s="198" t="s">
        <v>443</v>
      </c>
      <c r="C2927" s="196">
        <f>'9'!I15</f>
        <v>0</v>
      </c>
      <c r="D2927" s="197" t="e">
        <f>'9'!I15*100/'9'!E15</f>
        <v>#DIV/0!</v>
      </c>
    </row>
    <row r="2928" spans="1:4">
      <c r="A2928" s="194" t="s">
        <v>3595</v>
      </c>
      <c r="B2928" s="198" t="s">
        <v>445</v>
      </c>
      <c r="C2928" s="196">
        <f>'9'!I16</f>
        <v>0</v>
      </c>
      <c r="D2928" s="197" t="e">
        <f>'9'!I16*100/'9'!E16</f>
        <v>#DIV/0!</v>
      </c>
    </row>
    <row r="2929" spans="1:4">
      <c r="A2929" s="194" t="s">
        <v>3596</v>
      </c>
      <c r="B2929" s="198" t="s">
        <v>447</v>
      </c>
      <c r="C2929" s="196">
        <f>'9'!I17</f>
        <v>0</v>
      </c>
      <c r="D2929" s="197" t="e">
        <f>'9'!I17*100/'9'!E17</f>
        <v>#DIV/0!</v>
      </c>
    </row>
    <row r="2930" spans="1:4">
      <c r="A2930" s="194" t="s">
        <v>3597</v>
      </c>
      <c r="B2930" s="198" t="s">
        <v>449</v>
      </c>
      <c r="C2930" s="196">
        <f>'9'!I18</f>
        <v>0</v>
      </c>
      <c r="D2930" s="197" t="e">
        <f>'9'!I18*100/'9'!E18</f>
        <v>#DIV/0!</v>
      </c>
    </row>
    <row r="2931" spans="1:4">
      <c r="A2931" s="194" t="s">
        <v>3598</v>
      </c>
      <c r="B2931" s="198" t="s">
        <v>451</v>
      </c>
      <c r="C2931" s="196">
        <f>'9'!I19</f>
        <v>0</v>
      </c>
      <c r="D2931" s="197" t="e">
        <f>'9'!I19*100/'9'!E19</f>
        <v>#DIV/0!</v>
      </c>
    </row>
    <row r="2932" spans="1:4">
      <c r="A2932" s="194" t="s">
        <v>3599</v>
      </c>
      <c r="B2932" s="198" t="s">
        <v>453</v>
      </c>
      <c r="C2932" s="196">
        <f>'9'!I20</f>
        <v>0</v>
      </c>
      <c r="D2932" s="197" t="e">
        <f>'9'!I20*100/'9'!E20</f>
        <v>#DIV/0!</v>
      </c>
    </row>
    <row r="2933" spans="1:4">
      <c r="A2933" s="194" t="s">
        <v>3600</v>
      </c>
      <c r="B2933" s="198" t="s">
        <v>455</v>
      </c>
      <c r="C2933" s="196">
        <f>'9'!I21</f>
        <v>0</v>
      </c>
      <c r="D2933" s="197" t="e">
        <f>'9'!I21*100/'9'!E21</f>
        <v>#DIV/0!</v>
      </c>
    </row>
    <row r="2934" spans="1:4">
      <c r="A2934" s="194" t="s">
        <v>3601</v>
      </c>
      <c r="B2934" s="198" t="s">
        <v>457</v>
      </c>
      <c r="C2934" s="196">
        <f>'9'!I22</f>
        <v>0</v>
      </c>
      <c r="D2934" s="197" t="e">
        <f>'9'!I22*100/'9'!E22</f>
        <v>#DIV/0!</v>
      </c>
    </row>
    <row r="2935" spans="1:4">
      <c r="A2935" s="194" t="s">
        <v>3602</v>
      </c>
      <c r="B2935" s="198" t="s">
        <v>459</v>
      </c>
      <c r="C2935" s="196">
        <f>'9'!I23</f>
        <v>0</v>
      </c>
      <c r="D2935" s="197" t="e">
        <f>'9'!I23*100/'9'!E23</f>
        <v>#DIV/0!</v>
      </c>
    </row>
    <row r="2936" spans="1:4">
      <c r="A2936" s="194" t="s">
        <v>3603</v>
      </c>
      <c r="B2936" s="198" t="s">
        <v>461</v>
      </c>
      <c r="C2936" s="196">
        <f>'9'!I24</f>
        <v>0</v>
      </c>
      <c r="D2936" s="197" t="e">
        <f>'9'!I24*100/'9'!E24</f>
        <v>#DIV/0!</v>
      </c>
    </row>
    <row r="2937" spans="1:4">
      <c r="A2937" s="194" t="s">
        <v>3604</v>
      </c>
      <c r="B2937" s="198" t="s">
        <v>463</v>
      </c>
      <c r="C2937" s="196">
        <f>'9'!I25</f>
        <v>0</v>
      </c>
      <c r="D2937" s="197" t="e">
        <f>'9'!I25*100/'9'!E25</f>
        <v>#DIV/0!</v>
      </c>
    </row>
    <row r="2938" spans="1:4">
      <c r="A2938" s="194" t="s">
        <v>3605</v>
      </c>
      <c r="B2938" s="198" t="s">
        <v>465</v>
      </c>
      <c r="C2938" s="196">
        <f>'9'!I26</f>
        <v>0</v>
      </c>
      <c r="D2938" s="197" t="e">
        <f>'9'!I26*100/'9'!E26</f>
        <v>#DIV/0!</v>
      </c>
    </row>
    <row r="2939" spans="1:4">
      <c r="A2939" s="194" t="s">
        <v>3606</v>
      </c>
      <c r="B2939" s="198" t="s">
        <v>467</v>
      </c>
      <c r="C2939" s="196">
        <f>'9'!I27</f>
        <v>0</v>
      </c>
      <c r="D2939" s="197" t="e">
        <f>'9'!I27*100/'9'!E27</f>
        <v>#DIV/0!</v>
      </c>
    </row>
    <row r="2940" spans="1:4">
      <c r="A2940" s="194" t="s">
        <v>3607</v>
      </c>
      <c r="B2940" s="198" t="s">
        <v>469</v>
      </c>
      <c r="C2940" s="196">
        <f>'9'!I28</f>
        <v>0</v>
      </c>
      <c r="D2940" s="197" t="e">
        <f>'9'!I28*100/'9'!E28</f>
        <v>#DIV/0!</v>
      </c>
    </row>
    <row r="2941" spans="1:4">
      <c r="A2941" s="194" t="s">
        <v>3608</v>
      </c>
      <c r="B2941" s="198" t="s">
        <v>471</v>
      </c>
      <c r="C2941" s="196">
        <f>'9'!I29</f>
        <v>0</v>
      </c>
      <c r="D2941" s="197" t="e">
        <f>'9'!I29*100/'9'!E29</f>
        <v>#DIV/0!</v>
      </c>
    </row>
    <row r="2942" ht="25.5" spans="1:4">
      <c r="A2942" s="194" t="s">
        <v>3609</v>
      </c>
      <c r="B2942" s="199" t="s">
        <v>473</v>
      </c>
      <c r="C2942" s="196">
        <f>'9'!I30</f>
        <v>0</v>
      </c>
      <c r="D2942" s="197" t="e">
        <f>'9'!I30*100/'9'!E30</f>
        <v>#DIV/0!</v>
      </c>
    </row>
    <row r="2943" spans="1:4">
      <c r="A2943" s="194" t="s">
        <v>3610</v>
      </c>
      <c r="B2943" s="198" t="s">
        <v>475</v>
      </c>
      <c r="C2943" s="196">
        <f>'9'!I31</f>
        <v>0</v>
      </c>
      <c r="D2943" s="197" t="e">
        <f>'9'!I31*100/'9'!E31</f>
        <v>#DIV/0!</v>
      </c>
    </row>
    <row r="2944" spans="1:4">
      <c r="A2944" s="194" t="s">
        <v>3611</v>
      </c>
      <c r="B2944" s="198" t="s">
        <v>477</v>
      </c>
      <c r="C2944" s="196">
        <f>'10'!I6</f>
        <v>0</v>
      </c>
      <c r="D2944" s="197" t="e">
        <f>'10'!I6*100/'10'!E6</f>
        <v>#DIV/0!</v>
      </c>
    </row>
    <row r="2945" spans="1:4">
      <c r="A2945" s="194" t="s">
        <v>3612</v>
      </c>
      <c r="B2945" s="199" t="s">
        <v>479</v>
      </c>
      <c r="C2945" s="196">
        <f>'10'!I7</f>
        <v>0</v>
      </c>
      <c r="D2945" s="197" t="e">
        <f>'10'!I7*100/'10'!E7</f>
        <v>#DIV/0!</v>
      </c>
    </row>
    <row r="2946" spans="1:4">
      <c r="A2946" s="194" t="s">
        <v>3613</v>
      </c>
      <c r="B2946" s="198" t="s">
        <v>481</v>
      </c>
      <c r="C2946" s="196">
        <f>'10'!I8</f>
        <v>0</v>
      </c>
      <c r="D2946" s="197" t="e">
        <f>'10'!I8*100/'10'!E8</f>
        <v>#DIV/0!</v>
      </c>
    </row>
    <row r="2947" spans="1:4">
      <c r="A2947" s="194" t="s">
        <v>3614</v>
      </c>
      <c r="B2947" s="198" t="s">
        <v>483</v>
      </c>
      <c r="C2947" s="196">
        <f>'10'!I9</f>
        <v>0</v>
      </c>
      <c r="D2947" s="197" t="e">
        <f>'10'!I9*100/'10'!E9</f>
        <v>#DIV/0!</v>
      </c>
    </row>
    <row r="2948" spans="1:4">
      <c r="A2948" s="194" t="s">
        <v>3615</v>
      </c>
      <c r="B2948" s="198" t="s">
        <v>485</v>
      </c>
      <c r="C2948" s="196">
        <f>'10'!I10</f>
        <v>0</v>
      </c>
      <c r="D2948" s="197" t="e">
        <f>'10'!I10*100/'10'!E10</f>
        <v>#DIV/0!</v>
      </c>
    </row>
    <row r="2949" spans="1:4">
      <c r="A2949" s="194" t="s">
        <v>3616</v>
      </c>
      <c r="B2949" s="198" t="s">
        <v>487</v>
      </c>
      <c r="C2949" s="196">
        <f>'10'!I11</f>
        <v>0</v>
      </c>
      <c r="D2949" s="197" t="e">
        <f>'10'!I11*100/'10'!E11</f>
        <v>#DIV/0!</v>
      </c>
    </row>
    <row r="2950" spans="1:4">
      <c r="A2950" s="194" t="s">
        <v>3617</v>
      </c>
      <c r="B2950" s="198" t="s">
        <v>489</v>
      </c>
      <c r="C2950" s="196">
        <f>'10'!I12</f>
        <v>0</v>
      </c>
      <c r="D2950" s="197" t="e">
        <f>'10'!I12*100/'10'!E12</f>
        <v>#DIV/0!</v>
      </c>
    </row>
    <row r="2951" spans="1:4">
      <c r="A2951" s="194" t="s">
        <v>3618</v>
      </c>
      <c r="B2951" s="198" t="s">
        <v>491</v>
      </c>
      <c r="C2951" s="196">
        <f>'10'!I13</f>
        <v>0</v>
      </c>
      <c r="D2951" s="197" t="e">
        <f>'10'!I13*100/'10'!E13</f>
        <v>#DIV/0!</v>
      </c>
    </row>
    <row r="2952" spans="1:4">
      <c r="A2952" s="194" t="s">
        <v>3619</v>
      </c>
      <c r="B2952" s="198" t="s">
        <v>493</v>
      </c>
      <c r="C2952" s="196">
        <f>'10'!I14</f>
        <v>0</v>
      </c>
      <c r="D2952" s="197" t="e">
        <f>'10'!I14*100/'10'!E14</f>
        <v>#DIV/0!</v>
      </c>
    </row>
    <row r="2953" spans="1:4">
      <c r="A2953" s="194" t="s">
        <v>3620</v>
      </c>
      <c r="B2953" s="198" t="s">
        <v>495</v>
      </c>
      <c r="C2953" s="196">
        <f>'10'!I15</f>
        <v>0</v>
      </c>
      <c r="D2953" s="197" t="e">
        <f>'10'!I15*100/'10'!E15</f>
        <v>#DIV/0!</v>
      </c>
    </row>
    <row r="2954" spans="1:4">
      <c r="A2954" s="194" t="s">
        <v>3621</v>
      </c>
      <c r="B2954" s="198" t="s">
        <v>497</v>
      </c>
      <c r="C2954" s="196">
        <f>'10'!I16</f>
        <v>0</v>
      </c>
      <c r="D2954" s="197" t="e">
        <f>'10'!I16*100/'10'!E16</f>
        <v>#DIV/0!</v>
      </c>
    </row>
    <row r="2955" spans="1:4">
      <c r="A2955" s="194" t="s">
        <v>3622</v>
      </c>
      <c r="B2955" s="198" t="s">
        <v>499</v>
      </c>
      <c r="C2955" s="196">
        <f>'10'!I17</f>
        <v>0</v>
      </c>
      <c r="D2955" s="197" t="e">
        <f>'10'!I17*100/'10'!E17</f>
        <v>#DIV/0!</v>
      </c>
    </row>
    <row r="2956" spans="1:4">
      <c r="A2956" s="194" t="s">
        <v>3623</v>
      </c>
      <c r="B2956" s="198" t="s">
        <v>501</v>
      </c>
      <c r="C2956" s="196">
        <f>'10'!I18</f>
        <v>0</v>
      </c>
      <c r="D2956" s="197" t="e">
        <f>'10'!I18*100/'10'!E18</f>
        <v>#DIV/0!</v>
      </c>
    </row>
    <row r="2957" spans="1:4">
      <c r="A2957" s="194" t="s">
        <v>3624</v>
      </c>
      <c r="B2957" s="198" t="s">
        <v>503</v>
      </c>
      <c r="C2957" s="196">
        <f>'10'!I19</f>
        <v>0</v>
      </c>
      <c r="D2957" s="197" t="e">
        <f>'10'!I19*100/'10'!E19</f>
        <v>#DIV/0!</v>
      </c>
    </row>
    <row r="2958" spans="1:4">
      <c r="A2958" s="194" t="s">
        <v>3625</v>
      </c>
      <c r="B2958" s="198" t="s">
        <v>505</v>
      </c>
      <c r="C2958" s="196">
        <f>'10'!I20</f>
        <v>0</v>
      </c>
      <c r="D2958" s="197" t="e">
        <f>'10'!I20*100/'10'!E20</f>
        <v>#DIV/0!</v>
      </c>
    </row>
    <row r="2959" spans="1:4">
      <c r="A2959" s="194" t="s">
        <v>3626</v>
      </c>
      <c r="B2959" s="198" t="s">
        <v>507</v>
      </c>
      <c r="C2959" s="196">
        <f>'10'!I21</f>
        <v>0</v>
      </c>
      <c r="D2959" s="197" t="e">
        <f>'10'!I21*100/'10'!E21</f>
        <v>#DIV/0!</v>
      </c>
    </row>
    <row r="2960" spans="1:4">
      <c r="A2960" s="194" t="s">
        <v>3627</v>
      </c>
      <c r="B2960" s="198" t="s">
        <v>509</v>
      </c>
      <c r="C2960" s="196">
        <f>'10'!I22</f>
        <v>0</v>
      </c>
      <c r="D2960" s="197" t="e">
        <f>'10'!I22*100/'10'!E22</f>
        <v>#DIV/0!</v>
      </c>
    </row>
    <row r="2961" spans="1:4">
      <c r="A2961" s="194" t="s">
        <v>3628</v>
      </c>
      <c r="B2961" s="198" t="s">
        <v>511</v>
      </c>
      <c r="C2961" s="196">
        <f>'10'!I23</f>
        <v>0</v>
      </c>
      <c r="D2961" s="197" t="e">
        <f>'10'!I23*100/'10'!E23</f>
        <v>#DIV/0!</v>
      </c>
    </row>
    <row r="2962" spans="1:4">
      <c r="A2962" s="194" t="s">
        <v>3629</v>
      </c>
      <c r="B2962" s="198" t="s">
        <v>513</v>
      </c>
      <c r="C2962" s="196">
        <f>'10'!I24</f>
        <v>0</v>
      </c>
      <c r="D2962" s="197" t="e">
        <f>'10'!I24*100/'10'!E24</f>
        <v>#DIV/0!</v>
      </c>
    </row>
    <row r="2963" spans="1:4">
      <c r="A2963" s="194" t="s">
        <v>3630</v>
      </c>
      <c r="B2963" s="198" t="s">
        <v>515</v>
      </c>
      <c r="C2963" s="196">
        <f>'10'!I25</f>
        <v>0</v>
      </c>
      <c r="D2963" s="197" t="e">
        <f>'10'!I25*100/'10'!E25</f>
        <v>#DIV/0!</v>
      </c>
    </row>
    <row r="2964" spans="1:4">
      <c r="A2964" s="194" t="s">
        <v>3631</v>
      </c>
      <c r="B2964" s="198" t="s">
        <v>517</v>
      </c>
      <c r="C2964" s="196">
        <f>'10'!I26</f>
        <v>0</v>
      </c>
      <c r="D2964" s="197" t="e">
        <f>'10'!I26*100/'10'!E26</f>
        <v>#VALUE!</v>
      </c>
    </row>
    <row r="2965" spans="1:4">
      <c r="A2965" s="194" t="s">
        <v>3632</v>
      </c>
      <c r="B2965" s="198" t="s">
        <v>519</v>
      </c>
      <c r="C2965" s="196">
        <f>'10'!I27</f>
        <v>0</v>
      </c>
      <c r="D2965" s="197" t="e">
        <f>'10'!I27*100/'10'!E27</f>
        <v>#DIV/0!</v>
      </c>
    </row>
    <row r="2966" s="181" customFormat="1" spans="1:11">
      <c r="A2966" s="194" t="s">
        <v>3633</v>
      </c>
      <c r="B2966" s="198" t="s">
        <v>2890</v>
      </c>
      <c r="C2966" s="196">
        <f>'10'!I28</f>
        <v>0</v>
      </c>
      <c r="D2966" s="197" t="e">
        <f>'10'!I28*100/'10'!E28</f>
        <v>#DIV/0!</v>
      </c>
      <c r="K2966" s="203"/>
    </row>
    <row r="2967" ht="25.5" spans="1:4">
      <c r="A2967" s="194" t="s">
        <v>3634</v>
      </c>
      <c r="B2967" s="198" t="s">
        <v>523</v>
      </c>
      <c r="C2967" s="196">
        <f>'10'!I29</f>
        <v>0</v>
      </c>
      <c r="D2967" s="197" t="e">
        <f>'10'!I29*100/'10'!E29</f>
        <v>#DIV/0!</v>
      </c>
    </row>
    <row r="2968" s="181" customFormat="1" spans="1:11">
      <c r="A2968" s="194" t="s">
        <v>3635</v>
      </c>
      <c r="B2968" s="198" t="s">
        <v>525</v>
      </c>
      <c r="C2968" s="196">
        <f>'10'!I30</f>
        <v>0</v>
      </c>
      <c r="D2968" s="197" t="e">
        <f>'10'!I30*100/'10'!E30</f>
        <v>#DIV/0!</v>
      </c>
      <c r="K2968" s="203"/>
    </row>
    <row r="2969" spans="1:4">
      <c r="A2969" s="194" t="s">
        <v>3636</v>
      </c>
      <c r="B2969" s="198" t="s">
        <v>527</v>
      </c>
      <c r="C2969" s="196">
        <f>'10'!I31</f>
        <v>0</v>
      </c>
      <c r="D2969" s="197" t="e">
        <f>'10'!I31*100/'10'!E31</f>
        <v>#VALUE!</v>
      </c>
    </row>
    <row r="2970" spans="1:4">
      <c r="A2970" s="194" t="s">
        <v>3637</v>
      </c>
      <c r="B2970" s="198" t="s">
        <v>529</v>
      </c>
      <c r="C2970" s="196">
        <f>'10'!I32</f>
        <v>0</v>
      </c>
      <c r="D2970" s="197" t="e">
        <f>'10'!I32*100/'10'!E32</f>
        <v>#VALUE!</v>
      </c>
    </row>
    <row r="2971" spans="1:4">
      <c r="A2971" s="194" t="s">
        <v>3638</v>
      </c>
      <c r="B2971" s="198" t="s">
        <v>531</v>
      </c>
      <c r="C2971" s="196">
        <f>'10'!I33</f>
        <v>0</v>
      </c>
      <c r="D2971" s="197" t="e">
        <f>'10'!I33*100/'10'!E33</f>
        <v>#VALUE!</v>
      </c>
    </row>
    <row r="2972" spans="1:4">
      <c r="A2972" s="194" t="s">
        <v>3639</v>
      </c>
      <c r="B2972" s="198" t="s">
        <v>533</v>
      </c>
      <c r="C2972" s="196">
        <f>'11'!I6</f>
        <v>0</v>
      </c>
      <c r="D2972" s="197" t="e">
        <f>'11'!I6*100/'11'!E6</f>
        <v>#VALUE!</v>
      </c>
    </row>
    <row r="2973" spans="1:4">
      <c r="A2973" s="194" t="s">
        <v>3640</v>
      </c>
      <c r="B2973" s="198" t="s">
        <v>535</v>
      </c>
      <c r="C2973" s="196">
        <f>'11'!I7</f>
        <v>0</v>
      </c>
      <c r="D2973" s="197" t="e">
        <f>'11'!I7*100/'11'!E7</f>
        <v>#VALUE!</v>
      </c>
    </row>
    <row r="2974" spans="1:4">
      <c r="A2974" s="194" t="s">
        <v>3641</v>
      </c>
      <c r="B2974" s="198" t="s">
        <v>537</v>
      </c>
      <c r="C2974" s="196">
        <f>'11'!I8</f>
        <v>0</v>
      </c>
      <c r="D2974" s="197">
        <f>'11'!I8*100/'11'!E8</f>
        <v>0</v>
      </c>
    </row>
    <row r="2975" spans="1:4">
      <c r="A2975" s="194" t="s">
        <v>3642</v>
      </c>
      <c r="B2975" s="198" t="s">
        <v>539</v>
      </c>
      <c r="C2975" s="196">
        <f>'11'!I9</f>
        <v>0</v>
      </c>
      <c r="D2975" s="197" t="e">
        <f>'11'!I9*100/'11'!E9</f>
        <v>#DIV/0!</v>
      </c>
    </row>
    <row r="2976" spans="1:4">
      <c r="A2976" s="194" t="s">
        <v>3643</v>
      </c>
      <c r="B2976" s="198" t="s">
        <v>541</v>
      </c>
      <c r="C2976" s="196">
        <f>'11'!I10</f>
        <v>0</v>
      </c>
      <c r="D2976" s="197" t="e">
        <f>'11'!I10*100/'11'!E10</f>
        <v>#DIV/0!</v>
      </c>
    </row>
    <row r="2977" spans="1:4">
      <c r="A2977" s="194" t="s">
        <v>3644</v>
      </c>
      <c r="B2977" s="198" t="s">
        <v>543</v>
      </c>
      <c r="C2977" s="196">
        <f>'11'!I11</f>
        <v>0</v>
      </c>
      <c r="D2977" s="197" t="e">
        <f>'11'!I11*100/'11'!E11</f>
        <v>#DIV/0!</v>
      </c>
    </row>
    <row r="2978" spans="1:4">
      <c r="A2978" s="194" t="s">
        <v>3645</v>
      </c>
      <c r="B2978" s="198" t="s">
        <v>545</v>
      </c>
      <c r="C2978" s="196">
        <f>'11'!I12</f>
        <v>0</v>
      </c>
      <c r="D2978" s="197" t="e">
        <f>'11'!I12*100/'11'!E12</f>
        <v>#DIV/0!</v>
      </c>
    </row>
    <row r="2979" spans="1:4">
      <c r="A2979" s="194" t="s">
        <v>3646</v>
      </c>
      <c r="B2979" s="198" t="s">
        <v>547</v>
      </c>
      <c r="C2979" s="196">
        <f>'11'!I13</f>
        <v>0</v>
      </c>
      <c r="D2979" s="197" t="e">
        <f>'11'!I13*100/'11'!E13</f>
        <v>#DIV/0!</v>
      </c>
    </row>
    <row r="2980" spans="1:4">
      <c r="A2980" s="194" t="s">
        <v>3647</v>
      </c>
      <c r="B2980" s="198" t="s">
        <v>549</v>
      </c>
      <c r="C2980" s="196">
        <f>'11'!I14</f>
        <v>0</v>
      </c>
      <c r="D2980" s="197" t="e">
        <f>'11'!I14*100/'11'!E14</f>
        <v>#DIV/0!</v>
      </c>
    </row>
    <row r="2981" spans="1:4">
      <c r="A2981" s="194" t="s">
        <v>3648</v>
      </c>
      <c r="B2981" s="198" t="s">
        <v>551</v>
      </c>
      <c r="C2981" s="196">
        <f>'11'!I15</f>
        <v>0</v>
      </c>
      <c r="D2981" s="197" t="e">
        <f>'11'!I15*100/'11'!E15</f>
        <v>#DIV/0!</v>
      </c>
    </row>
    <row r="2982" spans="1:4">
      <c r="A2982" s="194" t="s">
        <v>3649</v>
      </c>
      <c r="B2982" s="198" t="s">
        <v>553</v>
      </c>
      <c r="C2982" s="196">
        <f>'11'!I16</f>
        <v>0</v>
      </c>
      <c r="D2982" s="197" t="e">
        <f>'11'!I16*100/'11'!E16</f>
        <v>#DIV/0!</v>
      </c>
    </row>
    <row r="2983" spans="1:4">
      <c r="A2983" s="194" t="s">
        <v>3650</v>
      </c>
      <c r="B2983" s="198" t="s">
        <v>555</v>
      </c>
      <c r="C2983" s="196">
        <f>'11'!I17</f>
        <v>0</v>
      </c>
      <c r="D2983" s="197" t="e">
        <f>'11'!I17*100/'11'!E17</f>
        <v>#DIV/0!</v>
      </c>
    </row>
    <row r="2984" spans="1:4">
      <c r="A2984" s="194" t="s">
        <v>3651</v>
      </c>
      <c r="B2984" s="198" t="s">
        <v>557</v>
      </c>
      <c r="C2984" s="196">
        <f>'11'!I18</f>
        <v>0</v>
      </c>
      <c r="D2984" s="197" t="e">
        <f>'11'!I18*100/'11'!E18</f>
        <v>#DIV/0!</v>
      </c>
    </row>
    <row r="2985" spans="1:4">
      <c r="A2985" s="194" t="s">
        <v>3652</v>
      </c>
      <c r="B2985" s="198" t="s">
        <v>559</v>
      </c>
      <c r="C2985" s="196">
        <f>'11'!I19</f>
        <v>0</v>
      </c>
      <c r="D2985" s="197" t="e">
        <f>'11'!I19*100/'11'!E19</f>
        <v>#DIV/0!</v>
      </c>
    </row>
    <row r="2986" spans="1:4">
      <c r="A2986" s="194" t="s">
        <v>3653</v>
      </c>
      <c r="B2986" s="198" t="s">
        <v>561</v>
      </c>
      <c r="C2986" s="196">
        <f>'11'!I20</f>
        <v>0</v>
      </c>
      <c r="D2986" s="197" t="e">
        <f>'11'!I20*100/'11'!E20</f>
        <v>#DIV/0!</v>
      </c>
    </row>
    <row r="2987" spans="1:4">
      <c r="A2987" s="194" t="s">
        <v>3654</v>
      </c>
      <c r="B2987" s="198" t="s">
        <v>563</v>
      </c>
      <c r="C2987" s="196">
        <f>'11'!I21</f>
        <v>0</v>
      </c>
      <c r="D2987" s="197" t="e">
        <f>'11'!I21*100/'11'!E21</f>
        <v>#DIV/0!</v>
      </c>
    </row>
    <row r="2988" spans="1:4">
      <c r="A2988" s="194" t="s">
        <v>3655</v>
      </c>
      <c r="B2988" s="198" t="s">
        <v>254</v>
      </c>
      <c r="C2988" s="196">
        <f>'11'!I22</f>
        <v>0</v>
      </c>
      <c r="D2988" s="197" t="e">
        <f>'11'!I22*100/'11'!E22</f>
        <v>#DIV/0!</v>
      </c>
    </row>
    <row r="2989" spans="1:4">
      <c r="A2989" s="194" t="s">
        <v>3656</v>
      </c>
      <c r="B2989" s="198" t="s">
        <v>566</v>
      </c>
      <c r="C2989" s="196">
        <f>'11'!I23</f>
        <v>0</v>
      </c>
      <c r="D2989" s="197" t="e">
        <f>'11'!I23*100/'11'!E23</f>
        <v>#DIV/0!</v>
      </c>
    </row>
    <row r="2990" spans="1:4">
      <c r="A2990" s="194" t="s">
        <v>3657</v>
      </c>
      <c r="B2990" s="198" t="s">
        <v>568</v>
      </c>
      <c r="C2990" s="196">
        <f>'11'!I24</f>
        <v>0</v>
      </c>
      <c r="D2990" s="197" t="e">
        <f>'11'!I24*100/'11'!E24</f>
        <v>#DIV/0!</v>
      </c>
    </row>
    <row r="2991" spans="1:4">
      <c r="A2991" s="194" t="s">
        <v>3658</v>
      </c>
      <c r="B2991" s="198" t="s">
        <v>570</v>
      </c>
      <c r="C2991" s="196">
        <f>'11'!I25</f>
        <v>0</v>
      </c>
      <c r="D2991" s="197" t="e">
        <f>'11'!I25*100/'11'!E25</f>
        <v>#DIV/0!</v>
      </c>
    </row>
    <row r="2992" spans="1:4">
      <c r="A2992" s="194" t="s">
        <v>3659</v>
      </c>
      <c r="B2992" s="198" t="s">
        <v>572</v>
      </c>
      <c r="C2992" s="196">
        <f>'11'!I26</f>
        <v>0</v>
      </c>
      <c r="D2992" s="197" t="e">
        <f>'11'!I26*100/'11'!E26</f>
        <v>#DIV/0!</v>
      </c>
    </row>
    <row r="2993" spans="1:4">
      <c r="A2993" s="194" t="s">
        <v>3660</v>
      </c>
      <c r="B2993" s="198" t="s">
        <v>574</v>
      </c>
      <c r="C2993" s="196">
        <f>'11'!I27</f>
        <v>0</v>
      </c>
      <c r="D2993" s="197" t="e">
        <f>'11'!I27*100/'11'!E27</f>
        <v>#DIV/0!</v>
      </c>
    </row>
    <row r="2994" spans="1:4">
      <c r="A2994" s="194" t="s">
        <v>3661</v>
      </c>
      <c r="B2994" s="198" t="s">
        <v>576</v>
      </c>
      <c r="C2994" s="196">
        <f>'11'!I28</f>
        <v>0</v>
      </c>
      <c r="D2994" s="197" t="e">
        <f>'11'!I28*100/'11'!E28</f>
        <v>#DIV/0!</v>
      </c>
    </row>
    <row r="2995" spans="1:4">
      <c r="A2995" s="194" t="s">
        <v>3662</v>
      </c>
      <c r="B2995" s="198" t="s">
        <v>578</v>
      </c>
      <c r="C2995" s="196">
        <f>'11'!I30</f>
        <v>0</v>
      </c>
      <c r="D2995" s="197" t="e">
        <f>'11'!I30*100/'11'!E30</f>
        <v>#DIV/0!</v>
      </c>
    </row>
    <row r="2996" s="181" customFormat="1" spans="1:11">
      <c r="A2996" s="194" t="s">
        <v>3663</v>
      </c>
      <c r="B2996" s="198" t="s">
        <v>733</v>
      </c>
      <c r="C2996" s="196">
        <f>'12'!I6</f>
        <v>0</v>
      </c>
      <c r="D2996" s="197" t="e">
        <f>'12'!I6*100/'12'!E6</f>
        <v>#DIV/0!</v>
      </c>
      <c r="K2996" s="203"/>
    </row>
    <row r="2997" spans="1:4">
      <c r="A2997" s="194" t="s">
        <v>3664</v>
      </c>
      <c r="B2997" s="198" t="s">
        <v>582</v>
      </c>
      <c r="C2997" s="196">
        <f>'12'!I7</f>
        <v>0</v>
      </c>
      <c r="D2997" s="197" t="e">
        <f>'12'!I7*100/'12'!E7</f>
        <v>#DIV/0!</v>
      </c>
    </row>
    <row r="2998" spans="1:4">
      <c r="A2998" s="194" t="s">
        <v>3665</v>
      </c>
      <c r="B2998" s="198" t="s">
        <v>584</v>
      </c>
      <c r="C2998" s="196">
        <f>'12'!I8</f>
        <v>0</v>
      </c>
      <c r="D2998" s="197" t="e">
        <f>'12'!I8*100/'12'!E8</f>
        <v>#DIV/0!</v>
      </c>
    </row>
    <row r="2999" spans="1:4">
      <c r="A2999" s="194" t="s">
        <v>3666</v>
      </c>
      <c r="B2999" s="198" t="s">
        <v>586</v>
      </c>
      <c r="C2999" s="196">
        <f>'12'!I13</f>
        <v>0</v>
      </c>
      <c r="D2999" s="197">
        <f>'12'!I13*100/'12'!E13</f>
        <v>0</v>
      </c>
    </row>
    <row r="3000" spans="1:4">
      <c r="A3000" s="194" t="s">
        <v>3667</v>
      </c>
      <c r="B3000" s="198" t="s">
        <v>588</v>
      </c>
      <c r="C3000" s="196">
        <f>'12'!I17</f>
        <v>0</v>
      </c>
      <c r="D3000" s="197">
        <f>'12'!I17*100/'12'!E17</f>
        <v>0</v>
      </c>
    </row>
    <row r="3001" spans="1:4">
      <c r="A3001" s="194" t="s">
        <v>3668</v>
      </c>
      <c r="B3001" s="198" t="s">
        <v>590</v>
      </c>
      <c r="C3001" s="196">
        <f>'12'!I19</f>
        <v>0</v>
      </c>
      <c r="D3001" s="197">
        <f>'12'!I19*100/'12'!E19</f>
        <v>0</v>
      </c>
    </row>
    <row r="3002" s="181" customFormat="1" spans="1:11">
      <c r="A3002" s="194" t="s">
        <v>3669</v>
      </c>
      <c r="B3002" s="199" t="s">
        <v>592</v>
      </c>
      <c r="C3002" s="196">
        <f>'12'!I20</f>
        <v>0</v>
      </c>
      <c r="D3002" s="197" t="e">
        <f>'12'!I20*100/'12'!E20</f>
        <v>#DIV/0!</v>
      </c>
      <c r="K3002" s="203"/>
    </row>
    <row r="3003" spans="1:4">
      <c r="A3003" s="194" t="s">
        <v>3670</v>
      </c>
      <c r="B3003" s="198" t="s">
        <v>594</v>
      </c>
      <c r="C3003" s="196">
        <f>'12'!I22</f>
        <v>0</v>
      </c>
      <c r="D3003" s="197" t="e">
        <f>'12'!I22*100/'12'!E22</f>
        <v>#DIV/0!</v>
      </c>
    </row>
    <row r="3004" spans="1:4">
      <c r="A3004" s="194" t="s">
        <v>3671</v>
      </c>
      <c r="B3004" s="198" t="s">
        <v>596</v>
      </c>
      <c r="C3004" s="196">
        <f>'12'!I23</f>
        <v>0</v>
      </c>
      <c r="D3004" s="197" t="e">
        <f>'12'!I23*100/'12'!E23</f>
        <v>#DIV/0!</v>
      </c>
    </row>
    <row r="3005" spans="1:4">
      <c r="A3005" s="194" t="s">
        <v>3672</v>
      </c>
      <c r="B3005" s="198" t="s">
        <v>598</v>
      </c>
      <c r="C3005" s="196">
        <f>'12'!I24</f>
        <v>0</v>
      </c>
      <c r="D3005" s="197" t="e">
        <f>'12'!I24*100/'12'!E24</f>
        <v>#DIV/0!</v>
      </c>
    </row>
    <row r="3006" spans="1:4">
      <c r="A3006" s="194" t="s">
        <v>3673</v>
      </c>
      <c r="B3006" s="198" t="s">
        <v>600</v>
      </c>
      <c r="C3006" s="196">
        <f>'12'!I25</f>
        <v>0</v>
      </c>
      <c r="D3006" s="197" t="e">
        <f>'12'!I25*100/'12'!E25</f>
        <v>#DIV/0!</v>
      </c>
    </row>
    <row r="3007" spans="1:4">
      <c r="A3007" s="194" t="s">
        <v>3674</v>
      </c>
      <c r="B3007" s="198" t="s">
        <v>602</v>
      </c>
      <c r="C3007" s="196">
        <f>'12'!I26</f>
        <v>0</v>
      </c>
      <c r="D3007" s="197" t="e">
        <f>'12'!I26*100/'12'!E26</f>
        <v>#DIV/0!</v>
      </c>
    </row>
    <row r="3008" spans="1:4">
      <c r="A3008" s="194" t="s">
        <v>3675</v>
      </c>
      <c r="B3008" s="198" t="s">
        <v>559</v>
      </c>
      <c r="C3008" s="196">
        <f>'12'!I27</f>
        <v>0</v>
      </c>
      <c r="D3008" s="197" t="e">
        <f>'12'!I27*100/'12'!E27</f>
        <v>#DIV/0!</v>
      </c>
    </row>
    <row r="3009" spans="1:4">
      <c r="A3009" s="194" t="s">
        <v>3676</v>
      </c>
      <c r="B3009" s="198" t="s">
        <v>605</v>
      </c>
      <c r="C3009" s="196">
        <f>'13'!I6</f>
        <v>0</v>
      </c>
      <c r="D3009" s="197" t="e">
        <f>'13'!I6*100/'13'!E6</f>
        <v>#DIV/0!</v>
      </c>
    </row>
    <row r="3010" spans="1:4">
      <c r="A3010" s="194" t="s">
        <v>3677</v>
      </c>
      <c r="B3010" s="198" t="s">
        <v>607</v>
      </c>
      <c r="C3010" s="196">
        <f>'13'!I7</f>
        <v>0</v>
      </c>
      <c r="D3010" s="197" t="e">
        <f>'13'!I7*100/'13'!E7</f>
        <v>#DIV/0!</v>
      </c>
    </row>
    <row r="3011" spans="1:4">
      <c r="A3011" s="194" t="s">
        <v>3678</v>
      </c>
      <c r="B3011" s="198" t="s">
        <v>358</v>
      </c>
      <c r="C3011" s="196">
        <f>'13'!I8</f>
        <v>0</v>
      </c>
      <c r="D3011" s="197">
        <f>'13'!I8*100/'13'!E8</f>
        <v>0</v>
      </c>
    </row>
    <row r="3012" spans="1:4">
      <c r="A3012" s="194" t="s">
        <v>3679</v>
      </c>
      <c r="B3012" s="198" t="s">
        <v>610</v>
      </c>
      <c r="C3012" s="196">
        <f>'13'!I9</f>
        <v>0</v>
      </c>
      <c r="D3012" s="197" t="e">
        <f>'13'!I9*100/'13'!E9</f>
        <v>#DIV/0!</v>
      </c>
    </row>
    <row r="3013" spans="1:4">
      <c r="A3013" s="194" t="s">
        <v>3680</v>
      </c>
      <c r="B3013" s="198" t="s">
        <v>612</v>
      </c>
      <c r="C3013" s="196">
        <f>'13'!I10</f>
        <v>0</v>
      </c>
      <c r="D3013" s="197" t="e">
        <f>'13'!I10*100/'13'!E10</f>
        <v>#DIV/0!</v>
      </c>
    </row>
    <row r="3014" spans="1:4">
      <c r="A3014" s="194" t="s">
        <v>3681</v>
      </c>
      <c r="B3014" s="198" t="s">
        <v>614</v>
      </c>
      <c r="C3014" s="196">
        <f>'13'!I11</f>
        <v>0</v>
      </c>
      <c r="D3014" s="197" t="e">
        <f>'13'!I11*100/'13'!E11</f>
        <v>#DIV/0!</v>
      </c>
    </row>
    <row r="3015" spans="1:4">
      <c r="A3015" s="194" t="s">
        <v>3682</v>
      </c>
      <c r="B3015" s="198" t="s">
        <v>616</v>
      </c>
      <c r="C3015" s="196">
        <f>'13'!I12</f>
        <v>0</v>
      </c>
      <c r="D3015" s="197" t="e">
        <f>'13'!I12*100/'13'!E12</f>
        <v>#DIV/0!</v>
      </c>
    </row>
    <row r="3016" spans="1:4">
      <c r="A3016" s="194" t="s">
        <v>3683</v>
      </c>
      <c r="B3016" s="198" t="s">
        <v>618</v>
      </c>
      <c r="C3016" s="196">
        <f>'13'!I13</f>
        <v>0</v>
      </c>
      <c r="D3016" s="197" t="e">
        <f>'13'!I13*100/'13'!E13</f>
        <v>#DIV/0!</v>
      </c>
    </row>
    <row r="3017" spans="1:4">
      <c r="A3017" s="194" t="s">
        <v>3684</v>
      </c>
      <c r="B3017" s="198" t="s">
        <v>620</v>
      </c>
      <c r="C3017" s="196">
        <f>'13'!I19</f>
        <v>0</v>
      </c>
      <c r="D3017" s="197" t="e">
        <f>'13'!I19*100/'13'!E19</f>
        <v>#DIV/0!</v>
      </c>
    </row>
    <row r="3018" spans="1:4">
      <c r="A3018" s="194" t="s">
        <v>3685</v>
      </c>
      <c r="B3018" s="199" t="s">
        <v>622</v>
      </c>
      <c r="C3018" s="196">
        <f>'13'!I20</f>
        <v>0</v>
      </c>
      <c r="D3018" s="197" t="e">
        <f>'13'!I20*100/'13'!E20</f>
        <v>#DIV/0!</v>
      </c>
    </row>
    <row r="3019" spans="1:4">
      <c r="A3019" s="194" t="s">
        <v>3686</v>
      </c>
      <c r="B3019" s="199" t="s">
        <v>624</v>
      </c>
      <c r="C3019" s="196">
        <f>'13'!I21</f>
        <v>0</v>
      </c>
      <c r="D3019" s="197" t="e">
        <f>'13'!I21*100/'13'!E21</f>
        <v>#DIV/0!</v>
      </c>
    </row>
    <row r="3020" spans="1:4">
      <c r="A3020" s="194" t="s">
        <v>3687</v>
      </c>
      <c r="B3020" s="198" t="s">
        <v>626</v>
      </c>
      <c r="C3020" s="196">
        <f>'13'!I22</f>
        <v>0</v>
      </c>
      <c r="D3020" s="197" t="e">
        <f>'13'!I22*100/'13'!E22</f>
        <v>#DIV/0!</v>
      </c>
    </row>
    <row r="3021" spans="1:4">
      <c r="A3021" s="194" t="s">
        <v>3688</v>
      </c>
      <c r="B3021" s="198" t="s">
        <v>628</v>
      </c>
      <c r="C3021" s="196">
        <f>'13'!I23</f>
        <v>0</v>
      </c>
      <c r="D3021" s="197">
        <f>'13'!I23*100/'13'!E23</f>
        <v>0</v>
      </c>
    </row>
    <row r="3022" spans="1:4">
      <c r="A3022" s="194" t="s">
        <v>3689</v>
      </c>
      <c r="B3022" s="198" t="s">
        <v>630</v>
      </c>
      <c r="C3022" s="196">
        <f>'13'!I24</f>
        <v>0</v>
      </c>
      <c r="D3022" s="197" t="e">
        <f>'13'!I24*100/'13'!E24</f>
        <v>#DIV/0!</v>
      </c>
    </row>
    <row r="3023" spans="1:4">
      <c r="A3023" s="194" t="s">
        <v>3690</v>
      </c>
      <c r="B3023" s="198" t="s">
        <v>632</v>
      </c>
      <c r="C3023" s="196">
        <f>'13'!I25</f>
        <v>0</v>
      </c>
      <c r="D3023" s="197">
        <f>'13'!I25*100/'13'!E25</f>
        <v>0</v>
      </c>
    </row>
    <row r="3024" spans="1:4">
      <c r="A3024" s="194" t="s">
        <v>3691</v>
      </c>
      <c r="B3024" s="201" t="s">
        <v>1388</v>
      </c>
      <c r="C3024" s="196">
        <f>'8'!E11+'12'!E6</f>
        <v>1.5</v>
      </c>
      <c r="D3024" s="197">
        <f>('8'!E11+'12'!E6)/('8'!J11+'12'!J6)</f>
        <v>1.5</v>
      </c>
    </row>
    <row r="3025" spans="1:4">
      <c r="A3025" s="194" t="s">
        <v>3692</v>
      </c>
      <c r="B3025" s="201" t="s">
        <v>1390</v>
      </c>
      <c r="C3025" s="196">
        <f>'8'!E13</f>
        <v>0</v>
      </c>
      <c r="D3025" s="197" t="e">
        <f>'8'!E13/'8'!J13</f>
        <v>#DIV/0!</v>
      </c>
    </row>
    <row r="3026" spans="1:4">
      <c r="A3026" s="194" t="s">
        <v>3693</v>
      </c>
      <c r="B3026" s="198" t="s">
        <v>394</v>
      </c>
      <c r="C3026" s="196">
        <f>'8'!E14</f>
        <v>0</v>
      </c>
      <c r="D3026" s="197" t="e">
        <f>'8'!E14/'8'!J14</f>
        <v>#DIV/0!</v>
      </c>
    </row>
    <row r="3027" spans="1:4">
      <c r="A3027" s="194" t="s">
        <v>3694</v>
      </c>
      <c r="B3027" s="198" t="s">
        <v>396</v>
      </c>
      <c r="C3027" s="196">
        <f>'8'!E15</f>
        <v>0</v>
      </c>
      <c r="D3027" s="197" t="e">
        <f>'8'!E15/'8'!J15</f>
        <v>#DIV/0!</v>
      </c>
    </row>
    <row r="3028" spans="1:4">
      <c r="A3028" s="194" t="s">
        <v>3695</v>
      </c>
      <c r="B3028" s="198" t="s">
        <v>398</v>
      </c>
      <c r="C3028" s="196">
        <f>'8'!E16</f>
        <v>0</v>
      </c>
      <c r="D3028" s="197" t="e">
        <f>'8'!E16/'8'!J16</f>
        <v>#DIV/0!</v>
      </c>
    </row>
    <row r="3029" spans="1:4">
      <c r="A3029" s="194" t="s">
        <v>3696</v>
      </c>
      <c r="B3029" s="198" t="s">
        <v>84</v>
      </c>
      <c r="C3029" s="196">
        <f>'8'!E17</f>
        <v>0</v>
      </c>
      <c r="D3029" s="197" t="e">
        <f>'8'!E17/'8'!J17</f>
        <v>#DIV/0!</v>
      </c>
    </row>
    <row r="3030" spans="1:4">
      <c r="A3030" s="194" t="s">
        <v>3697</v>
      </c>
      <c r="B3030" s="198" t="s">
        <v>401</v>
      </c>
      <c r="C3030" s="196">
        <f>'8'!E18</f>
        <v>0</v>
      </c>
      <c r="D3030" s="197" t="e">
        <f>'8'!E18/'8'!J18</f>
        <v>#DIV/0!</v>
      </c>
    </row>
    <row r="3031" spans="1:4">
      <c r="A3031" s="194" t="s">
        <v>3698</v>
      </c>
      <c r="B3031" s="198" t="s">
        <v>403</v>
      </c>
      <c r="C3031" s="196">
        <f>'8'!E19</f>
        <v>0</v>
      </c>
      <c r="D3031" s="197" t="e">
        <f>'8'!E19/'8'!J19</f>
        <v>#DIV/0!</v>
      </c>
    </row>
    <row r="3032" spans="1:4">
      <c r="A3032" s="194" t="s">
        <v>3699</v>
      </c>
      <c r="B3032" s="198" t="s">
        <v>405</v>
      </c>
      <c r="C3032" s="196">
        <f>'8'!E20</f>
        <v>0</v>
      </c>
      <c r="D3032" s="197" t="e">
        <f>'8'!E20/'8'!J20</f>
        <v>#DIV/0!</v>
      </c>
    </row>
    <row r="3033" spans="1:4">
      <c r="A3033" s="194" t="s">
        <v>3700</v>
      </c>
      <c r="B3033" s="198" t="s">
        <v>407</v>
      </c>
      <c r="C3033" s="196">
        <f>'8'!E21</f>
        <v>0</v>
      </c>
      <c r="D3033" s="197" t="e">
        <f>'8'!E21/'8'!J21</f>
        <v>#DIV/0!</v>
      </c>
    </row>
    <row r="3034" spans="1:4">
      <c r="A3034" s="194" t="s">
        <v>3701</v>
      </c>
      <c r="B3034" s="198" t="s">
        <v>409</v>
      </c>
      <c r="C3034" s="196">
        <f>'8'!E22</f>
        <v>0</v>
      </c>
      <c r="D3034" s="197" t="e">
        <f>'8'!E22/'8'!J22</f>
        <v>#DIV/0!</v>
      </c>
    </row>
    <row r="3035" spans="1:4">
      <c r="A3035" s="194" t="s">
        <v>3702</v>
      </c>
      <c r="B3035" s="198" t="s">
        <v>411</v>
      </c>
      <c r="C3035" s="196">
        <f>'8'!E23</f>
        <v>0</v>
      </c>
      <c r="D3035" s="197" t="e">
        <f>'8'!E23/'8'!J23</f>
        <v>#DIV/0!</v>
      </c>
    </row>
    <row r="3036" spans="1:4">
      <c r="A3036" s="194" t="s">
        <v>3703</v>
      </c>
      <c r="B3036" s="198" t="s">
        <v>413</v>
      </c>
      <c r="C3036" s="196">
        <f>'8'!E24</f>
        <v>0</v>
      </c>
      <c r="D3036" s="197" t="e">
        <f>'8'!E24/'8'!J24</f>
        <v>#DIV/0!</v>
      </c>
    </row>
    <row r="3037" spans="1:4">
      <c r="A3037" s="194" t="s">
        <v>3704</v>
      </c>
      <c r="B3037" s="198" t="s">
        <v>415</v>
      </c>
      <c r="C3037" s="196">
        <f>'8'!E25</f>
        <v>0</v>
      </c>
      <c r="D3037" s="197" t="e">
        <f>'8'!E25/'8'!J25</f>
        <v>#DIV/0!</v>
      </c>
    </row>
    <row r="3038" spans="1:4">
      <c r="A3038" s="194" t="s">
        <v>3705</v>
      </c>
      <c r="B3038" s="198" t="s">
        <v>417</v>
      </c>
      <c r="C3038" s="196">
        <f>'8'!E26</f>
        <v>0</v>
      </c>
      <c r="D3038" s="197" t="e">
        <f>'8'!E26/'8'!J26</f>
        <v>#DIV/0!</v>
      </c>
    </row>
    <row r="3039" spans="1:4">
      <c r="A3039" s="194" t="s">
        <v>3706</v>
      </c>
      <c r="B3039" s="198" t="s">
        <v>419</v>
      </c>
      <c r="C3039" s="196">
        <f>'8'!E27</f>
        <v>0</v>
      </c>
      <c r="D3039" s="197" t="e">
        <f>'8'!E27/'8'!J27</f>
        <v>#DIV/0!</v>
      </c>
    </row>
    <row r="3040" spans="1:4">
      <c r="A3040" s="194" t="s">
        <v>3707</v>
      </c>
      <c r="B3040" s="198" t="s">
        <v>421</v>
      </c>
      <c r="C3040" s="196">
        <f>'8'!E28</f>
        <v>0</v>
      </c>
      <c r="D3040" s="197" t="e">
        <f>'8'!E28/'8'!J28</f>
        <v>#DIV/0!</v>
      </c>
    </row>
    <row r="3041" spans="1:4">
      <c r="A3041" s="194" t="s">
        <v>3708</v>
      </c>
      <c r="B3041" s="198" t="s">
        <v>423</v>
      </c>
      <c r="C3041" s="196">
        <f>'8'!E29</f>
        <v>0</v>
      </c>
      <c r="D3041" s="197" t="e">
        <f>'8'!E29/'8'!J29</f>
        <v>#DIV/0!</v>
      </c>
    </row>
    <row r="3042" spans="1:4">
      <c r="A3042" s="194" t="s">
        <v>3709</v>
      </c>
      <c r="B3042" s="198" t="s">
        <v>425</v>
      </c>
      <c r="C3042" s="196">
        <f>'9'!E6</f>
        <v>0</v>
      </c>
      <c r="D3042" s="197" t="e">
        <f>'9'!E6/'9'!J6</f>
        <v>#DIV/0!</v>
      </c>
    </row>
    <row r="3043" spans="1:4">
      <c r="A3043" s="194" t="s">
        <v>3710</v>
      </c>
      <c r="B3043" s="198" t="s">
        <v>427</v>
      </c>
      <c r="C3043" s="196">
        <f>'9'!E7</f>
        <v>0</v>
      </c>
      <c r="D3043" s="197" t="e">
        <f>'9'!E7/'9'!J7</f>
        <v>#DIV/0!</v>
      </c>
    </row>
    <row r="3044" spans="1:4">
      <c r="A3044" s="194" t="s">
        <v>3711</v>
      </c>
      <c r="B3044" s="198" t="s">
        <v>429</v>
      </c>
      <c r="C3044" s="196">
        <f>'9'!E8</f>
        <v>0</v>
      </c>
      <c r="D3044" s="197" t="e">
        <f>'9'!E8/'9'!J8</f>
        <v>#DIV/0!</v>
      </c>
    </row>
    <row r="3045" spans="1:4">
      <c r="A3045" s="194" t="s">
        <v>3712</v>
      </c>
      <c r="B3045" s="198" t="s">
        <v>431</v>
      </c>
      <c r="C3045" s="196">
        <f>'9'!E9</f>
        <v>0</v>
      </c>
      <c r="D3045" s="197" t="e">
        <f>'9'!E9/'9'!J9</f>
        <v>#DIV/0!</v>
      </c>
    </row>
    <row r="3046" spans="1:4">
      <c r="A3046" s="194" t="s">
        <v>3713</v>
      </c>
      <c r="B3046" s="198" t="s">
        <v>433</v>
      </c>
      <c r="C3046" s="196">
        <f>'9'!E10</f>
        <v>0</v>
      </c>
      <c r="D3046" s="197" t="e">
        <f>'9'!E10/'9'!J10</f>
        <v>#DIV/0!</v>
      </c>
    </row>
    <row r="3047" spans="1:4">
      <c r="A3047" s="194" t="s">
        <v>3714</v>
      </c>
      <c r="B3047" s="198" t="s">
        <v>435</v>
      </c>
      <c r="C3047" s="196">
        <f>'9'!E11</f>
        <v>0</v>
      </c>
      <c r="D3047" s="197" t="e">
        <f>'9'!E11/'9'!J11</f>
        <v>#DIV/0!</v>
      </c>
    </row>
    <row r="3048" spans="1:4">
      <c r="A3048" s="194" t="s">
        <v>3715</v>
      </c>
      <c r="B3048" s="198" t="s">
        <v>437</v>
      </c>
      <c r="C3048" s="196">
        <f>'9'!E12</f>
        <v>0</v>
      </c>
      <c r="D3048" s="197" t="e">
        <f>'9'!E12/'9'!J12</f>
        <v>#DIV/0!</v>
      </c>
    </row>
    <row r="3049" spans="1:4">
      <c r="A3049" s="194" t="s">
        <v>3716</v>
      </c>
      <c r="B3049" s="198" t="s">
        <v>439</v>
      </c>
      <c r="C3049" s="196">
        <f>'9'!E13</f>
        <v>0</v>
      </c>
      <c r="D3049" s="197" t="e">
        <f>'9'!E13/'9'!J13</f>
        <v>#DIV/0!</v>
      </c>
    </row>
    <row r="3050" spans="1:4">
      <c r="A3050" s="194" t="s">
        <v>3717</v>
      </c>
      <c r="B3050" s="198" t="s">
        <v>441</v>
      </c>
      <c r="C3050" s="196">
        <f>'9'!E14</f>
        <v>0</v>
      </c>
      <c r="D3050" s="197" t="e">
        <f>'9'!E14/'9'!J14</f>
        <v>#DIV/0!</v>
      </c>
    </row>
    <row r="3051" spans="1:4">
      <c r="A3051" s="194" t="s">
        <v>3718</v>
      </c>
      <c r="B3051" s="198" t="s">
        <v>443</v>
      </c>
      <c r="C3051" s="196">
        <f>'9'!E15</f>
        <v>0</v>
      </c>
      <c r="D3051" s="197" t="e">
        <f>'9'!E15/'9'!J15</f>
        <v>#DIV/0!</v>
      </c>
    </row>
    <row r="3052" spans="1:4">
      <c r="A3052" s="194" t="s">
        <v>3719</v>
      </c>
      <c r="B3052" s="198" t="s">
        <v>445</v>
      </c>
      <c r="C3052" s="196">
        <f>'9'!E16</f>
        <v>0</v>
      </c>
      <c r="D3052" s="197" t="e">
        <f>'9'!E16/'9'!J16</f>
        <v>#DIV/0!</v>
      </c>
    </row>
    <row r="3053" spans="1:4">
      <c r="A3053" s="194" t="s">
        <v>3720</v>
      </c>
      <c r="B3053" s="198" t="s">
        <v>447</v>
      </c>
      <c r="C3053" s="196">
        <f>'9'!E17</f>
        <v>0</v>
      </c>
      <c r="D3053" s="197" t="e">
        <f>'9'!E17/'9'!J17</f>
        <v>#DIV/0!</v>
      </c>
    </row>
    <row r="3054" spans="1:4">
      <c r="A3054" s="194" t="s">
        <v>3721</v>
      </c>
      <c r="B3054" s="198" t="s">
        <v>449</v>
      </c>
      <c r="C3054" s="196">
        <f>'9'!E18</f>
        <v>0</v>
      </c>
      <c r="D3054" s="197" t="e">
        <f>'9'!E18/'9'!J18</f>
        <v>#DIV/0!</v>
      </c>
    </row>
    <row r="3055" spans="1:4">
      <c r="A3055" s="194" t="s">
        <v>3722</v>
      </c>
      <c r="B3055" s="198" t="s">
        <v>451</v>
      </c>
      <c r="C3055" s="196">
        <f>'9'!E19</f>
        <v>0</v>
      </c>
      <c r="D3055" s="197" t="e">
        <f>'9'!E19/'9'!J19</f>
        <v>#DIV/0!</v>
      </c>
    </row>
    <row r="3056" spans="1:4">
      <c r="A3056" s="194" t="s">
        <v>3723</v>
      </c>
      <c r="B3056" s="198" t="s">
        <v>453</v>
      </c>
      <c r="C3056" s="196">
        <f>'9'!E20</f>
        <v>0</v>
      </c>
      <c r="D3056" s="197" t="e">
        <f>'9'!E20/'9'!J20</f>
        <v>#DIV/0!</v>
      </c>
    </row>
    <row r="3057" spans="1:4">
      <c r="A3057" s="194" t="s">
        <v>3724</v>
      </c>
      <c r="B3057" s="198" t="s">
        <v>455</v>
      </c>
      <c r="C3057" s="196">
        <f>'9'!E21</f>
        <v>0</v>
      </c>
      <c r="D3057" s="197" t="e">
        <f>'9'!E21/'9'!J21</f>
        <v>#DIV/0!</v>
      </c>
    </row>
    <row r="3058" spans="1:4">
      <c r="A3058" s="194" t="s">
        <v>3725</v>
      </c>
      <c r="B3058" s="198" t="s">
        <v>457</v>
      </c>
      <c r="C3058" s="196">
        <f>'9'!E22</f>
        <v>0</v>
      </c>
      <c r="D3058" s="197" t="e">
        <f>'9'!E22/'9'!J22</f>
        <v>#DIV/0!</v>
      </c>
    </row>
    <row r="3059" spans="1:4">
      <c r="A3059" s="194" t="s">
        <v>3726</v>
      </c>
      <c r="B3059" s="198" t="s">
        <v>459</v>
      </c>
      <c r="C3059" s="196">
        <f>'9'!E23</f>
        <v>0</v>
      </c>
      <c r="D3059" s="197" t="e">
        <f>'9'!E23/'9'!J23</f>
        <v>#DIV/0!</v>
      </c>
    </row>
    <row r="3060" spans="1:4">
      <c r="A3060" s="194" t="s">
        <v>3727</v>
      </c>
      <c r="B3060" s="198" t="s">
        <v>461</v>
      </c>
      <c r="C3060" s="196">
        <f>'9'!E24</f>
        <v>0</v>
      </c>
      <c r="D3060" s="197" t="e">
        <f>'9'!E24/'9'!J24</f>
        <v>#DIV/0!</v>
      </c>
    </row>
    <row r="3061" spans="1:4">
      <c r="A3061" s="194" t="s">
        <v>3728</v>
      </c>
      <c r="B3061" s="198" t="s">
        <v>463</v>
      </c>
      <c r="C3061" s="196">
        <f>'9'!E25</f>
        <v>0</v>
      </c>
      <c r="D3061" s="197" t="e">
        <f>'9'!E25/'9'!J25</f>
        <v>#DIV/0!</v>
      </c>
    </row>
    <row r="3062" spans="1:4">
      <c r="A3062" s="194" t="s">
        <v>3729</v>
      </c>
      <c r="B3062" s="198" t="s">
        <v>465</v>
      </c>
      <c r="C3062" s="196">
        <f>'9'!E26</f>
        <v>0</v>
      </c>
      <c r="D3062" s="197" t="e">
        <f>'9'!E26/'9'!J26</f>
        <v>#DIV/0!</v>
      </c>
    </row>
    <row r="3063" spans="1:4">
      <c r="A3063" s="194" t="s">
        <v>3730</v>
      </c>
      <c r="B3063" s="198" t="s">
        <v>467</v>
      </c>
      <c r="C3063" s="196">
        <f>'9'!E27</f>
        <v>0</v>
      </c>
      <c r="D3063" s="197" t="e">
        <f>'9'!E27/'9'!J27</f>
        <v>#DIV/0!</v>
      </c>
    </row>
    <row r="3064" spans="1:4">
      <c r="A3064" s="194" t="s">
        <v>3731</v>
      </c>
      <c r="B3064" s="198" t="s">
        <v>469</v>
      </c>
      <c r="C3064" s="196">
        <f>'9'!E28</f>
        <v>0</v>
      </c>
      <c r="D3064" s="197" t="e">
        <f>'9'!E28/'9'!J28</f>
        <v>#DIV/0!</v>
      </c>
    </row>
    <row r="3065" spans="1:4">
      <c r="A3065" s="194" t="s">
        <v>3732</v>
      </c>
      <c r="B3065" s="198" t="s">
        <v>471</v>
      </c>
      <c r="C3065" s="196">
        <f>'9'!E29</f>
        <v>0</v>
      </c>
      <c r="D3065" s="197" t="e">
        <f>'9'!E29/'9'!J29</f>
        <v>#DIV/0!</v>
      </c>
    </row>
    <row r="3066" ht="25.5" spans="1:4">
      <c r="A3066" s="194" t="s">
        <v>3733</v>
      </c>
      <c r="B3066" s="199" t="s">
        <v>473</v>
      </c>
      <c r="C3066" s="196">
        <f>'9'!E30</f>
        <v>0</v>
      </c>
      <c r="D3066" s="197" t="e">
        <f>'9'!E30/'9'!J30</f>
        <v>#DIV/0!</v>
      </c>
    </row>
    <row r="3067" spans="1:4">
      <c r="A3067" s="194" t="s">
        <v>3734</v>
      </c>
      <c r="B3067" s="198" t="s">
        <v>475</v>
      </c>
      <c r="C3067" s="196">
        <f>'9'!E31</f>
        <v>0</v>
      </c>
      <c r="D3067" s="197" t="e">
        <f>'9'!E31/'9'!J31</f>
        <v>#DIV/0!</v>
      </c>
    </row>
    <row r="3068" spans="1:4">
      <c r="A3068" s="194" t="s">
        <v>3735</v>
      </c>
      <c r="B3068" s="198" t="s">
        <v>477</v>
      </c>
      <c r="C3068" s="196">
        <f>'10'!E6</f>
        <v>0</v>
      </c>
      <c r="D3068" s="197" t="e">
        <f>'10'!E6/'10'!J6</f>
        <v>#DIV/0!</v>
      </c>
    </row>
    <row r="3069" spans="1:4">
      <c r="A3069" s="194" t="s">
        <v>3736</v>
      </c>
      <c r="B3069" s="199" t="s">
        <v>479</v>
      </c>
      <c r="C3069" s="196">
        <f>'10'!E7</f>
        <v>0</v>
      </c>
      <c r="D3069" s="197" t="e">
        <f>'10'!E7/'10'!J7</f>
        <v>#DIV/0!</v>
      </c>
    </row>
    <row r="3070" spans="1:4">
      <c r="A3070" s="194" t="s">
        <v>3737</v>
      </c>
      <c r="B3070" s="198" t="s">
        <v>481</v>
      </c>
      <c r="C3070" s="196">
        <f>'10'!E8</f>
        <v>0</v>
      </c>
      <c r="D3070" s="197" t="e">
        <f>'10'!E8/'10'!J8</f>
        <v>#DIV/0!</v>
      </c>
    </row>
    <row r="3071" spans="1:4">
      <c r="A3071" s="194" t="s">
        <v>3738</v>
      </c>
      <c r="B3071" s="198" t="s">
        <v>483</v>
      </c>
      <c r="C3071" s="196">
        <f>'10'!E9</f>
        <v>0</v>
      </c>
      <c r="D3071" s="197" t="e">
        <f>'10'!E9/'10'!J9</f>
        <v>#DIV/0!</v>
      </c>
    </row>
    <row r="3072" spans="1:4">
      <c r="A3072" s="194" t="s">
        <v>3739</v>
      </c>
      <c r="B3072" s="198" t="s">
        <v>485</v>
      </c>
      <c r="C3072" s="196">
        <f>'10'!E10</f>
        <v>0</v>
      </c>
      <c r="D3072" s="197" t="e">
        <f>'10'!E10/'10'!J10</f>
        <v>#DIV/0!</v>
      </c>
    </row>
    <row r="3073" spans="1:4">
      <c r="A3073" s="194" t="s">
        <v>3740</v>
      </c>
      <c r="B3073" s="198" t="s">
        <v>487</v>
      </c>
      <c r="C3073" s="196">
        <f>'10'!E11</f>
        <v>0</v>
      </c>
      <c r="D3073" s="197" t="e">
        <f>'10'!E11/'10'!J11</f>
        <v>#DIV/0!</v>
      </c>
    </row>
    <row r="3074" spans="1:4">
      <c r="A3074" s="194" t="s">
        <v>3741</v>
      </c>
      <c r="B3074" s="198" t="s">
        <v>489</v>
      </c>
      <c r="C3074" s="196">
        <f>'10'!E12</f>
        <v>0</v>
      </c>
      <c r="D3074" s="197" t="e">
        <f>'10'!E12/'10'!J12</f>
        <v>#DIV/0!</v>
      </c>
    </row>
    <row r="3075" spans="1:4">
      <c r="A3075" s="194" t="s">
        <v>3742</v>
      </c>
      <c r="B3075" s="198" t="s">
        <v>491</v>
      </c>
      <c r="C3075" s="196">
        <f>'10'!E13</f>
        <v>0</v>
      </c>
      <c r="D3075" s="197" t="e">
        <f>'10'!E13/'10'!J13</f>
        <v>#DIV/0!</v>
      </c>
    </row>
    <row r="3076" spans="1:4">
      <c r="A3076" s="194" t="s">
        <v>3743</v>
      </c>
      <c r="B3076" s="198" t="s">
        <v>493</v>
      </c>
      <c r="C3076" s="196">
        <f>'10'!E14</f>
        <v>0</v>
      </c>
      <c r="D3076" s="197" t="e">
        <f>'10'!E14/'10'!J14</f>
        <v>#DIV/0!</v>
      </c>
    </row>
    <row r="3077" spans="1:4">
      <c r="A3077" s="194" t="s">
        <v>3744</v>
      </c>
      <c r="B3077" s="198" t="s">
        <v>495</v>
      </c>
      <c r="C3077" s="196">
        <f>'10'!E15</f>
        <v>0</v>
      </c>
      <c r="D3077" s="197" t="e">
        <f>'10'!E15/'10'!J15</f>
        <v>#DIV/0!</v>
      </c>
    </row>
    <row r="3078" spans="1:4">
      <c r="A3078" s="194" t="s">
        <v>3745</v>
      </c>
      <c r="B3078" s="198" t="s">
        <v>497</v>
      </c>
      <c r="C3078" s="196">
        <f>'10'!E16</f>
        <v>0</v>
      </c>
      <c r="D3078" s="197" t="e">
        <f>'10'!E16/'10'!J16</f>
        <v>#DIV/0!</v>
      </c>
    </row>
    <row r="3079" spans="1:4">
      <c r="A3079" s="194" t="s">
        <v>3746</v>
      </c>
      <c r="B3079" s="198" t="s">
        <v>499</v>
      </c>
      <c r="C3079" s="196">
        <f>'10'!E17</f>
        <v>0</v>
      </c>
      <c r="D3079" s="197" t="e">
        <f>'10'!E17/'10'!J17</f>
        <v>#DIV/0!</v>
      </c>
    </row>
    <row r="3080" spans="1:4">
      <c r="A3080" s="194" t="s">
        <v>3747</v>
      </c>
      <c r="B3080" s="198" t="s">
        <v>501</v>
      </c>
      <c r="C3080" s="196">
        <f>'10'!E18</f>
        <v>0</v>
      </c>
      <c r="D3080" s="197" t="e">
        <f>'10'!E18/'10'!J18</f>
        <v>#DIV/0!</v>
      </c>
    </row>
    <row r="3081" spans="1:4">
      <c r="A3081" s="194" t="s">
        <v>3748</v>
      </c>
      <c r="B3081" s="198" t="s">
        <v>503</v>
      </c>
      <c r="C3081" s="196">
        <f>'10'!E19</f>
        <v>0</v>
      </c>
      <c r="D3081" s="197" t="e">
        <f>'10'!E19/'10'!J19</f>
        <v>#DIV/0!</v>
      </c>
    </row>
    <row r="3082" spans="1:4">
      <c r="A3082" s="194" t="s">
        <v>3749</v>
      </c>
      <c r="B3082" s="198" t="s">
        <v>505</v>
      </c>
      <c r="C3082" s="196">
        <f>'10'!E20</f>
        <v>0</v>
      </c>
      <c r="D3082" s="197" t="e">
        <f>'10'!E20/'10'!J20</f>
        <v>#DIV/0!</v>
      </c>
    </row>
    <row r="3083" spans="1:4">
      <c r="A3083" s="194" t="s">
        <v>3750</v>
      </c>
      <c r="B3083" s="198" t="s">
        <v>507</v>
      </c>
      <c r="C3083" s="196">
        <f>'10'!E21</f>
        <v>0</v>
      </c>
      <c r="D3083" s="197" t="e">
        <f>'10'!E21/'10'!J21</f>
        <v>#DIV/0!</v>
      </c>
    </row>
    <row r="3084" spans="1:4">
      <c r="A3084" s="194" t="s">
        <v>3751</v>
      </c>
      <c r="B3084" s="198" t="s">
        <v>509</v>
      </c>
      <c r="C3084" s="196">
        <f>'10'!E22</f>
        <v>0</v>
      </c>
      <c r="D3084" s="197" t="e">
        <f>'10'!E22/'10'!J22</f>
        <v>#DIV/0!</v>
      </c>
    </row>
    <row r="3085" spans="1:4">
      <c r="A3085" s="194" t="s">
        <v>3752</v>
      </c>
      <c r="B3085" s="198" t="s">
        <v>511</v>
      </c>
      <c r="C3085" s="196">
        <f>'10'!E23</f>
        <v>0</v>
      </c>
      <c r="D3085" s="197" t="e">
        <f>'10'!E23/'10'!J23</f>
        <v>#DIV/0!</v>
      </c>
    </row>
    <row r="3086" spans="1:4">
      <c r="A3086" s="194" t="s">
        <v>3753</v>
      </c>
      <c r="B3086" s="198" t="s">
        <v>513</v>
      </c>
      <c r="C3086" s="196">
        <f>'10'!E24</f>
        <v>0</v>
      </c>
      <c r="D3086" s="197" t="e">
        <f>'10'!E24/'10'!J24</f>
        <v>#DIV/0!</v>
      </c>
    </row>
    <row r="3087" spans="1:4">
      <c r="A3087" s="194" t="s">
        <v>3754</v>
      </c>
      <c r="B3087" s="198" t="s">
        <v>515</v>
      </c>
      <c r="C3087" s="196">
        <f>'10'!E25</f>
        <v>0</v>
      </c>
      <c r="D3087" s="197" t="e">
        <f>'10'!E25/'10'!J25</f>
        <v>#DIV/0!</v>
      </c>
    </row>
    <row r="3088" spans="1:4">
      <c r="A3088" s="194" t="s">
        <v>3755</v>
      </c>
      <c r="B3088" s="198" t="s">
        <v>517</v>
      </c>
      <c r="C3088" s="196" t="str">
        <f>'10'!E26</f>
        <v>X</v>
      </c>
      <c r="D3088" s="197" t="e">
        <f>'10'!E26/'10'!J26</f>
        <v>#VALUE!</v>
      </c>
    </row>
    <row r="3089" spans="1:4">
      <c r="A3089" s="194" t="s">
        <v>3756</v>
      </c>
      <c r="B3089" s="198" t="s">
        <v>519</v>
      </c>
      <c r="C3089" s="196">
        <f>'10'!E27</f>
        <v>0</v>
      </c>
      <c r="D3089" s="197" t="e">
        <f>'10'!E27/'10'!J27</f>
        <v>#DIV/0!</v>
      </c>
    </row>
    <row r="3090" s="181" customFormat="1" spans="1:11">
      <c r="A3090" s="194" t="s">
        <v>3757</v>
      </c>
      <c r="B3090" s="198" t="s">
        <v>2890</v>
      </c>
      <c r="C3090" s="196">
        <f>'10'!E28</f>
        <v>0</v>
      </c>
      <c r="D3090" s="197" t="e">
        <f>'10'!E28/'10'!J28</f>
        <v>#DIV/0!</v>
      </c>
      <c r="K3090" s="203"/>
    </row>
    <row r="3091" ht="25.5" spans="1:4">
      <c r="A3091" s="194" t="s">
        <v>3758</v>
      </c>
      <c r="B3091" s="198" t="s">
        <v>523</v>
      </c>
      <c r="C3091" s="196">
        <f>'10'!E29</f>
        <v>0</v>
      </c>
      <c r="D3091" s="197" t="e">
        <f>'10'!E29/'10'!J29</f>
        <v>#DIV/0!</v>
      </c>
    </row>
    <row r="3092" s="181" customFormat="1" spans="1:11">
      <c r="A3092" s="194" t="s">
        <v>3759</v>
      </c>
      <c r="B3092" s="198" t="s">
        <v>525</v>
      </c>
      <c r="C3092" s="196">
        <f>'10'!E30</f>
        <v>0</v>
      </c>
      <c r="D3092" s="197" t="e">
        <f>'10'!E30/'10'!J30</f>
        <v>#DIV/0!</v>
      </c>
      <c r="K3092" s="203"/>
    </row>
    <row r="3093" spans="1:4">
      <c r="A3093" s="194" t="s">
        <v>3760</v>
      </c>
      <c r="B3093" s="198" t="s">
        <v>527</v>
      </c>
      <c r="C3093" s="196" t="str">
        <f>'10'!E31</f>
        <v>X</v>
      </c>
      <c r="D3093" s="197" t="e">
        <f>'10'!E31/'10'!J31</f>
        <v>#VALUE!</v>
      </c>
    </row>
    <row r="3094" spans="1:4">
      <c r="A3094" s="194" t="s">
        <v>3761</v>
      </c>
      <c r="B3094" s="198" t="s">
        <v>529</v>
      </c>
      <c r="C3094" s="196" t="str">
        <f>'10'!E32</f>
        <v>X</v>
      </c>
      <c r="D3094" s="197" t="e">
        <f>'10'!E32/'10'!J32</f>
        <v>#VALUE!</v>
      </c>
    </row>
    <row r="3095" spans="1:4">
      <c r="A3095" s="194" t="s">
        <v>3762</v>
      </c>
      <c r="B3095" s="198" t="s">
        <v>531</v>
      </c>
      <c r="C3095" s="196" t="str">
        <f>'10'!E33</f>
        <v>X</v>
      </c>
      <c r="D3095" s="197" t="e">
        <f>'10'!E33/'10'!J33</f>
        <v>#VALUE!</v>
      </c>
    </row>
    <row r="3096" spans="1:4">
      <c r="A3096" s="194" t="s">
        <v>3763</v>
      </c>
      <c r="B3096" s="198" t="s">
        <v>533</v>
      </c>
      <c r="C3096" s="196" t="str">
        <f>'11'!E6</f>
        <v>X</v>
      </c>
      <c r="D3096" s="197" t="e">
        <f>'11'!E6/'11'!J6</f>
        <v>#VALUE!</v>
      </c>
    </row>
    <row r="3097" spans="1:4">
      <c r="A3097" s="194" t="s">
        <v>3764</v>
      </c>
      <c r="B3097" s="198" t="s">
        <v>535</v>
      </c>
      <c r="C3097" s="196" t="str">
        <f>'11'!E7</f>
        <v>X</v>
      </c>
      <c r="D3097" s="197" t="e">
        <f>'11'!E7/'11'!J7</f>
        <v>#VALUE!</v>
      </c>
    </row>
    <row r="3098" spans="1:4">
      <c r="A3098" s="194" t="s">
        <v>3765</v>
      </c>
      <c r="B3098" s="198" t="s">
        <v>537</v>
      </c>
      <c r="C3098" s="196">
        <f>'11'!E8</f>
        <v>1.5</v>
      </c>
      <c r="D3098" s="197">
        <f>'11'!E8/'11'!J8</f>
        <v>1.5</v>
      </c>
    </row>
    <row r="3099" spans="1:4">
      <c r="A3099" s="194" t="s">
        <v>3766</v>
      </c>
      <c r="B3099" s="198" t="s">
        <v>539</v>
      </c>
      <c r="C3099" s="196">
        <f>'11'!E9</f>
        <v>0</v>
      </c>
      <c r="D3099" s="197" t="e">
        <f>'11'!E9/'11'!J9</f>
        <v>#DIV/0!</v>
      </c>
    </row>
    <row r="3100" spans="1:4">
      <c r="A3100" s="194" t="s">
        <v>3767</v>
      </c>
      <c r="B3100" s="198" t="s">
        <v>541</v>
      </c>
      <c r="C3100" s="196">
        <f>'11'!E10</f>
        <v>0</v>
      </c>
      <c r="D3100" s="197" t="e">
        <f>'11'!E10/'11'!J10</f>
        <v>#DIV/0!</v>
      </c>
    </row>
    <row r="3101" spans="1:4">
      <c r="A3101" s="194" t="s">
        <v>3768</v>
      </c>
      <c r="B3101" s="198" t="s">
        <v>543</v>
      </c>
      <c r="C3101" s="196">
        <f>'11'!E11</f>
        <v>0</v>
      </c>
      <c r="D3101" s="197" t="e">
        <f>'11'!E11/'11'!J11</f>
        <v>#DIV/0!</v>
      </c>
    </row>
    <row r="3102" spans="1:4">
      <c r="A3102" s="194" t="s">
        <v>3769</v>
      </c>
      <c r="B3102" s="198" t="s">
        <v>545</v>
      </c>
      <c r="C3102" s="196">
        <f>'11'!E12</f>
        <v>0</v>
      </c>
      <c r="D3102" s="197" t="e">
        <f>'11'!E12/'11'!J12</f>
        <v>#DIV/0!</v>
      </c>
    </row>
    <row r="3103" spans="1:4">
      <c r="A3103" s="194" t="s">
        <v>3770</v>
      </c>
      <c r="B3103" s="198" t="s">
        <v>547</v>
      </c>
      <c r="C3103" s="196">
        <f>'11'!E13</f>
        <v>0</v>
      </c>
      <c r="D3103" s="197" t="e">
        <f>'11'!E13/'11'!J13</f>
        <v>#DIV/0!</v>
      </c>
    </row>
    <row r="3104" spans="1:4">
      <c r="A3104" s="194" t="s">
        <v>3771</v>
      </c>
      <c r="B3104" s="198" t="s">
        <v>549</v>
      </c>
      <c r="C3104" s="196">
        <f>'11'!E14</f>
        <v>0</v>
      </c>
      <c r="D3104" s="197" t="e">
        <f>'11'!E14/'11'!J14</f>
        <v>#DIV/0!</v>
      </c>
    </row>
    <row r="3105" spans="1:4">
      <c r="A3105" s="194" t="s">
        <v>3772</v>
      </c>
      <c r="B3105" s="198" t="s">
        <v>551</v>
      </c>
      <c r="C3105" s="196">
        <f>'11'!E15</f>
        <v>0</v>
      </c>
      <c r="D3105" s="197" t="e">
        <f>'11'!E15/'11'!J15</f>
        <v>#DIV/0!</v>
      </c>
    </row>
    <row r="3106" spans="1:4">
      <c r="A3106" s="194" t="s">
        <v>3773</v>
      </c>
      <c r="B3106" s="198" t="s">
        <v>553</v>
      </c>
      <c r="C3106" s="196">
        <f>'11'!E16</f>
        <v>0</v>
      </c>
      <c r="D3106" s="197" t="e">
        <f>'11'!E16/'11'!J16</f>
        <v>#DIV/0!</v>
      </c>
    </row>
    <row r="3107" spans="1:4">
      <c r="A3107" s="194" t="s">
        <v>3774</v>
      </c>
      <c r="B3107" s="198" t="s">
        <v>555</v>
      </c>
      <c r="C3107" s="196">
        <f>'11'!E17</f>
        <v>0</v>
      </c>
      <c r="D3107" s="197" t="e">
        <f>'11'!E17/'11'!J17</f>
        <v>#DIV/0!</v>
      </c>
    </row>
    <row r="3108" spans="1:4">
      <c r="A3108" s="194" t="s">
        <v>3775</v>
      </c>
      <c r="B3108" s="198" t="s">
        <v>557</v>
      </c>
      <c r="C3108" s="196">
        <f>'11'!E18</f>
        <v>0</v>
      </c>
      <c r="D3108" s="197" t="e">
        <f>'11'!E18/'11'!J18</f>
        <v>#DIV/0!</v>
      </c>
    </row>
    <row r="3109" spans="1:4">
      <c r="A3109" s="194" t="s">
        <v>3776</v>
      </c>
      <c r="B3109" s="198" t="s">
        <v>559</v>
      </c>
      <c r="C3109" s="196">
        <f>'11'!E19</f>
        <v>0</v>
      </c>
      <c r="D3109" s="197" t="e">
        <f>'11'!E19/'11'!J19</f>
        <v>#DIV/0!</v>
      </c>
    </row>
    <row r="3110" spans="1:4">
      <c r="A3110" s="194" t="s">
        <v>3777</v>
      </c>
      <c r="B3110" s="198" t="s">
        <v>561</v>
      </c>
      <c r="C3110" s="196">
        <f>'11'!E20</f>
        <v>0</v>
      </c>
      <c r="D3110" s="197" t="e">
        <f>'11'!E20/'11'!J20</f>
        <v>#DIV/0!</v>
      </c>
    </row>
    <row r="3111" spans="1:4">
      <c r="A3111" s="194" t="s">
        <v>3778</v>
      </c>
      <c r="B3111" s="198" t="s">
        <v>563</v>
      </c>
      <c r="C3111" s="196">
        <f>'11'!E21</f>
        <v>0</v>
      </c>
      <c r="D3111" s="197" t="e">
        <f>'11'!E21/'11'!J21</f>
        <v>#DIV/0!</v>
      </c>
    </row>
    <row r="3112" spans="1:4">
      <c r="A3112" s="194" t="s">
        <v>3779</v>
      </c>
      <c r="B3112" s="198" t="s">
        <v>254</v>
      </c>
      <c r="C3112" s="196">
        <f>'11'!E22</f>
        <v>0</v>
      </c>
      <c r="D3112" s="197" t="e">
        <f>'11'!E22/'11'!J22</f>
        <v>#DIV/0!</v>
      </c>
    </row>
    <row r="3113" spans="1:4">
      <c r="A3113" s="194" t="s">
        <v>3780</v>
      </c>
      <c r="B3113" s="198" t="s">
        <v>566</v>
      </c>
      <c r="C3113" s="196">
        <f>'11'!E23</f>
        <v>0</v>
      </c>
      <c r="D3113" s="197" t="e">
        <f>'11'!E23/'11'!J23</f>
        <v>#DIV/0!</v>
      </c>
    </row>
    <row r="3114" spans="1:4">
      <c r="A3114" s="194" t="s">
        <v>3781</v>
      </c>
      <c r="B3114" s="198" t="s">
        <v>568</v>
      </c>
      <c r="C3114" s="196">
        <f>'11'!E24</f>
        <v>0</v>
      </c>
      <c r="D3114" s="197" t="e">
        <f>'11'!E24/'11'!J24</f>
        <v>#DIV/0!</v>
      </c>
    </row>
    <row r="3115" spans="1:4">
      <c r="A3115" s="194" t="s">
        <v>3782</v>
      </c>
      <c r="B3115" s="198" t="s">
        <v>570</v>
      </c>
      <c r="C3115" s="196">
        <f>'11'!E25</f>
        <v>0</v>
      </c>
      <c r="D3115" s="197" t="e">
        <f>'11'!E25/'11'!J25</f>
        <v>#DIV/0!</v>
      </c>
    </row>
    <row r="3116" spans="1:4">
      <c r="A3116" s="194" t="s">
        <v>3783</v>
      </c>
      <c r="B3116" s="198" t="s">
        <v>572</v>
      </c>
      <c r="C3116" s="196">
        <f>'11'!E26</f>
        <v>0</v>
      </c>
      <c r="D3116" s="197" t="e">
        <f>'11'!E26/'11'!J26</f>
        <v>#DIV/0!</v>
      </c>
    </row>
    <row r="3117" spans="1:4">
      <c r="A3117" s="194" t="s">
        <v>3784</v>
      </c>
      <c r="B3117" s="198" t="s">
        <v>574</v>
      </c>
      <c r="C3117" s="196">
        <f>'11'!E27</f>
        <v>0</v>
      </c>
      <c r="D3117" s="197" t="e">
        <f>'11'!E27/'11'!J27</f>
        <v>#DIV/0!</v>
      </c>
    </row>
    <row r="3118" spans="1:4">
      <c r="A3118" s="194" t="s">
        <v>3785</v>
      </c>
      <c r="B3118" s="198" t="s">
        <v>576</v>
      </c>
      <c r="C3118" s="196">
        <f>'11'!E28</f>
        <v>0</v>
      </c>
      <c r="D3118" s="197" t="e">
        <f>'11'!E28/'11'!J28</f>
        <v>#DIV/0!</v>
      </c>
    </row>
    <row r="3119" spans="1:4">
      <c r="A3119" s="194" t="s">
        <v>3786</v>
      </c>
      <c r="B3119" s="198" t="s">
        <v>578</v>
      </c>
      <c r="C3119" s="196">
        <f>'11'!E30</f>
        <v>0</v>
      </c>
      <c r="D3119" s="197" t="e">
        <f>'11'!E30/'11'!J30</f>
        <v>#DIV/0!</v>
      </c>
    </row>
    <row r="3120" s="181" customFormat="1" spans="1:11">
      <c r="A3120" s="194" t="s">
        <v>3787</v>
      </c>
      <c r="B3120" s="198" t="s">
        <v>733</v>
      </c>
      <c r="C3120" s="196">
        <f>'12'!E6</f>
        <v>0</v>
      </c>
      <c r="D3120" s="197" t="e">
        <f>'12'!E6/'12'!J6</f>
        <v>#DIV/0!</v>
      </c>
      <c r="K3120" s="203"/>
    </row>
    <row r="3121" spans="1:4">
      <c r="A3121" s="194" t="s">
        <v>3788</v>
      </c>
      <c r="B3121" s="198" t="s">
        <v>582</v>
      </c>
      <c r="C3121" s="196">
        <f>'12'!E7</f>
        <v>0</v>
      </c>
      <c r="D3121" s="197" t="e">
        <f>'12'!E7/'12'!J7</f>
        <v>#DIV/0!</v>
      </c>
    </row>
    <row r="3122" spans="1:4">
      <c r="A3122" s="194" t="s">
        <v>3789</v>
      </c>
      <c r="B3122" s="198" t="s">
        <v>584</v>
      </c>
      <c r="C3122" s="196">
        <f>'12'!E8</f>
        <v>0</v>
      </c>
      <c r="D3122" s="197" t="e">
        <f>'12'!E8/'12'!J8</f>
        <v>#DIV/0!</v>
      </c>
    </row>
    <row r="3123" spans="1:4">
      <c r="A3123" s="194" t="s">
        <v>3790</v>
      </c>
      <c r="B3123" s="198" t="s">
        <v>586</v>
      </c>
      <c r="C3123" s="196">
        <f>'12'!E13</f>
        <v>1.5</v>
      </c>
      <c r="D3123" s="197">
        <f>'12'!E13/'12'!J13</f>
        <v>1.5</v>
      </c>
    </row>
    <row r="3124" spans="1:4">
      <c r="A3124" s="194" t="s">
        <v>3791</v>
      </c>
      <c r="B3124" s="198" t="s">
        <v>588</v>
      </c>
      <c r="C3124" s="196">
        <f>'12'!E17</f>
        <v>1.5</v>
      </c>
      <c r="D3124" s="197">
        <f>'12'!E17/'12'!J17</f>
        <v>1.5</v>
      </c>
    </row>
    <row r="3125" spans="1:4">
      <c r="A3125" s="194" t="s">
        <v>3792</v>
      </c>
      <c r="B3125" s="198" t="s">
        <v>590</v>
      </c>
      <c r="C3125" s="196">
        <f>'12'!E19</f>
        <v>0.5</v>
      </c>
      <c r="D3125" s="197" t="e">
        <f>'12'!E19/'12'!J19</f>
        <v>#DIV/0!</v>
      </c>
    </row>
    <row r="3126" s="181" customFormat="1" spans="1:11">
      <c r="A3126" s="194" t="s">
        <v>3793</v>
      </c>
      <c r="B3126" s="199" t="s">
        <v>3794</v>
      </c>
      <c r="C3126" s="196">
        <f>'12'!E20</f>
        <v>0</v>
      </c>
      <c r="D3126" s="197" t="e">
        <f>'12'!E20/'12'!J20</f>
        <v>#DIV/0!</v>
      </c>
      <c r="K3126" s="203"/>
    </row>
    <row r="3127" spans="1:4">
      <c r="A3127" s="194" t="s">
        <v>3795</v>
      </c>
      <c r="B3127" s="198" t="s">
        <v>594</v>
      </c>
      <c r="C3127" s="196">
        <f>'12'!E22</f>
        <v>0</v>
      </c>
      <c r="D3127" s="197" t="e">
        <f>'12'!E22/'12'!J22</f>
        <v>#DIV/0!</v>
      </c>
    </row>
    <row r="3128" spans="1:4">
      <c r="A3128" s="194" t="s">
        <v>3796</v>
      </c>
      <c r="B3128" s="198" t="s">
        <v>596</v>
      </c>
      <c r="C3128" s="196">
        <f>'12'!E23</f>
        <v>0</v>
      </c>
      <c r="D3128" s="197" t="e">
        <f>'12'!E23/'12'!J23</f>
        <v>#DIV/0!</v>
      </c>
    </row>
    <row r="3129" spans="1:4">
      <c r="A3129" s="194" t="s">
        <v>3797</v>
      </c>
      <c r="B3129" s="198" t="s">
        <v>598</v>
      </c>
      <c r="C3129" s="196">
        <f>'12'!E24</f>
        <v>0</v>
      </c>
      <c r="D3129" s="197" t="e">
        <f>'12'!E24/'12'!J24</f>
        <v>#DIV/0!</v>
      </c>
    </row>
    <row r="3130" spans="1:4">
      <c r="A3130" s="194" t="s">
        <v>3798</v>
      </c>
      <c r="B3130" s="198" t="s">
        <v>600</v>
      </c>
      <c r="C3130" s="196">
        <f>'12'!E25</f>
        <v>0</v>
      </c>
      <c r="D3130" s="197" t="e">
        <f>'12'!E25/'12'!J25</f>
        <v>#DIV/0!</v>
      </c>
    </row>
    <row r="3131" spans="1:4">
      <c r="A3131" s="194" t="s">
        <v>3799</v>
      </c>
      <c r="B3131" s="198" t="s">
        <v>602</v>
      </c>
      <c r="C3131" s="196">
        <f>'12'!E26</f>
        <v>0</v>
      </c>
      <c r="D3131" s="197" t="e">
        <f>'12'!E26/'12'!J26</f>
        <v>#DIV/0!</v>
      </c>
    </row>
    <row r="3132" spans="1:4">
      <c r="A3132" s="194" t="s">
        <v>3800</v>
      </c>
      <c r="B3132" s="198" t="s">
        <v>559</v>
      </c>
      <c r="C3132" s="196">
        <f>'12'!E27</f>
        <v>0</v>
      </c>
      <c r="D3132" s="197" t="e">
        <f>'12'!E27/'12'!J27</f>
        <v>#DIV/0!</v>
      </c>
    </row>
    <row r="3133" spans="1:4">
      <c r="A3133" s="194" t="s">
        <v>3801</v>
      </c>
      <c r="B3133" s="198" t="s">
        <v>605</v>
      </c>
      <c r="C3133" s="196">
        <f>'13'!E6</f>
        <v>0</v>
      </c>
      <c r="D3133" s="197" t="e">
        <f>'13'!E6/'13'!J6</f>
        <v>#DIV/0!</v>
      </c>
    </row>
    <row r="3134" spans="1:4">
      <c r="A3134" s="194" t="s">
        <v>3802</v>
      </c>
      <c r="B3134" s="198" t="s">
        <v>607</v>
      </c>
      <c r="C3134" s="196">
        <f>'13'!E7</f>
        <v>0</v>
      </c>
      <c r="D3134" s="197" t="e">
        <f>'13'!E7/'13'!J7</f>
        <v>#DIV/0!</v>
      </c>
    </row>
    <row r="3135" spans="1:4">
      <c r="A3135" s="194" t="s">
        <v>3803</v>
      </c>
      <c r="B3135" s="198" t="s">
        <v>358</v>
      </c>
      <c r="C3135" s="196">
        <f>'13'!E8</f>
        <v>1</v>
      </c>
      <c r="D3135" s="197">
        <f>'13'!E8/'13'!J8</f>
        <v>1</v>
      </c>
    </row>
    <row r="3136" spans="1:4">
      <c r="A3136" s="194" t="s">
        <v>3804</v>
      </c>
      <c r="B3136" s="198" t="s">
        <v>610</v>
      </c>
      <c r="C3136" s="196">
        <f>'13'!E9</f>
        <v>0</v>
      </c>
      <c r="D3136" s="197" t="e">
        <f>'13'!E9/'13'!J9</f>
        <v>#DIV/0!</v>
      </c>
    </row>
    <row r="3137" spans="1:4">
      <c r="A3137" s="194" t="s">
        <v>3805</v>
      </c>
      <c r="B3137" s="198" t="s">
        <v>612</v>
      </c>
      <c r="C3137" s="196">
        <f>'13'!E10</f>
        <v>0</v>
      </c>
      <c r="D3137" s="197" t="e">
        <f>'13'!E10/'13'!J10</f>
        <v>#DIV/0!</v>
      </c>
    </row>
    <row r="3138" spans="1:4">
      <c r="A3138" s="194" t="s">
        <v>3806</v>
      </c>
      <c r="B3138" s="198" t="s">
        <v>614</v>
      </c>
      <c r="C3138" s="196">
        <f>'13'!E11</f>
        <v>0</v>
      </c>
      <c r="D3138" s="197" t="e">
        <f>'13'!E11/'13'!J11</f>
        <v>#DIV/0!</v>
      </c>
    </row>
    <row r="3139" spans="1:4">
      <c r="A3139" s="194" t="s">
        <v>3807</v>
      </c>
      <c r="B3139" s="198" t="s">
        <v>616</v>
      </c>
      <c r="C3139" s="196">
        <f>'13'!E12</f>
        <v>0</v>
      </c>
      <c r="D3139" s="197" t="e">
        <f>'13'!E12/'13'!J12</f>
        <v>#DIV/0!</v>
      </c>
    </row>
    <row r="3140" spans="1:4">
      <c r="A3140" s="194" t="s">
        <v>3808</v>
      </c>
      <c r="B3140" s="198" t="s">
        <v>618</v>
      </c>
      <c r="C3140" s="196">
        <f>'13'!E13</f>
        <v>0</v>
      </c>
      <c r="D3140" s="197" t="e">
        <f>'13'!E13/'13'!J13</f>
        <v>#DIV/0!</v>
      </c>
    </row>
    <row r="3141" spans="1:4">
      <c r="A3141" s="194" t="s">
        <v>3809</v>
      </c>
      <c r="B3141" s="198" t="s">
        <v>620</v>
      </c>
      <c r="C3141" s="196">
        <f>'13'!E19</f>
        <v>0</v>
      </c>
      <c r="D3141" s="197" t="e">
        <f>'13'!E19/'13'!J19</f>
        <v>#DIV/0!</v>
      </c>
    </row>
    <row r="3142" spans="1:4">
      <c r="A3142" s="194" t="s">
        <v>3810</v>
      </c>
      <c r="B3142" s="199" t="s">
        <v>622</v>
      </c>
      <c r="C3142" s="196">
        <f>'13'!E20</f>
        <v>0</v>
      </c>
      <c r="D3142" s="197" t="e">
        <f>'13'!E20/'13'!J20</f>
        <v>#DIV/0!</v>
      </c>
    </row>
    <row r="3143" spans="1:4">
      <c r="A3143" s="194" t="s">
        <v>3811</v>
      </c>
      <c r="B3143" s="199" t="s">
        <v>624</v>
      </c>
      <c r="C3143" s="196">
        <f>'13'!E21</f>
        <v>0</v>
      </c>
      <c r="D3143" s="197" t="e">
        <f>'13'!E21/'13'!J21</f>
        <v>#DIV/0!</v>
      </c>
    </row>
    <row r="3144" spans="1:4">
      <c r="A3144" s="194" t="s">
        <v>3812</v>
      </c>
      <c r="B3144" s="198" t="s">
        <v>626</v>
      </c>
      <c r="C3144" s="196">
        <f>'13'!E22</f>
        <v>0</v>
      </c>
      <c r="D3144" s="197" t="e">
        <f>'13'!E22/'13'!J22</f>
        <v>#DIV/0!</v>
      </c>
    </row>
    <row r="3145" spans="1:4">
      <c r="A3145" s="194" t="s">
        <v>3813</v>
      </c>
      <c r="B3145" s="198" t="s">
        <v>628</v>
      </c>
      <c r="C3145" s="196">
        <f>'13'!E23</f>
        <v>0.5</v>
      </c>
      <c r="D3145" s="197">
        <f>'13'!E23/'13'!J23</f>
        <v>0.5</v>
      </c>
    </row>
    <row r="3146" spans="1:4">
      <c r="A3146" s="194" t="s">
        <v>3814</v>
      </c>
      <c r="B3146" s="198" t="s">
        <v>630</v>
      </c>
      <c r="C3146" s="196">
        <f>'13'!E24</f>
        <v>0</v>
      </c>
      <c r="D3146" s="197" t="e">
        <f>'13'!E24/'13'!J24</f>
        <v>#DIV/0!</v>
      </c>
    </row>
    <row r="3147" spans="1:4">
      <c r="A3147" s="194" t="s">
        <v>3815</v>
      </c>
      <c r="B3147" s="198" t="s">
        <v>632</v>
      </c>
      <c r="C3147" s="196">
        <f>'13'!E25</f>
        <v>3.5</v>
      </c>
      <c r="D3147" s="197">
        <f>'13'!E25/'13'!J25</f>
        <v>1.16666666666667</v>
      </c>
    </row>
    <row r="3148" spans="1:4">
      <c r="A3148" s="194" t="s">
        <v>3816</v>
      </c>
      <c r="B3148" s="201" t="s">
        <v>1514</v>
      </c>
      <c r="C3148" s="196">
        <f>('8'!E11-'8'!G11-'8'!I11)+('12'!E6-'12'!G6-'12'!I6)</f>
        <v>1.5</v>
      </c>
      <c r="D3148" s="197">
        <f>(('8'!E11-'8'!G11-'8'!I11)+('12'!E6-'12'!G6-'12'!I6))/(('8'!J11-'8'!K11-'8'!L11)+('12'!J6-'12'!K6-'12'!L6))</f>
        <v>1.5</v>
      </c>
    </row>
    <row r="3149" spans="1:4">
      <c r="A3149" s="194" t="s">
        <v>3817</v>
      </c>
      <c r="B3149" s="201" t="s">
        <v>1390</v>
      </c>
      <c r="C3149" s="196">
        <f>'8'!E13-'8'!G13-'8'!I13</f>
        <v>0</v>
      </c>
      <c r="D3149" s="197" t="e">
        <f>('8'!E13-'8'!G13-'8'!I13)/('8'!J13-'8'!K13-'8'!L13)</f>
        <v>#DIV/0!</v>
      </c>
    </row>
    <row r="3150" spans="1:4">
      <c r="A3150" s="194" t="s">
        <v>3818</v>
      </c>
      <c r="B3150" s="198" t="s">
        <v>394</v>
      </c>
      <c r="C3150" s="196">
        <f>'8'!E14-'8'!G14-'8'!I14</f>
        <v>0</v>
      </c>
      <c r="D3150" s="197" t="e">
        <f>('8'!E14-'8'!G14-'8'!I14)/('8'!J14-'8'!K14-'8'!L14)</f>
        <v>#DIV/0!</v>
      </c>
    </row>
    <row r="3151" spans="1:4">
      <c r="A3151" s="194" t="s">
        <v>3819</v>
      </c>
      <c r="B3151" s="198" t="s">
        <v>396</v>
      </c>
      <c r="C3151" s="196">
        <f>'8'!E15-'8'!G15-'8'!I15</f>
        <v>0</v>
      </c>
      <c r="D3151" s="197" t="e">
        <f>('8'!E15-'8'!G15-'8'!I15)/('8'!J15-'8'!K15-'8'!L15)</f>
        <v>#DIV/0!</v>
      </c>
    </row>
    <row r="3152" spans="1:4">
      <c r="A3152" s="194" t="s">
        <v>3820</v>
      </c>
      <c r="B3152" s="198" t="s">
        <v>398</v>
      </c>
      <c r="C3152" s="196">
        <f>'8'!E16-'8'!G16-'8'!I16</f>
        <v>0</v>
      </c>
      <c r="D3152" s="197" t="e">
        <f>('8'!E16-'8'!G16-'8'!I16)/('8'!J16-'8'!K16-'8'!L16)</f>
        <v>#DIV/0!</v>
      </c>
    </row>
    <row r="3153" spans="1:4">
      <c r="A3153" s="194" t="s">
        <v>3821</v>
      </c>
      <c r="B3153" s="198" t="s">
        <v>84</v>
      </c>
      <c r="C3153" s="196">
        <f>'8'!E17-'8'!G17-'8'!I17</f>
        <v>0</v>
      </c>
      <c r="D3153" s="197" t="e">
        <f>('8'!E17-'8'!G17-'8'!I17)/('8'!J17-'8'!K17-'8'!L17)</f>
        <v>#DIV/0!</v>
      </c>
    </row>
    <row r="3154" spans="1:4">
      <c r="A3154" s="194" t="s">
        <v>3822</v>
      </c>
      <c r="B3154" s="198" t="s">
        <v>401</v>
      </c>
      <c r="C3154" s="196">
        <f>'8'!E18-'8'!G18-'8'!I18</f>
        <v>0</v>
      </c>
      <c r="D3154" s="197" t="e">
        <f>('8'!E18-'8'!G18-'8'!I18)/('8'!J18-'8'!K18-'8'!L18)</f>
        <v>#DIV/0!</v>
      </c>
    </row>
    <row r="3155" spans="1:4">
      <c r="A3155" s="194" t="s">
        <v>3823</v>
      </c>
      <c r="B3155" s="198" t="s">
        <v>403</v>
      </c>
      <c r="C3155" s="196">
        <f>'8'!E19-'8'!G19-'8'!I19</f>
        <v>0</v>
      </c>
      <c r="D3155" s="197" t="e">
        <f>('8'!E19-'8'!G19-'8'!I19)/('8'!J19-'8'!K19-'8'!L19)</f>
        <v>#DIV/0!</v>
      </c>
    </row>
    <row r="3156" spans="1:4">
      <c r="A3156" s="194" t="s">
        <v>3824</v>
      </c>
      <c r="B3156" s="198" t="s">
        <v>405</v>
      </c>
      <c r="C3156" s="196">
        <f>'8'!E20-'8'!G20-'8'!I20</f>
        <v>0</v>
      </c>
      <c r="D3156" s="197" t="e">
        <f>('8'!E20-'8'!G20-'8'!I20)/('8'!J20-'8'!K20-'8'!L20)</f>
        <v>#DIV/0!</v>
      </c>
    </row>
    <row r="3157" spans="1:4">
      <c r="A3157" s="194" t="s">
        <v>3825</v>
      </c>
      <c r="B3157" s="198" t="s">
        <v>407</v>
      </c>
      <c r="C3157" s="196">
        <f>'8'!E21</f>
        <v>0</v>
      </c>
      <c r="D3157" s="197" t="e">
        <f>('8'!E21)/('8'!J21)</f>
        <v>#DIV/0!</v>
      </c>
    </row>
    <row r="3158" spans="1:4">
      <c r="A3158" s="194" t="s">
        <v>3826</v>
      </c>
      <c r="B3158" s="198" t="s">
        <v>409</v>
      </c>
      <c r="C3158" s="196">
        <f>'8'!E22-'8'!G22-'8'!I22</f>
        <v>0</v>
      </c>
      <c r="D3158" s="197" t="e">
        <f>('8'!E22-'8'!G22-'8'!I22)/('8'!J22-'8'!K22-'8'!L22)</f>
        <v>#DIV/0!</v>
      </c>
    </row>
    <row r="3159" spans="1:4">
      <c r="A3159" s="194" t="s">
        <v>3827</v>
      </c>
      <c r="B3159" s="198" t="s">
        <v>411</v>
      </c>
      <c r="C3159" s="196">
        <f>'8'!E23-'8'!G23-'8'!I23</f>
        <v>0</v>
      </c>
      <c r="D3159" s="197" t="e">
        <f>('8'!E23-'8'!G23-'8'!I23)/('8'!J23-'8'!K23-'8'!L23)</f>
        <v>#DIV/0!</v>
      </c>
    </row>
    <row r="3160" spans="1:4">
      <c r="A3160" s="194" t="s">
        <v>3828</v>
      </c>
      <c r="B3160" s="198" t="s">
        <v>413</v>
      </c>
      <c r="C3160" s="196">
        <f>'8'!E24-'8'!G24-'8'!I24</f>
        <v>0</v>
      </c>
      <c r="D3160" s="197" t="e">
        <f>('8'!E24-'8'!G24-'8'!I24)/('8'!J24-'8'!K24-'8'!L24)</f>
        <v>#DIV/0!</v>
      </c>
    </row>
    <row r="3161" spans="1:4">
      <c r="A3161" s="194" t="s">
        <v>3829</v>
      </c>
      <c r="B3161" s="198" t="s">
        <v>415</v>
      </c>
      <c r="C3161" s="196">
        <f>'8'!E25-'8'!G25-'8'!I25</f>
        <v>0</v>
      </c>
      <c r="D3161" s="197" t="e">
        <f>('8'!E25-'8'!G25-'8'!I25)/('8'!J25-'8'!K25-'8'!L25)</f>
        <v>#DIV/0!</v>
      </c>
    </row>
    <row r="3162" spans="1:4">
      <c r="A3162" s="194" t="s">
        <v>3830</v>
      </c>
      <c r="B3162" s="198" t="s">
        <v>417</v>
      </c>
      <c r="C3162" s="196">
        <f>'8'!E26-'8'!G26-'8'!I26</f>
        <v>0</v>
      </c>
      <c r="D3162" s="197" t="e">
        <f>('8'!E26-'8'!G26-'8'!I26)/('8'!J26-'8'!K26-'8'!L26)</f>
        <v>#DIV/0!</v>
      </c>
    </row>
    <row r="3163" spans="1:4">
      <c r="A3163" s="194" t="s">
        <v>3831</v>
      </c>
      <c r="B3163" s="198" t="s">
        <v>419</v>
      </c>
      <c r="C3163" s="196">
        <f>'8'!E27-'8'!G27-'8'!I27</f>
        <v>0</v>
      </c>
      <c r="D3163" s="197" t="e">
        <f>('8'!E27-'8'!G27-'8'!I27)/('8'!J27-'8'!K27-'8'!L27)</f>
        <v>#DIV/0!</v>
      </c>
    </row>
    <row r="3164" spans="1:4">
      <c r="A3164" s="194" t="s">
        <v>3832</v>
      </c>
      <c r="B3164" s="198" t="s">
        <v>421</v>
      </c>
      <c r="C3164" s="196">
        <f>'8'!E28-'8'!G28-'8'!I28</f>
        <v>0</v>
      </c>
      <c r="D3164" s="197" t="e">
        <f>('8'!E28-'8'!G28-'8'!I28)/('8'!J28-'8'!K28-'8'!L28)</f>
        <v>#DIV/0!</v>
      </c>
    </row>
    <row r="3165" spans="1:4">
      <c r="A3165" s="194" t="s">
        <v>3833</v>
      </c>
      <c r="B3165" s="198" t="s">
        <v>423</v>
      </c>
      <c r="C3165" s="196">
        <f>'8'!E29-'8'!G29-'8'!I29</f>
        <v>0</v>
      </c>
      <c r="D3165" s="197" t="e">
        <f>('8'!E29-'8'!G29-'8'!I29)/('8'!J29-'8'!K29-'8'!L29)</f>
        <v>#DIV/0!</v>
      </c>
    </row>
    <row r="3166" spans="1:4">
      <c r="A3166" s="194" t="s">
        <v>3834</v>
      </c>
      <c r="B3166" s="198" t="s">
        <v>425</v>
      </c>
      <c r="C3166" s="196">
        <f>'9'!E6-'9'!G6-'9'!I6</f>
        <v>0</v>
      </c>
      <c r="D3166" s="197" t="e">
        <f>('9'!E6-'9'!G6-'9'!I6)/('9'!J6-'9'!K6-'9'!L6)</f>
        <v>#DIV/0!</v>
      </c>
    </row>
    <row r="3167" spans="1:4">
      <c r="A3167" s="194" t="s">
        <v>3835</v>
      </c>
      <c r="B3167" s="198" t="s">
        <v>427</v>
      </c>
      <c r="C3167" s="196">
        <f>'9'!E7-'9'!G7-'9'!I7</f>
        <v>0</v>
      </c>
      <c r="D3167" s="197" t="e">
        <f>('9'!E7-'9'!G7-'9'!I7)/('9'!J7-'9'!K7-'9'!L7)</f>
        <v>#DIV/0!</v>
      </c>
    </row>
    <row r="3168" spans="1:4">
      <c r="A3168" s="194" t="s">
        <v>3836</v>
      </c>
      <c r="B3168" s="198" t="s">
        <v>429</v>
      </c>
      <c r="C3168" s="196">
        <f>'9'!E8-'9'!G8-'9'!I8</f>
        <v>0</v>
      </c>
      <c r="D3168" s="197" t="e">
        <f>('9'!E8-'9'!G8-'9'!I8)/('9'!J8-'9'!K8-'9'!L8)</f>
        <v>#DIV/0!</v>
      </c>
    </row>
    <row r="3169" spans="1:4">
      <c r="A3169" s="194" t="s">
        <v>3837</v>
      </c>
      <c r="B3169" s="198" t="s">
        <v>431</v>
      </c>
      <c r="C3169" s="196">
        <f>'9'!E9-'9'!G9-'9'!I9</f>
        <v>0</v>
      </c>
      <c r="D3169" s="197" t="e">
        <f>('9'!E9-'9'!G9-'9'!I9)/('9'!J9-'9'!K9-'9'!L9)</f>
        <v>#DIV/0!</v>
      </c>
    </row>
    <row r="3170" spans="1:4">
      <c r="A3170" s="194" t="s">
        <v>3838</v>
      </c>
      <c r="B3170" s="198" t="s">
        <v>433</v>
      </c>
      <c r="C3170" s="196">
        <f>'9'!E10-'9'!G10-'9'!I10</f>
        <v>0</v>
      </c>
      <c r="D3170" s="197" t="e">
        <f>('9'!E10-'9'!G10-'9'!I10)/('9'!J10-'9'!K10-'9'!L10)</f>
        <v>#DIV/0!</v>
      </c>
    </row>
    <row r="3171" spans="1:4">
      <c r="A3171" s="194" t="s">
        <v>3839</v>
      </c>
      <c r="B3171" s="198" t="s">
        <v>435</v>
      </c>
      <c r="C3171" s="196">
        <f>'9'!E11-'9'!G11-'9'!I11</f>
        <v>0</v>
      </c>
      <c r="D3171" s="197" t="e">
        <f>('9'!E11-'9'!G11-'9'!I11)/('9'!J11-'9'!K11-'9'!L11)</f>
        <v>#DIV/0!</v>
      </c>
    </row>
    <row r="3172" spans="1:4">
      <c r="A3172" s="194" t="s">
        <v>3840</v>
      </c>
      <c r="B3172" s="198" t="s">
        <v>437</v>
      </c>
      <c r="C3172" s="196">
        <f>'9'!E12-'9'!G12-'9'!I12</f>
        <v>0</v>
      </c>
      <c r="D3172" s="197" t="e">
        <f>('9'!E12-'9'!G12-'9'!I12)/('9'!J12-'9'!K12-'9'!L12)</f>
        <v>#DIV/0!</v>
      </c>
    </row>
    <row r="3173" spans="1:4">
      <c r="A3173" s="194" t="s">
        <v>3841</v>
      </c>
      <c r="B3173" s="198" t="s">
        <v>439</v>
      </c>
      <c r="C3173" s="196">
        <f>'9'!E13-'9'!G13-'9'!I13</f>
        <v>0</v>
      </c>
      <c r="D3173" s="197" t="e">
        <f>('9'!E13-'9'!G13-'9'!I13)/('9'!J13-'9'!K13-'9'!L13)</f>
        <v>#DIV/0!</v>
      </c>
    </row>
    <row r="3174" spans="1:4">
      <c r="A3174" s="194" t="s">
        <v>3842</v>
      </c>
      <c r="B3174" s="198" t="s">
        <v>441</v>
      </c>
      <c r="C3174" s="196">
        <f>'9'!E14-'9'!G14-'9'!I14</f>
        <v>0</v>
      </c>
      <c r="D3174" s="197" t="e">
        <f>('9'!E14-'9'!G14-'9'!I14)/('9'!J14-'9'!K14-'9'!L14)</f>
        <v>#DIV/0!</v>
      </c>
    </row>
    <row r="3175" spans="1:4">
      <c r="A3175" s="194" t="s">
        <v>3843</v>
      </c>
      <c r="B3175" s="198" t="s">
        <v>443</v>
      </c>
      <c r="C3175" s="196">
        <f>'9'!E15-'9'!G15-'9'!I15</f>
        <v>0</v>
      </c>
      <c r="D3175" s="197" t="e">
        <f>('9'!E15-'9'!G15-'9'!I15)/('9'!J15-'9'!K15-'9'!L15)</f>
        <v>#DIV/0!</v>
      </c>
    </row>
    <row r="3176" spans="1:4">
      <c r="A3176" s="194" t="s">
        <v>3844</v>
      </c>
      <c r="B3176" s="198" t="s">
        <v>445</v>
      </c>
      <c r="C3176" s="196">
        <f>'9'!E16-'9'!G16-'9'!I16</f>
        <v>0</v>
      </c>
      <c r="D3176" s="197" t="e">
        <f>('9'!E16-'9'!G16-'9'!I16)/('9'!J16-'9'!K16-'9'!L16)</f>
        <v>#DIV/0!</v>
      </c>
    </row>
    <row r="3177" spans="1:4">
      <c r="A3177" s="194" t="s">
        <v>3845</v>
      </c>
      <c r="B3177" s="198" t="s">
        <v>447</v>
      </c>
      <c r="C3177" s="196">
        <f>'9'!E17-'9'!G17-'9'!I17</f>
        <v>0</v>
      </c>
      <c r="D3177" s="197" t="e">
        <f>('9'!E17-'9'!G17-'9'!I17)/('9'!J17-'9'!K17-'9'!L17)</f>
        <v>#DIV/0!</v>
      </c>
    </row>
    <row r="3178" spans="1:4">
      <c r="A3178" s="194" t="s">
        <v>3846</v>
      </c>
      <c r="B3178" s="198" t="s">
        <v>449</v>
      </c>
      <c r="C3178" s="196">
        <f>'9'!E18-'9'!G18-'9'!I18</f>
        <v>0</v>
      </c>
      <c r="D3178" s="197" t="e">
        <f>('9'!E18-'9'!G18-'9'!I18)/('9'!J18-'9'!K18-'9'!L18)</f>
        <v>#DIV/0!</v>
      </c>
    </row>
    <row r="3179" spans="1:4">
      <c r="A3179" s="194" t="s">
        <v>3847</v>
      </c>
      <c r="B3179" s="198" t="s">
        <v>451</v>
      </c>
      <c r="C3179" s="196">
        <f>'9'!E19-'9'!G19-'9'!I19</f>
        <v>0</v>
      </c>
      <c r="D3179" s="197" t="e">
        <f>('9'!E19-'9'!G19-'9'!I19)/('9'!J19-'9'!K19-'9'!L19)</f>
        <v>#DIV/0!</v>
      </c>
    </row>
    <row r="3180" spans="1:4">
      <c r="A3180" s="194" t="s">
        <v>3848</v>
      </c>
      <c r="B3180" s="198" t="s">
        <v>453</v>
      </c>
      <c r="C3180" s="196">
        <f>'9'!E20-'9'!G20-'9'!I20</f>
        <v>0</v>
      </c>
      <c r="D3180" s="197" t="e">
        <f>('9'!E20-'9'!G20-'9'!I20)/('9'!J20-'9'!K20-'9'!L20)</f>
        <v>#DIV/0!</v>
      </c>
    </row>
    <row r="3181" spans="1:4">
      <c r="A3181" s="194" t="s">
        <v>3849</v>
      </c>
      <c r="B3181" s="198" t="s">
        <v>455</v>
      </c>
      <c r="C3181" s="196">
        <f>'9'!E21-'9'!G21-'9'!I21</f>
        <v>0</v>
      </c>
      <c r="D3181" s="197" t="e">
        <f>('9'!E21-'9'!G21-'9'!I21)/('9'!J21-'9'!K21-'9'!L21)</f>
        <v>#DIV/0!</v>
      </c>
    </row>
    <row r="3182" spans="1:4">
      <c r="A3182" s="194" t="s">
        <v>3850</v>
      </c>
      <c r="B3182" s="198" t="s">
        <v>457</v>
      </c>
      <c r="C3182" s="196">
        <f>'9'!E22-'9'!G22-'9'!I22</f>
        <v>0</v>
      </c>
      <c r="D3182" s="197" t="e">
        <f>('9'!E22-'9'!G22-'9'!I22)/('9'!J22-'9'!K22-'9'!L22)</f>
        <v>#DIV/0!</v>
      </c>
    </row>
    <row r="3183" spans="1:4">
      <c r="A3183" s="194" t="s">
        <v>3851</v>
      </c>
      <c r="B3183" s="198" t="s">
        <v>459</v>
      </c>
      <c r="C3183" s="196">
        <f>'9'!E23-'9'!G23-'9'!I23</f>
        <v>0</v>
      </c>
      <c r="D3183" s="197" t="e">
        <f>('9'!E23-'9'!G23-'9'!I23)/('9'!J23-'9'!K23-'9'!L23)</f>
        <v>#DIV/0!</v>
      </c>
    </row>
    <row r="3184" spans="1:4">
      <c r="A3184" s="194" t="s">
        <v>3852</v>
      </c>
      <c r="B3184" s="198" t="s">
        <v>461</v>
      </c>
      <c r="C3184" s="196">
        <f>'9'!E24-'9'!G24-'9'!I24</f>
        <v>0</v>
      </c>
      <c r="D3184" s="197" t="e">
        <f>('9'!E24-'9'!G24-'9'!I24)/('9'!J24-'9'!K24-'9'!L24)</f>
        <v>#DIV/0!</v>
      </c>
    </row>
    <row r="3185" spans="1:4">
      <c r="A3185" s="194" t="s">
        <v>3853</v>
      </c>
      <c r="B3185" s="198" t="s">
        <v>463</v>
      </c>
      <c r="C3185" s="196">
        <f>'9'!E25-'9'!G25-'9'!I25</f>
        <v>0</v>
      </c>
      <c r="D3185" s="197" t="e">
        <f>('9'!E25-'9'!G25-'9'!I25)/('9'!J25-'9'!K25-'9'!L25)</f>
        <v>#DIV/0!</v>
      </c>
    </row>
    <row r="3186" spans="1:4">
      <c r="A3186" s="194" t="s">
        <v>3854</v>
      </c>
      <c r="B3186" s="198" t="s">
        <v>465</v>
      </c>
      <c r="C3186" s="196">
        <f>'9'!E26-'9'!G26-'9'!I26</f>
        <v>0</v>
      </c>
      <c r="D3186" s="197" t="e">
        <f>('9'!E26-'9'!G26-'9'!I26)/('9'!J26-'9'!K26-'9'!L26)</f>
        <v>#DIV/0!</v>
      </c>
    </row>
    <row r="3187" spans="1:4">
      <c r="A3187" s="194" t="s">
        <v>3855</v>
      </c>
      <c r="B3187" s="198" t="s">
        <v>467</v>
      </c>
      <c r="C3187" s="196">
        <f>'9'!E27-'9'!G27-'9'!I27</f>
        <v>0</v>
      </c>
      <c r="D3187" s="197" t="e">
        <f>('9'!E27-'9'!G27-'9'!I27)/('9'!J27-'9'!K27-'9'!L27)</f>
        <v>#DIV/0!</v>
      </c>
    </row>
    <row r="3188" spans="1:4">
      <c r="A3188" s="194" t="s">
        <v>3856</v>
      </c>
      <c r="B3188" s="198" t="s">
        <v>469</v>
      </c>
      <c r="C3188" s="196">
        <f>'9'!E28-'9'!G28-'9'!I28</f>
        <v>0</v>
      </c>
      <c r="D3188" s="197" t="e">
        <f>('9'!E28-'9'!G28-'9'!I28)/('9'!J28-'9'!K28-'9'!L28)</f>
        <v>#DIV/0!</v>
      </c>
    </row>
    <row r="3189" spans="1:4">
      <c r="A3189" s="194" t="s">
        <v>3857</v>
      </c>
      <c r="B3189" s="198" t="s">
        <v>471</v>
      </c>
      <c r="C3189" s="196">
        <f>'9'!E29-'9'!G29-'9'!I29</f>
        <v>0</v>
      </c>
      <c r="D3189" s="197" t="e">
        <f>('9'!E29-'9'!G29-'9'!I29)/('9'!J29-'9'!K29-'9'!L29)</f>
        <v>#DIV/0!</v>
      </c>
    </row>
    <row r="3190" ht="25.5" spans="1:4">
      <c r="A3190" s="194" t="s">
        <v>3858</v>
      </c>
      <c r="B3190" s="199" t="s">
        <v>473</v>
      </c>
      <c r="C3190" s="196">
        <f>'9'!E30-'9'!G30-'9'!I30</f>
        <v>0</v>
      </c>
      <c r="D3190" s="197" t="e">
        <f>('9'!E30-'9'!G30-'9'!I30)/('9'!J30-'9'!K30-'9'!L30)</f>
        <v>#DIV/0!</v>
      </c>
    </row>
    <row r="3191" spans="1:4">
      <c r="A3191" s="194" t="s">
        <v>3859</v>
      </c>
      <c r="B3191" s="198" t="s">
        <v>475</v>
      </c>
      <c r="C3191" s="196">
        <f>'9'!E31-'9'!G31-'9'!I31</f>
        <v>0</v>
      </c>
      <c r="D3191" s="197" t="e">
        <f>('9'!E31-'9'!G31-'9'!I31)/('9'!J31-'9'!K31-'9'!L31)</f>
        <v>#DIV/0!</v>
      </c>
    </row>
    <row r="3192" spans="1:4">
      <c r="A3192" s="194" t="s">
        <v>3860</v>
      </c>
      <c r="B3192" s="198" t="s">
        <v>477</v>
      </c>
      <c r="C3192" s="196">
        <f>'10'!E6-'10'!G6-'10'!I6</f>
        <v>0</v>
      </c>
      <c r="D3192" s="197" t="e">
        <f>('10'!E6-'10'!G6-'10'!I6)/('10'!J6-'10'!K6-'10'!L6)</f>
        <v>#DIV/0!</v>
      </c>
    </row>
    <row r="3193" spans="1:4">
      <c r="A3193" s="194" t="s">
        <v>3861</v>
      </c>
      <c r="B3193" s="199" t="s">
        <v>479</v>
      </c>
      <c r="C3193" s="196">
        <f>'10'!E7-'10'!G7-'10'!I7</f>
        <v>0</v>
      </c>
      <c r="D3193" s="197" t="e">
        <f>('10'!E7-'10'!G7-'10'!I7)/('10'!J7-'10'!K7-'10'!L7)</f>
        <v>#DIV/0!</v>
      </c>
    </row>
    <row r="3194" spans="1:4">
      <c r="A3194" s="194" t="s">
        <v>3862</v>
      </c>
      <c r="B3194" s="198" t="s">
        <v>481</v>
      </c>
      <c r="C3194" s="196">
        <f>'10'!E8-'10'!G8-'10'!I8</f>
        <v>0</v>
      </c>
      <c r="D3194" s="197" t="e">
        <f>('10'!E8-'10'!G8-'10'!I8)/('10'!J8-'10'!K8-'10'!L8)</f>
        <v>#DIV/0!</v>
      </c>
    </row>
    <row r="3195" spans="1:4">
      <c r="A3195" s="194" t="s">
        <v>3863</v>
      </c>
      <c r="B3195" s="198" t="s">
        <v>483</v>
      </c>
      <c r="C3195" s="196">
        <f>'10'!E9-'10'!G9-'10'!I9</f>
        <v>0</v>
      </c>
      <c r="D3195" s="197" t="e">
        <f>('10'!E9-'10'!G9-'10'!I9)/('10'!J9-'10'!K9-'10'!L9)</f>
        <v>#DIV/0!</v>
      </c>
    </row>
    <row r="3196" spans="1:4">
      <c r="A3196" s="194" t="s">
        <v>3864</v>
      </c>
      <c r="B3196" s="198" t="s">
        <v>485</v>
      </c>
      <c r="C3196" s="196">
        <f>'10'!E10-'10'!G10-'10'!I10</f>
        <v>0</v>
      </c>
      <c r="D3196" s="197" t="e">
        <f>('10'!E10-'10'!G10-'10'!I10)/('10'!J10-'10'!K10-'10'!L10)</f>
        <v>#DIV/0!</v>
      </c>
    </row>
    <row r="3197" spans="1:4">
      <c r="A3197" s="194" t="s">
        <v>3865</v>
      </c>
      <c r="B3197" s="198" t="s">
        <v>487</v>
      </c>
      <c r="C3197" s="196">
        <f>'10'!E11-'10'!G11-'10'!I11</f>
        <v>0</v>
      </c>
      <c r="D3197" s="197" t="e">
        <f>('10'!E11-'10'!G11-'10'!I11)/('10'!J11-'10'!K11-'10'!L11)</f>
        <v>#DIV/0!</v>
      </c>
    </row>
    <row r="3198" spans="1:4">
      <c r="A3198" s="194" t="s">
        <v>3866</v>
      </c>
      <c r="B3198" s="198" t="s">
        <v>489</v>
      </c>
      <c r="C3198" s="196">
        <f>'10'!E12-'10'!G12-'10'!I12</f>
        <v>0</v>
      </c>
      <c r="D3198" s="197" t="e">
        <f>('10'!E12-'10'!G12-'10'!I12)/('10'!J12-'10'!K12-'10'!L12)</f>
        <v>#DIV/0!</v>
      </c>
    </row>
    <row r="3199" spans="1:4">
      <c r="A3199" s="194" t="s">
        <v>3867</v>
      </c>
      <c r="B3199" s="198" t="s">
        <v>491</v>
      </c>
      <c r="C3199" s="196">
        <f>'10'!E13-'10'!G13-'10'!I13</f>
        <v>0</v>
      </c>
      <c r="D3199" s="197" t="e">
        <f>('10'!E13-'10'!G13-'10'!I13)/('10'!J13-'10'!K13-'10'!L13)</f>
        <v>#DIV/0!</v>
      </c>
    </row>
    <row r="3200" spans="1:4">
      <c r="A3200" s="194" t="s">
        <v>3868</v>
      </c>
      <c r="B3200" s="198" t="s">
        <v>493</v>
      </c>
      <c r="C3200" s="196">
        <f>'10'!E14-'10'!G14-'10'!I14</f>
        <v>0</v>
      </c>
      <c r="D3200" s="197" t="e">
        <f>('10'!E14-'10'!G14-'10'!I14)/('10'!J14-'10'!K14-'10'!L14)</f>
        <v>#DIV/0!</v>
      </c>
    </row>
    <row r="3201" spans="1:4">
      <c r="A3201" s="194" t="s">
        <v>3869</v>
      </c>
      <c r="B3201" s="198" t="s">
        <v>495</v>
      </c>
      <c r="C3201" s="196">
        <f>'10'!E15-'10'!G15-'10'!I15</f>
        <v>0</v>
      </c>
      <c r="D3201" s="197" t="e">
        <f>('10'!E15-'10'!G15-'10'!I15)/('10'!J15-'10'!K15-'10'!L15)</f>
        <v>#DIV/0!</v>
      </c>
    </row>
    <row r="3202" spans="1:4">
      <c r="A3202" s="194" t="s">
        <v>3870</v>
      </c>
      <c r="B3202" s="198" t="s">
        <v>497</v>
      </c>
      <c r="C3202" s="196">
        <f>'10'!E16-'10'!G16-'10'!I16</f>
        <v>0</v>
      </c>
      <c r="D3202" s="197" t="e">
        <f>('10'!E16-'10'!G16-'10'!I16)/('10'!J16-'10'!K16-'10'!L16)</f>
        <v>#DIV/0!</v>
      </c>
    </row>
    <row r="3203" spans="1:4">
      <c r="A3203" s="194" t="s">
        <v>3871</v>
      </c>
      <c r="B3203" s="198" t="s">
        <v>499</v>
      </c>
      <c r="C3203" s="196">
        <f>'10'!E17-'10'!G17-'10'!I17</f>
        <v>0</v>
      </c>
      <c r="D3203" s="197" t="e">
        <f>('10'!E17-'10'!G17-'10'!I17)/('10'!J17-'10'!K17-'10'!L17)</f>
        <v>#DIV/0!</v>
      </c>
    </row>
    <row r="3204" spans="1:4">
      <c r="A3204" s="194" t="s">
        <v>3872</v>
      </c>
      <c r="B3204" s="198" t="s">
        <v>501</v>
      </c>
      <c r="C3204" s="196">
        <f>'10'!E18-'10'!G18-'10'!I18</f>
        <v>0</v>
      </c>
      <c r="D3204" s="197" t="e">
        <f>('10'!E18-'10'!G18-'10'!I18)/('10'!J18-'10'!K18-'10'!L18)</f>
        <v>#DIV/0!</v>
      </c>
    </row>
    <row r="3205" spans="1:4">
      <c r="A3205" s="194" t="s">
        <v>3873</v>
      </c>
      <c r="B3205" s="198" t="s">
        <v>503</v>
      </c>
      <c r="C3205" s="196">
        <f>'10'!E19-'10'!G19-'10'!I19</f>
        <v>0</v>
      </c>
      <c r="D3205" s="197" t="e">
        <f>('10'!E19-'10'!G19-'10'!I19)/('10'!J19-'10'!K19-'10'!L19)</f>
        <v>#DIV/0!</v>
      </c>
    </row>
    <row r="3206" spans="1:4">
      <c r="A3206" s="194" t="s">
        <v>3874</v>
      </c>
      <c r="B3206" s="198" t="s">
        <v>505</v>
      </c>
      <c r="C3206" s="196">
        <f>'10'!E20-'10'!G20-'10'!I20</f>
        <v>0</v>
      </c>
      <c r="D3206" s="197" t="e">
        <f>('10'!E20-'10'!G20-'10'!I20)/('10'!J20-'10'!K20-'10'!L20)</f>
        <v>#DIV/0!</v>
      </c>
    </row>
    <row r="3207" spans="1:4">
      <c r="A3207" s="194" t="s">
        <v>3875</v>
      </c>
      <c r="B3207" s="198" t="s">
        <v>507</v>
      </c>
      <c r="C3207" s="196">
        <f>'10'!E21-'10'!G21-'10'!I21</f>
        <v>0</v>
      </c>
      <c r="D3207" s="197" t="e">
        <f>('10'!E21-'10'!G21-'10'!I21)/('10'!J21-'10'!K21-'10'!L21)</f>
        <v>#DIV/0!</v>
      </c>
    </row>
    <row r="3208" spans="1:4">
      <c r="A3208" s="194" t="s">
        <v>3876</v>
      </c>
      <c r="B3208" s="198" t="s">
        <v>509</v>
      </c>
      <c r="C3208" s="196">
        <f>'10'!E22-'10'!G22-'10'!I22</f>
        <v>0</v>
      </c>
      <c r="D3208" s="197" t="e">
        <f>('10'!E22-'10'!G22-'10'!I22)/('10'!J22-'10'!K22-'10'!L22)</f>
        <v>#DIV/0!</v>
      </c>
    </row>
    <row r="3209" spans="1:4">
      <c r="A3209" s="194" t="s">
        <v>3877</v>
      </c>
      <c r="B3209" s="198" t="s">
        <v>511</v>
      </c>
      <c r="C3209" s="196">
        <f>'10'!E23-'10'!G23-'10'!I23</f>
        <v>0</v>
      </c>
      <c r="D3209" s="197" t="e">
        <f>('10'!E23-'10'!G23-'10'!I23)/('10'!J23-'10'!K23-'10'!L23)</f>
        <v>#DIV/0!</v>
      </c>
    </row>
    <row r="3210" spans="1:4">
      <c r="A3210" s="194" t="s">
        <v>3878</v>
      </c>
      <c r="B3210" s="198" t="s">
        <v>513</v>
      </c>
      <c r="C3210" s="196">
        <f>'10'!E24-'10'!G24-'10'!I24</f>
        <v>0</v>
      </c>
      <c r="D3210" s="197" t="e">
        <f>('10'!E24-'10'!G24-'10'!I24)/('10'!J24-'10'!K24-'10'!L24)</f>
        <v>#DIV/0!</v>
      </c>
    </row>
    <row r="3211" spans="1:4">
      <c r="A3211" s="194" t="s">
        <v>3879</v>
      </c>
      <c r="B3211" s="198" t="s">
        <v>515</v>
      </c>
      <c r="C3211" s="196">
        <f>'10'!E25-'10'!G25-'10'!I25</f>
        <v>0</v>
      </c>
      <c r="D3211" s="197" t="e">
        <f>('10'!E25-'10'!G25-'10'!I25)/('10'!J25-'10'!K25-'10'!L25)</f>
        <v>#DIV/0!</v>
      </c>
    </row>
    <row r="3212" spans="1:4">
      <c r="A3212" s="194" t="s">
        <v>3880</v>
      </c>
      <c r="B3212" s="198" t="s">
        <v>517</v>
      </c>
      <c r="C3212" s="196" t="e">
        <f>'10'!E26-'10'!G26-'10'!I26</f>
        <v>#VALUE!</v>
      </c>
      <c r="D3212" s="197" t="e">
        <f>('10'!E26-'10'!G26-'10'!I26)/('10'!J26-'10'!K26-'10'!L26)</f>
        <v>#VALUE!</v>
      </c>
    </row>
    <row r="3213" spans="1:4">
      <c r="A3213" s="194" t="s">
        <v>3881</v>
      </c>
      <c r="B3213" s="198" t="s">
        <v>519</v>
      </c>
      <c r="C3213" s="196">
        <f>'10'!E27-'10'!G27-'10'!I27</f>
        <v>0</v>
      </c>
      <c r="D3213" s="197" t="e">
        <f>('10'!E27-'10'!G27-'10'!I27)/('10'!J27-'10'!K27-'10'!L27)</f>
        <v>#DIV/0!</v>
      </c>
    </row>
    <row r="3214" s="181" customFormat="1" spans="1:11">
      <c r="A3214" s="194" t="s">
        <v>3882</v>
      </c>
      <c r="B3214" s="198" t="s">
        <v>2890</v>
      </c>
      <c r="C3214" s="196">
        <f>'10'!E28-'10'!G28-'10'!I28</f>
        <v>0</v>
      </c>
      <c r="D3214" s="197" t="e">
        <f>('10'!E28-'10'!G28-'10'!I28)/('10'!J28-'10'!K28-'10'!L28)</f>
        <v>#DIV/0!</v>
      </c>
      <c r="K3214" s="203"/>
    </row>
    <row r="3215" ht="25.5" spans="1:4">
      <c r="A3215" s="194" t="s">
        <v>3883</v>
      </c>
      <c r="B3215" s="198" t="s">
        <v>523</v>
      </c>
      <c r="C3215" s="196">
        <f>'10'!E29-'10'!G29-'10'!I29</f>
        <v>0</v>
      </c>
      <c r="D3215" s="197" t="e">
        <f>('10'!E29-'10'!G29-'10'!I29)/('10'!J29-'10'!K29-'10'!L29)</f>
        <v>#DIV/0!</v>
      </c>
    </row>
    <row r="3216" s="181" customFormat="1" spans="1:11">
      <c r="A3216" s="194" t="s">
        <v>3884</v>
      </c>
      <c r="B3216" s="198" t="s">
        <v>525</v>
      </c>
      <c r="C3216" s="196">
        <f>'10'!E30-'10'!G30-'10'!I30</f>
        <v>0</v>
      </c>
      <c r="D3216" s="197" t="e">
        <f>('10'!E30-'10'!G30-'10'!I30)/('10'!J30-'10'!K30-'10'!L30)</f>
        <v>#DIV/0!</v>
      </c>
      <c r="K3216" s="203"/>
    </row>
    <row r="3217" spans="1:4">
      <c r="A3217" s="194" t="s">
        <v>3885</v>
      </c>
      <c r="B3217" s="198" t="s">
        <v>527</v>
      </c>
      <c r="C3217" s="196" t="e">
        <f>'10'!E31-'10'!G31-'10'!I31</f>
        <v>#VALUE!</v>
      </c>
      <c r="D3217" s="197" t="e">
        <f>('10'!E31-'10'!G31-'10'!I31)/('10'!J31-'10'!K31-'10'!L31)</f>
        <v>#VALUE!</v>
      </c>
    </row>
    <row r="3218" spans="1:4">
      <c r="A3218" s="194" t="s">
        <v>3886</v>
      </c>
      <c r="B3218" s="198" t="s">
        <v>529</v>
      </c>
      <c r="C3218" s="196" t="e">
        <f>'10'!E32-'10'!G32-'10'!I32</f>
        <v>#VALUE!</v>
      </c>
      <c r="D3218" s="197" t="e">
        <f>('10'!E32-'10'!G32-'10'!I32)/('10'!J32-'10'!K32-'10'!L32)</f>
        <v>#VALUE!</v>
      </c>
    </row>
    <row r="3219" spans="1:4">
      <c r="A3219" s="194" t="s">
        <v>3887</v>
      </c>
      <c r="B3219" s="198" t="s">
        <v>531</v>
      </c>
      <c r="C3219" s="196" t="e">
        <f>'10'!E33-'10'!G33-'10'!I33</f>
        <v>#VALUE!</v>
      </c>
      <c r="D3219" s="197" t="e">
        <f>('10'!E33-'10'!G33-'10'!I33)/('10'!J33-'10'!K33-'10'!L33)</f>
        <v>#VALUE!</v>
      </c>
    </row>
    <row r="3220" spans="1:4">
      <c r="A3220" s="194" t="s">
        <v>3888</v>
      </c>
      <c r="B3220" s="198" t="s">
        <v>533</v>
      </c>
      <c r="C3220" s="196" t="e">
        <f>'11'!E6-'11'!G6-'11'!I6</f>
        <v>#VALUE!</v>
      </c>
      <c r="D3220" s="197" t="e">
        <f>('11'!E6-'11'!G6-'11'!I6)/('11'!J6-'11'!K6-'11'!L6)</f>
        <v>#VALUE!</v>
      </c>
    </row>
    <row r="3221" spans="1:4">
      <c r="A3221" s="194" t="s">
        <v>3889</v>
      </c>
      <c r="B3221" s="198" t="s">
        <v>535</v>
      </c>
      <c r="C3221" s="196" t="e">
        <f>'11'!E7-'11'!G7-'11'!I7</f>
        <v>#VALUE!</v>
      </c>
      <c r="D3221" s="197" t="e">
        <f>('11'!E7-'11'!G7-'11'!I7)/('11'!J7-'11'!K7-'11'!L7)</f>
        <v>#VALUE!</v>
      </c>
    </row>
    <row r="3222" spans="1:4">
      <c r="A3222" s="194" t="s">
        <v>3890</v>
      </c>
      <c r="B3222" s="198" t="s">
        <v>537</v>
      </c>
      <c r="C3222" s="196">
        <f>'11'!E8-'11'!G8-'11'!I8</f>
        <v>1.5</v>
      </c>
      <c r="D3222" s="197">
        <f>('11'!E8-'11'!G8-'11'!I8)/('11'!J8-'11'!K8-'11'!L8)</f>
        <v>1.5</v>
      </c>
    </row>
    <row r="3223" spans="1:4">
      <c r="A3223" s="194" t="s">
        <v>3891</v>
      </c>
      <c r="B3223" s="198" t="s">
        <v>539</v>
      </c>
      <c r="C3223" s="196">
        <f>'11'!E9-'11'!G9-'11'!I9</f>
        <v>0</v>
      </c>
      <c r="D3223" s="197" t="e">
        <f>('11'!E9-'11'!G9-'11'!I9)/('11'!J9-'11'!K9-'11'!L9)</f>
        <v>#DIV/0!</v>
      </c>
    </row>
    <row r="3224" spans="1:4">
      <c r="A3224" s="194" t="s">
        <v>3892</v>
      </c>
      <c r="B3224" s="198" t="s">
        <v>541</v>
      </c>
      <c r="C3224" s="196">
        <f>'11'!E10-'11'!G10-'11'!I10</f>
        <v>0</v>
      </c>
      <c r="D3224" s="197" t="e">
        <f>('11'!E10-'11'!G10-'11'!I10)/('11'!J10-'11'!K10-'11'!L10)</f>
        <v>#DIV/0!</v>
      </c>
    </row>
    <row r="3225" spans="1:4">
      <c r="A3225" s="194" t="s">
        <v>3893</v>
      </c>
      <c r="B3225" s="198" t="s">
        <v>543</v>
      </c>
      <c r="C3225" s="196">
        <f>'11'!E11-'11'!G11-'11'!I11</f>
        <v>0</v>
      </c>
      <c r="D3225" s="197" t="e">
        <f>('11'!E11-'11'!G11-'11'!I11)/('11'!J11-'11'!K11-'11'!L11)</f>
        <v>#DIV/0!</v>
      </c>
    </row>
    <row r="3226" spans="1:4">
      <c r="A3226" s="194" t="s">
        <v>3894</v>
      </c>
      <c r="B3226" s="198" t="s">
        <v>545</v>
      </c>
      <c r="C3226" s="196">
        <f>'11'!E12-'11'!G12-'11'!I12</f>
        <v>0</v>
      </c>
      <c r="D3226" s="197" t="e">
        <f>('11'!E12-'11'!G12-'11'!I12)/('11'!J12-'11'!K12-'11'!L12)</f>
        <v>#DIV/0!</v>
      </c>
    </row>
    <row r="3227" spans="1:4">
      <c r="A3227" s="194" t="s">
        <v>3895</v>
      </c>
      <c r="B3227" s="198" t="s">
        <v>547</v>
      </c>
      <c r="C3227" s="196">
        <f>'11'!E13-'11'!G13-'11'!I13</f>
        <v>0</v>
      </c>
      <c r="D3227" s="197" t="e">
        <f>('11'!E13-'11'!G13-'11'!I13)/('11'!J13-'11'!K13-'11'!L13)</f>
        <v>#DIV/0!</v>
      </c>
    </row>
    <row r="3228" spans="1:4">
      <c r="A3228" s="194" t="s">
        <v>3896</v>
      </c>
      <c r="B3228" s="198" t="s">
        <v>549</v>
      </c>
      <c r="C3228" s="196">
        <f>'11'!E14-'11'!G14-'11'!I14</f>
        <v>0</v>
      </c>
      <c r="D3228" s="197" t="e">
        <f>('11'!E14-'11'!G14-'11'!I14)/('11'!J14-'11'!K14-'11'!L14)</f>
        <v>#DIV/0!</v>
      </c>
    </row>
    <row r="3229" spans="1:4">
      <c r="A3229" s="194" t="s">
        <v>3897</v>
      </c>
      <c r="B3229" s="198" t="s">
        <v>551</v>
      </c>
      <c r="C3229" s="196">
        <f>'11'!E15-'11'!G15-'11'!I15</f>
        <v>0</v>
      </c>
      <c r="D3229" s="197" t="e">
        <f>('11'!E15-'11'!G15-'11'!I15)/('11'!J15-'11'!K15-'11'!L15)</f>
        <v>#DIV/0!</v>
      </c>
    </row>
    <row r="3230" spans="1:4">
      <c r="A3230" s="194" t="s">
        <v>3898</v>
      </c>
      <c r="B3230" s="198" t="s">
        <v>553</v>
      </c>
      <c r="C3230" s="196">
        <f>'11'!E16-'11'!G16-'11'!I16</f>
        <v>0</v>
      </c>
      <c r="D3230" s="197" t="e">
        <f>('11'!E16-'11'!G16-'11'!I16)/('11'!J16-'11'!K16-'11'!L16)</f>
        <v>#DIV/0!</v>
      </c>
    </row>
    <row r="3231" spans="1:4">
      <c r="A3231" s="194" t="s">
        <v>3899</v>
      </c>
      <c r="B3231" s="198" t="s">
        <v>555</v>
      </c>
      <c r="C3231" s="196">
        <f>'11'!E17-'11'!G17-'11'!I17</f>
        <v>0</v>
      </c>
      <c r="D3231" s="197" t="e">
        <f>('11'!E17-'11'!G17-'11'!I17)/('11'!J17-'11'!K17-'11'!L17)</f>
        <v>#DIV/0!</v>
      </c>
    </row>
    <row r="3232" spans="1:4">
      <c r="A3232" s="194" t="s">
        <v>3900</v>
      </c>
      <c r="B3232" s="198" t="s">
        <v>557</v>
      </c>
      <c r="C3232" s="196">
        <f>'11'!E18-'11'!I18</f>
        <v>0</v>
      </c>
      <c r="D3232" s="197" t="e">
        <f>('11'!E18-'11'!I18)/('11'!J18-'11'!L18)</f>
        <v>#DIV/0!</v>
      </c>
    </row>
    <row r="3233" spans="1:4">
      <c r="A3233" s="194" t="s">
        <v>3901</v>
      </c>
      <c r="B3233" s="198" t="s">
        <v>559</v>
      </c>
      <c r="C3233" s="196">
        <f>'11'!E19-'11'!G19-'11'!I19</f>
        <v>0</v>
      </c>
      <c r="D3233" s="197" t="e">
        <f>('11'!E19-'11'!G19-'11'!I19)/('11'!J19-'11'!K19-'11'!L19)</f>
        <v>#DIV/0!</v>
      </c>
    </row>
    <row r="3234" spans="1:4">
      <c r="A3234" s="194" t="s">
        <v>3902</v>
      </c>
      <c r="B3234" s="198" t="s">
        <v>561</v>
      </c>
      <c r="C3234" s="196">
        <f>'11'!E20-'11'!G20-'11'!I20</f>
        <v>0</v>
      </c>
      <c r="D3234" s="197" t="e">
        <f>('11'!E20-'11'!G20-'11'!I20)/('11'!J20-'11'!K20-'11'!L20)</f>
        <v>#DIV/0!</v>
      </c>
    </row>
    <row r="3235" spans="1:4">
      <c r="A3235" s="194" t="s">
        <v>3903</v>
      </c>
      <c r="B3235" s="198" t="s">
        <v>563</v>
      </c>
      <c r="C3235" s="196">
        <f>'11'!E21-'11'!G21-'11'!I21</f>
        <v>0</v>
      </c>
      <c r="D3235" s="197" t="e">
        <f>('11'!E21-'11'!G21-'11'!I21)/('11'!J21-'11'!K21-'11'!L21)</f>
        <v>#DIV/0!</v>
      </c>
    </row>
    <row r="3236" spans="1:4">
      <c r="A3236" s="194" t="s">
        <v>3904</v>
      </c>
      <c r="B3236" s="198" t="s">
        <v>254</v>
      </c>
      <c r="C3236" s="196">
        <f>'11'!E22-'11'!G22-'11'!I22</f>
        <v>0</v>
      </c>
      <c r="D3236" s="197" t="e">
        <f>('11'!E22-'11'!G22-'11'!I22)/('11'!J22-'11'!K22-'11'!L22)</f>
        <v>#DIV/0!</v>
      </c>
    </row>
    <row r="3237" spans="1:4">
      <c r="A3237" s="194" t="s">
        <v>3905</v>
      </c>
      <c r="B3237" s="198" t="s">
        <v>566</v>
      </c>
      <c r="C3237" s="196">
        <f>'11'!E23-'11'!G23-'11'!I23</f>
        <v>0</v>
      </c>
      <c r="D3237" s="197" t="e">
        <f>('11'!E23-'11'!G23-'11'!I23)/('11'!J23-'11'!K23-'11'!L23)</f>
        <v>#DIV/0!</v>
      </c>
    </row>
    <row r="3238" spans="1:4">
      <c r="A3238" s="194" t="s">
        <v>3906</v>
      </c>
      <c r="B3238" s="198" t="s">
        <v>568</v>
      </c>
      <c r="C3238" s="196">
        <f>'11'!E24-'11'!G24-'11'!I24</f>
        <v>0</v>
      </c>
      <c r="D3238" s="197" t="e">
        <f>('11'!E24-'11'!G24-'11'!I24)/('11'!J24-'11'!K24-'11'!L24)</f>
        <v>#DIV/0!</v>
      </c>
    </row>
    <row r="3239" spans="1:4">
      <c r="A3239" s="194" t="s">
        <v>3907</v>
      </c>
      <c r="B3239" s="198" t="s">
        <v>570</v>
      </c>
      <c r="C3239" s="196">
        <f>'11'!E25-'11'!G25-'11'!I25</f>
        <v>0</v>
      </c>
      <c r="D3239" s="197" t="e">
        <f>('11'!E25-'11'!G25-'11'!I25)/('11'!J25-'11'!K25-'11'!L25)</f>
        <v>#DIV/0!</v>
      </c>
    </row>
    <row r="3240" spans="1:4">
      <c r="A3240" s="194" t="s">
        <v>3908</v>
      </c>
      <c r="B3240" s="198" t="s">
        <v>572</v>
      </c>
      <c r="C3240" s="196">
        <f>'11'!E26-'11'!G26-'11'!I26</f>
        <v>0</v>
      </c>
      <c r="D3240" s="197" t="e">
        <f>('11'!E26-'11'!G26-'11'!I26)/('11'!J26-'11'!K26-'11'!L26)</f>
        <v>#DIV/0!</v>
      </c>
    </row>
    <row r="3241" spans="1:4">
      <c r="A3241" s="194" t="s">
        <v>3909</v>
      </c>
      <c r="B3241" s="198" t="s">
        <v>574</v>
      </c>
      <c r="C3241" s="196">
        <f>'11'!E27-'11'!G27-'11'!I27</f>
        <v>0</v>
      </c>
      <c r="D3241" s="197" t="e">
        <f>('11'!E27-'11'!G27-'11'!I27)/('11'!J27-'11'!K27-'11'!L27)</f>
        <v>#DIV/0!</v>
      </c>
    </row>
    <row r="3242" spans="1:4">
      <c r="A3242" s="194" t="s">
        <v>3910</v>
      </c>
      <c r="B3242" s="198" t="s">
        <v>576</v>
      </c>
      <c r="C3242" s="196">
        <f>'11'!E28-'11'!G28-'11'!I28</f>
        <v>0</v>
      </c>
      <c r="D3242" s="197" t="e">
        <f>('11'!E28-'11'!G28-'11'!I28)/('11'!J28-'11'!K28-'11'!L28)</f>
        <v>#DIV/0!</v>
      </c>
    </row>
    <row r="3243" spans="1:4">
      <c r="A3243" s="194" t="s">
        <v>3911</v>
      </c>
      <c r="B3243" s="198" t="s">
        <v>578</v>
      </c>
      <c r="C3243" s="196">
        <f>'11'!E30-'11'!G30-'11'!I30</f>
        <v>0</v>
      </c>
      <c r="D3243" s="197" t="e">
        <f>('11'!E30-'11'!G30-'11'!I30)/('11'!J30-'11'!K30-'11'!L30)</f>
        <v>#DIV/0!</v>
      </c>
    </row>
    <row r="3244" s="181" customFormat="1" spans="1:11">
      <c r="A3244" s="194" t="s">
        <v>3912</v>
      </c>
      <c r="B3244" s="198" t="s">
        <v>733</v>
      </c>
      <c r="C3244" s="196">
        <f>'12'!E6-'12'!G6-'12'!I6</f>
        <v>0</v>
      </c>
      <c r="D3244" s="197" t="e">
        <f>('12'!E6-'12'!G6-'12'!I6)/('12'!J6-'12'!K6-'12'!L6)</f>
        <v>#DIV/0!</v>
      </c>
      <c r="K3244" s="203"/>
    </row>
    <row r="3245" spans="1:4">
      <c r="A3245" s="194" t="s">
        <v>3913</v>
      </c>
      <c r="B3245" s="198" t="s">
        <v>582</v>
      </c>
      <c r="C3245" s="196">
        <f>'12'!E7-'12'!G7-'12'!I7</f>
        <v>0</v>
      </c>
      <c r="D3245" s="197" t="e">
        <f>('12'!E7-'12'!G7-'12'!I7)/('12'!J7-'12'!K7-'12'!L7)</f>
        <v>#DIV/0!</v>
      </c>
    </row>
    <row r="3246" spans="1:4">
      <c r="A3246" s="194" t="s">
        <v>3914</v>
      </c>
      <c r="B3246" s="198" t="s">
        <v>584</v>
      </c>
      <c r="C3246" s="196">
        <f>'12'!E8-'12'!G8-'12'!I8</f>
        <v>0</v>
      </c>
      <c r="D3246" s="197" t="e">
        <f>('12'!E8-'12'!G8-'12'!I8)/('12'!J8-'12'!K8-'12'!L8)</f>
        <v>#DIV/0!</v>
      </c>
    </row>
    <row r="3247" spans="1:4">
      <c r="A3247" s="194" t="s">
        <v>3915</v>
      </c>
      <c r="B3247" s="198" t="s">
        <v>586</v>
      </c>
      <c r="C3247" s="196">
        <f>'12'!E13-'12'!G13-'12'!I13</f>
        <v>1.5</v>
      </c>
      <c r="D3247" s="197">
        <f>('12'!E13-'12'!G13-'12'!I13)/('12'!J13-'12'!K13-'12'!L13)</f>
        <v>1.5</v>
      </c>
    </row>
    <row r="3248" spans="1:4">
      <c r="A3248" s="194" t="s">
        <v>3916</v>
      </c>
      <c r="B3248" s="198" t="s">
        <v>588</v>
      </c>
      <c r="C3248" s="196">
        <f>'12'!E17-'12'!G17-'12'!I17</f>
        <v>1.5</v>
      </c>
      <c r="D3248" s="197">
        <f>('12'!E17-'12'!G17-'12'!I17)/('12'!J17-'12'!K17-'12'!L17)</f>
        <v>1.5</v>
      </c>
    </row>
    <row r="3249" spans="1:4">
      <c r="A3249" s="194" t="s">
        <v>3917</v>
      </c>
      <c r="B3249" s="198" t="s">
        <v>590</v>
      </c>
      <c r="C3249" s="196">
        <f>'12'!E19-'12'!G19-'12'!I19</f>
        <v>0.5</v>
      </c>
      <c r="D3249" s="197" t="e">
        <f>('12'!E19-'12'!G19-'12'!I19)/('12'!J19-'12'!K19-'12'!L19)</f>
        <v>#DIV/0!</v>
      </c>
    </row>
    <row r="3250" s="181" customFormat="1" spans="1:11">
      <c r="A3250" s="194" t="s">
        <v>3918</v>
      </c>
      <c r="B3250" s="199" t="s">
        <v>592</v>
      </c>
      <c r="C3250" s="196">
        <f>'12'!E20-'12'!G20-'12'!I20</f>
        <v>0</v>
      </c>
      <c r="D3250" s="197" t="e">
        <f>('12'!E20-'12'!G20-'12'!I20)/('12'!J20-'12'!K20-'12'!L20)</f>
        <v>#DIV/0!</v>
      </c>
      <c r="K3250" s="203"/>
    </row>
    <row r="3251" spans="1:4">
      <c r="A3251" s="194" t="s">
        <v>3919</v>
      </c>
      <c r="B3251" s="198" t="s">
        <v>594</v>
      </c>
      <c r="C3251" s="196">
        <f>'12'!E22-'12'!G22-'12'!I22</f>
        <v>0</v>
      </c>
      <c r="D3251" s="197" t="e">
        <f>('12'!E22-'12'!G22-'12'!I22)/('12'!J22-'12'!K22-'12'!L22)</f>
        <v>#DIV/0!</v>
      </c>
    </row>
    <row r="3252" spans="1:4">
      <c r="A3252" s="194" t="s">
        <v>3920</v>
      </c>
      <c r="B3252" s="198" t="s">
        <v>596</v>
      </c>
      <c r="C3252" s="196">
        <f>'12'!E23-'12'!G23-'12'!I23</f>
        <v>0</v>
      </c>
      <c r="D3252" s="197" t="e">
        <f>('12'!E23-'12'!G23-'12'!I23)/('12'!J23-'12'!K23-'12'!L23)</f>
        <v>#DIV/0!</v>
      </c>
    </row>
    <row r="3253" spans="1:4">
      <c r="A3253" s="194" t="s">
        <v>3921</v>
      </c>
      <c r="B3253" s="198" t="s">
        <v>598</v>
      </c>
      <c r="C3253" s="196">
        <f>'12'!E24-'12'!G24-'12'!I24</f>
        <v>0</v>
      </c>
      <c r="D3253" s="197" t="e">
        <f>('12'!E24-'12'!G24-'12'!I24)/('12'!J24-'12'!K24-'12'!L24)</f>
        <v>#DIV/0!</v>
      </c>
    </row>
    <row r="3254" spans="1:4">
      <c r="A3254" s="194" t="s">
        <v>3922</v>
      </c>
      <c r="B3254" s="198" t="s">
        <v>600</v>
      </c>
      <c r="C3254" s="196">
        <f>'12'!E25-'12'!G25-'12'!I25</f>
        <v>0</v>
      </c>
      <c r="D3254" s="197" t="e">
        <f>('12'!E25-'12'!G25-'12'!I25)/('12'!J25-'12'!K25-'12'!L25)</f>
        <v>#DIV/0!</v>
      </c>
    </row>
    <row r="3255" spans="1:4">
      <c r="A3255" s="194" t="s">
        <v>3923</v>
      </c>
      <c r="B3255" s="198" t="s">
        <v>602</v>
      </c>
      <c r="C3255" s="196">
        <f>'12'!E26-'12'!G26-'12'!I26</f>
        <v>0</v>
      </c>
      <c r="D3255" s="197" t="e">
        <f>('12'!E26-'12'!G26-'12'!I26)/('12'!J26-'12'!K26-'12'!L26)</f>
        <v>#DIV/0!</v>
      </c>
    </row>
    <row r="3256" spans="1:4">
      <c r="A3256" s="194" t="s">
        <v>3924</v>
      </c>
      <c r="B3256" s="198" t="s">
        <v>559</v>
      </c>
      <c r="C3256" s="196">
        <f>'12'!E27-'12'!G27-'12'!I27</f>
        <v>0</v>
      </c>
      <c r="D3256" s="197" t="e">
        <f>('12'!E27-'12'!G27-'12'!I27)/('12'!J27-'12'!K27-'12'!L27)</f>
        <v>#DIV/0!</v>
      </c>
    </row>
    <row r="3257" spans="1:4">
      <c r="A3257" s="194" t="s">
        <v>3925</v>
      </c>
      <c r="B3257" s="198" t="s">
        <v>605</v>
      </c>
      <c r="C3257" s="196">
        <f>'13'!E6-'13'!G6-'13'!I6</f>
        <v>0</v>
      </c>
      <c r="D3257" s="197" t="e">
        <f>('13'!E6-'13'!G6-'13'!I6)/('13'!J6-'13'!K6-'13'!L6)</f>
        <v>#DIV/0!</v>
      </c>
    </row>
    <row r="3258" spans="1:4">
      <c r="A3258" s="194" t="s">
        <v>3926</v>
      </c>
      <c r="B3258" s="198" t="s">
        <v>607</v>
      </c>
      <c r="C3258" s="196">
        <f>'13'!E7-'13'!G7-'13'!I7</f>
        <v>0</v>
      </c>
      <c r="D3258" s="197" t="e">
        <f>('13'!E7-'13'!G7-'13'!I7)/('13'!J7-'13'!K7-'13'!L7)</f>
        <v>#DIV/0!</v>
      </c>
    </row>
    <row r="3259" spans="1:4">
      <c r="A3259" s="194" t="s">
        <v>3927</v>
      </c>
      <c r="B3259" s="198" t="s">
        <v>358</v>
      </c>
      <c r="C3259" s="196">
        <f>'13'!E8-'13'!G8-'13'!I8</f>
        <v>1</v>
      </c>
      <c r="D3259" s="197">
        <f>('13'!E8-'13'!G8-'13'!I8)/('13'!J8-'13'!K8-'13'!L8)</f>
        <v>1</v>
      </c>
    </row>
    <row r="3260" spans="1:4">
      <c r="A3260" s="194" t="s">
        <v>3928</v>
      </c>
      <c r="B3260" s="198" t="s">
        <v>610</v>
      </c>
      <c r="C3260" s="196">
        <f>'13'!E9-'13'!G9-'13'!I9</f>
        <v>0</v>
      </c>
      <c r="D3260" s="197" t="e">
        <f>('13'!E9-'13'!G9-'13'!I9)/('13'!J9-'13'!K9-'13'!L9)</f>
        <v>#DIV/0!</v>
      </c>
    </row>
    <row r="3261" spans="1:4">
      <c r="A3261" s="194" t="s">
        <v>3929</v>
      </c>
      <c r="B3261" s="198" t="s">
        <v>612</v>
      </c>
      <c r="C3261" s="196">
        <f>'13'!E10-'13'!G10-'13'!I10</f>
        <v>0</v>
      </c>
      <c r="D3261" s="197" t="e">
        <f>('13'!E10-'13'!G10-'13'!I10)/('13'!J10-'13'!K10-'13'!L10)</f>
        <v>#DIV/0!</v>
      </c>
    </row>
    <row r="3262" spans="1:4">
      <c r="A3262" s="194" t="s">
        <v>3930</v>
      </c>
      <c r="B3262" s="198" t="s">
        <v>614</v>
      </c>
      <c r="C3262" s="196">
        <f>'13'!E11-'13'!G11-'13'!I11</f>
        <v>0</v>
      </c>
      <c r="D3262" s="197" t="e">
        <f>('13'!E11-'13'!G11-'13'!I11)/('13'!J11-'13'!K11-'13'!L11)</f>
        <v>#DIV/0!</v>
      </c>
    </row>
    <row r="3263" spans="1:4">
      <c r="A3263" s="194" t="s">
        <v>3931</v>
      </c>
      <c r="B3263" s="198" t="s">
        <v>616</v>
      </c>
      <c r="C3263" s="196">
        <f>'13'!E12-'13'!G12-'13'!I12</f>
        <v>0</v>
      </c>
      <c r="D3263" s="197" t="e">
        <f>('13'!E12-'13'!G12-'13'!I12)/('13'!J12-'13'!K12-'13'!L12)</f>
        <v>#DIV/0!</v>
      </c>
    </row>
    <row r="3264" spans="1:4">
      <c r="A3264" s="194" t="s">
        <v>3932</v>
      </c>
      <c r="B3264" s="198" t="s">
        <v>618</v>
      </c>
      <c r="C3264" s="196">
        <f>'13'!E13-'13'!G13-'13'!I13</f>
        <v>0</v>
      </c>
      <c r="D3264" s="197" t="e">
        <f>('13'!E13-'13'!G13-'13'!I13)/('13'!J13-'13'!K13-'13'!L13)</f>
        <v>#DIV/0!</v>
      </c>
    </row>
    <row r="3265" spans="1:4">
      <c r="A3265" s="194" t="s">
        <v>3933</v>
      </c>
      <c r="B3265" s="198" t="s">
        <v>620</v>
      </c>
      <c r="C3265" s="196">
        <f>'13'!E19-'13'!G19-'13'!I19</f>
        <v>0</v>
      </c>
      <c r="D3265" s="197" t="e">
        <f>('13'!E19-'13'!G19-'13'!I19)/('13'!J19-'13'!K19-'13'!L19)</f>
        <v>#DIV/0!</v>
      </c>
    </row>
    <row r="3266" spans="1:4">
      <c r="A3266" s="194" t="s">
        <v>3934</v>
      </c>
      <c r="B3266" s="199" t="s">
        <v>622</v>
      </c>
      <c r="C3266" s="196">
        <f>'13'!E20-'13'!G20-'13'!I20</f>
        <v>0</v>
      </c>
      <c r="D3266" s="197" t="e">
        <f>('13'!E20-'13'!G20-'13'!I20)/('13'!J20-'13'!K20-'13'!L20)</f>
        <v>#DIV/0!</v>
      </c>
    </row>
    <row r="3267" spans="1:4">
      <c r="A3267" s="194" t="s">
        <v>3935</v>
      </c>
      <c r="B3267" s="199" t="s">
        <v>624</v>
      </c>
      <c r="C3267" s="196">
        <f>'13'!E21-'13'!G21-'13'!I21</f>
        <v>0</v>
      </c>
      <c r="D3267" s="197" t="e">
        <f>('13'!E21-'13'!G21-'13'!I21)/('13'!J21-'13'!K21-'13'!L21)</f>
        <v>#DIV/0!</v>
      </c>
    </row>
    <row r="3268" spans="1:4">
      <c r="A3268" s="194" t="s">
        <v>3936</v>
      </c>
      <c r="B3268" s="198" t="s">
        <v>626</v>
      </c>
      <c r="C3268" s="196">
        <f>'13'!E22-'13'!G22-'13'!I22</f>
        <v>0</v>
      </c>
      <c r="D3268" s="197" t="e">
        <f>('13'!E22-'13'!G22-'13'!I22)/('13'!J22-'13'!K22-'13'!L22)</f>
        <v>#DIV/0!</v>
      </c>
    </row>
    <row r="3269" spans="1:4">
      <c r="A3269" s="194" t="s">
        <v>3937</v>
      </c>
      <c r="B3269" s="198" t="s">
        <v>628</v>
      </c>
      <c r="C3269" s="196">
        <f>'13'!E23-'13'!G23-'13'!I23</f>
        <v>0.5</v>
      </c>
      <c r="D3269" s="197">
        <f>('13'!E23-'13'!G23-'13'!I23)/('13'!J23-'13'!K23-'13'!L23)</f>
        <v>0.5</v>
      </c>
    </row>
    <row r="3270" spans="1:4">
      <c r="A3270" s="194" t="s">
        <v>3938</v>
      </c>
      <c r="B3270" s="198" t="s">
        <v>630</v>
      </c>
      <c r="C3270" s="196">
        <f>'13'!E24-'13'!G24-'13'!I24</f>
        <v>0</v>
      </c>
      <c r="D3270" s="197" t="e">
        <f>('13'!E24-'13'!G24-'13'!I24)/('13'!J24-'13'!K24-'13'!L24)</f>
        <v>#DIV/0!</v>
      </c>
    </row>
    <row r="3271" spans="1:4">
      <c r="A3271" s="194" t="s">
        <v>3939</v>
      </c>
      <c r="B3271" s="198" t="s">
        <v>632</v>
      </c>
      <c r="C3271" s="196">
        <f>'13'!E25-'13'!G25-'13'!I25</f>
        <v>3.5</v>
      </c>
      <c r="D3271" s="197">
        <f>('13'!E25-'13'!G25-'13'!I25)/('13'!J25-'13'!K25-'13'!L25)</f>
        <v>1.16666666666667</v>
      </c>
    </row>
    <row r="3272" ht="25.5" spans="1:4">
      <c r="A3272" s="194" t="s">
        <v>3940</v>
      </c>
      <c r="B3272" s="201" t="s">
        <v>1639</v>
      </c>
      <c r="C3272" s="196">
        <f>'8'!G11+'12'!G6</f>
        <v>0</v>
      </c>
      <c r="D3272" s="197" t="e">
        <f>('8'!G11+'12'!G6)/('8'!K11+'12'!K6)</f>
        <v>#DIV/0!</v>
      </c>
    </row>
    <row r="3273" spans="1:4">
      <c r="A3273" s="194" t="s">
        <v>3941</v>
      </c>
      <c r="B3273" s="201" t="s">
        <v>1390</v>
      </c>
      <c r="C3273" s="196">
        <f>'8'!G13</f>
        <v>0</v>
      </c>
      <c r="D3273" s="197" t="e">
        <f>'8'!G13/'8'!K13</f>
        <v>#DIV/0!</v>
      </c>
    </row>
    <row r="3274" spans="1:4">
      <c r="A3274" s="194" t="s">
        <v>3942</v>
      </c>
      <c r="B3274" s="198" t="s">
        <v>394</v>
      </c>
      <c r="C3274" s="196">
        <f>'8'!G14</f>
        <v>0</v>
      </c>
      <c r="D3274" s="197" t="e">
        <f>'8'!G14/'8'!K14</f>
        <v>#DIV/0!</v>
      </c>
    </row>
    <row r="3275" spans="1:4">
      <c r="A3275" s="194" t="s">
        <v>3943</v>
      </c>
      <c r="B3275" s="198" t="s">
        <v>396</v>
      </c>
      <c r="C3275" s="196">
        <f>'8'!G15</f>
        <v>0</v>
      </c>
      <c r="D3275" s="197" t="e">
        <f>'8'!G15/'8'!K15</f>
        <v>#DIV/0!</v>
      </c>
    </row>
    <row r="3276" spans="1:4">
      <c r="A3276" s="194" t="s">
        <v>3944</v>
      </c>
      <c r="B3276" s="198" t="s">
        <v>398</v>
      </c>
      <c r="C3276" s="196">
        <f>'8'!G16</f>
        <v>0</v>
      </c>
      <c r="D3276" s="197" t="e">
        <f>'8'!G16/'8'!K16</f>
        <v>#DIV/0!</v>
      </c>
    </row>
    <row r="3277" spans="1:4">
      <c r="A3277" s="194" t="s">
        <v>3945</v>
      </c>
      <c r="B3277" s="198" t="s">
        <v>84</v>
      </c>
      <c r="C3277" s="196">
        <f>'8'!G17</f>
        <v>0</v>
      </c>
      <c r="D3277" s="197" t="e">
        <f>'8'!G17/'8'!K17</f>
        <v>#DIV/0!</v>
      </c>
    </row>
    <row r="3278" spans="1:4">
      <c r="A3278" s="194" t="s">
        <v>3946</v>
      </c>
      <c r="B3278" s="198" t="s">
        <v>401</v>
      </c>
      <c r="C3278" s="196">
        <f>'8'!G18</f>
        <v>0</v>
      </c>
      <c r="D3278" s="197" t="e">
        <f>'8'!G18/'8'!K18</f>
        <v>#DIV/0!</v>
      </c>
    </row>
    <row r="3279" spans="1:4">
      <c r="A3279" s="194" t="s">
        <v>3947</v>
      </c>
      <c r="B3279" s="198" t="s">
        <v>403</v>
      </c>
      <c r="C3279" s="196">
        <f>'8'!G19</f>
        <v>0</v>
      </c>
      <c r="D3279" s="197" t="e">
        <f>'8'!G19/'8'!K19</f>
        <v>#DIV/0!</v>
      </c>
    </row>
    <row r="3280" spans="1:4">
      <c r="A3280" s="194" t="s">
        <v>3948</v>
      </c>
      <c r="B3280" s="198" t="s">
        <v>405</v>
      </c>
      <c r="C3280" s="196">
        <f>'8'!G20</f>
        <v>0</v>
      </c>
      <c r="D3280" s="197" t="e">
        <f>'8'!G20/'8'!K20</f>
        <v>#DIV/0!</v>
      </c>
    </row>
    <row r="3281" spans="1:4">
      <c r="A3281" s="194" t="s">
        <v>3949</v>
      </c>
      <c r="B3281" s="198" t="s">
        <v>409</v>
      </c>
      <c r="C3281" s="196">
        <f>'8'!G22</f>
        <v>0</v>
      </c>
      <c r="D3281" s="197" t="e">
        <f>'8'!G22/'8'!K22</f>
        <v>#DIV/0!</v>
      </c>
    </row>
    <row r="3282" spans="1:4">
      <c r="A3282" s="194" t="s">
        <v>3950</v>
      </c>
      <c r="B3282" s="198" t="s">
        <v>411</v>
      </c>
      <c r="C3282" s="196">
        <f>'8'!G23</f>
        <v>0</v>
      </c>
      <c r="D3282" s="197" t="e">
        <f>'8'!G23/'8'!K23</f>
        <v>#DIV/0!</v>
      </c>
    </row>
    <row r="3283" spans="1:4">
      <c r="A3283" s="194" t="s">
        <v>3951</v>
      </c>
      <c r="B3283" s="198" t="s">
        <v>413</v>
      </c>
      <c r="C3283" s="196">
        <f>'8'!G24</f>
        <v>0</v>
      </c>
      <c r="D3283" s="197" t="e">
        <f>'8'!G24/'8'!K24</f>
        <v>#DIV/0!</v>
      </c>
    </row>
    <row r="3284" spans="1:4">
      <c r="A3284" s="194" t="s">
        <v>3952</v>
      </c>
      <c r="B3284" s="198" t="s">
        <v>415</v>
      </c>
      <c r="C3284" s="196">
        <f>'8'!G25</f>
        <v>0</v>
      </c>
      <c r="D3284" s="197" t="e">
        <f>'8'!G25/'8'!K25</f>
        <v>#DIV/0!</v>
      </c>
    </row>
    <row r="3285" spans="1:4">
      <c r="A3285" s="194" t="s">
        <v>3953</v>
      </c>
      <c r="B3285" s="198" t="s">
        <v>417</v>
      </c>
      <c r="C3285" s="196">
        <f>'8'!G26</f>
        <v>0</v>
      </c>
      <c r="D3285" s="197" t="e">
        <f>'8'!G26/'8'!K26</f>
        <v>#DIV/0!</v>
      </c>
    </row>
    <row r="3286" spans="1:4">
      <c r="A3286" s="194" t="s">
        <v>3954</v>
      </c>
      <c r="B3286" s="198" t="s">
        <v>419</v>
      </c>
      <c r="C3286" s="196">
        <f>'8'!G27</f>
        <v>0</v>
      </c>
      <c r="D3286" s="197" t="e">
        <f>'8'!G27/'8'!K27</f>
        <v>#DIV/0!</v>
      </c>
    </row>
    <row r="3287" spans="1:4">
      <c r="A3287" s="194" t="s">
        <v>3955</v>
      </c>
      <c r="B3287" s="198" t="s">
        <v>421</v>
      </c>
      <c r="C3287" s="196">
        <f>'8'!G28</f>
        <v>0</v>
      </c>
      <c r="D3287" s="197" t="e">
        <f>'8'!G28/'8'!K28</f>
        <v>#DIV/0!</v>
      </c>
    </row>
    <row r="3288" spans="1:4">
      <c r="A3288" s="194" t="s">
        <v>3956</v>
      </c>
      <c r="B3288" s="198" t="s">
        <v>423</v>
      </c>
      <c r="C3288" s="196">
        <f>'8'!G29</f>
        <v>0</v>
      </c>
      <c r="D3288" s="197" t="e">
        <f>'8'!G29/'8'!K29</f>
        <v>#DIV/0!</v>
      </c>
    </row>
    <row r="3289" spans="1:4">
      <c r="A3289" s="194" t="s">
        <v>3957</v>
      </c>
      <c r="B3289" s="198" t="s">
        <v>425</v>
      </c>
      <c r="C3289" s="196">
        <f>'9'!G6</f>
        <v>0</v>
      </c>
      <c r="D3289" s="197" t="e">
        <f>'9'!G6/'9'!K6</f>
        <v>#DIV/0!</v>
      </c>
    </row>
    <row r="3290" spans="1:4">
      <c r="A3290" s="194" t="s">
        <v>3958</v>
      </c>
      <c r="B3290" s="198" t="s">
        <v>427</v>
      </c>
      <c r="C3290" s="196">
        <f>'9'!G7</f>
        <v>0</v>
      </c>
      <c r="D3290" s="197" t="e">
        <f>'9'!G7/'9'!K7</f>
        <v>#DIV/0!</v>
      </c>
    </row>
    <row r="3291" spans="1:4">
      <c r="A3291" s="194" t="s">
        <v>3959</v>
      </c>
      <c r="B3291" s="198" t="s">
        <v>429</v>
      </c>
      <c r="C3291" s="196">
        <f>'9'!G8</f>
        <v>0</v>
      </c>
      <c r="D3291" s="197" t="e">
        <f>'9'!G8/'9'!K8</f>
        <v>#DIV/0!</v>
      </c>
    </row>
    <row r="3292" spans="1:4">
      <c r="A3292" s="194" t="s">
        <v>3960</v>
      </c>
      <c r="B3292" s="198" t="s">
        <v>431</v>
      </c>
      <c r="C3292" s="196">
        <f>'9'!G9</f>
        <v>0</v>
      </c>
      <c r="D3292" s="197" t="e">
        <f>'9'!G9/'9'!K9</f>
        <v>#DIV/0!</v>
      </c>
    </row>
    <row r="3293" spans="1:4">
      <c r="A3293" s="194" t="s">
        <v>3961</v>
      </c>
      <c r="B3293" s="198" t="s">
        <v>433</v>
      </c>
      <c r="C3293" s="196">
        <f>'9'!G10</f>
        <v>0</v>
      </c>
      <c r="D3293" s="197" t="e">
        <f>'9'!G10/'9'!K10</f>
        <v>#DIV/0!</v>
      </c>
    </row>
    <row r="3294" spans="1:4">
      <c r="A3294" s="194" t="s">
        <v>3962</v>
      </c>
      <c r="B3294" s="198" t="s">
        <v>435</v>
      </c>
      <c r="C3294" s="196">
        <f>'9'!G11</f>
        <v>0</v>
      </c>
      <c r="D3294" s="197" t="e">
        <f>'9'!G11/'9'!K11</f>
        <v>#DIV/0!</v>
      </c>
    </row>
    <row r="3295" spans="1:4">
      <c r="A3295" s="194" t="s">
        <v>3963</v>
      </c>
      <c r="B3295" s="198" t="s">
        <v>437</v>
      </c>
      <c r="C3295" s="196">
        <f>'9'!G12</f>
        <v>0</v>
      </c>
      <c r="D3295" s="197" t="e">
        <f>'9'!G12/'9'!K12</f>
        <v>#DIV/0!</v>
      </c>
    </row>
    <row r="3296" spans="1:4">
      <c r="A3296" s="194" t="s">
        <v>3964</v>
      </c>
      <c r="B3296" s="198" t="s">
        <v>439</v>
      </c>
      <c r="C3296" s="196">
        <f>'9'!G13</f>
        <v>0</v>
      </c>
      <c r="D3296" s="197" t="e">
        <f>'9'!G13/'9'!K13</f>
        <v>#DIV/0!</v>
      </c>
    </row>
    <row r="3297" spans="1:4">
      <c r="A3297" s="194" t="s">
        <v>3965</v>
      </c>
      <c r="B3297" s="198" t="s">
        <v>441</v>
      </c>
      <c r="C3297" s="196">
        <f>'9'!G14</f>
        <v>0</v>
      </c>
      <c r="D3297" s="197" t="e">
        <f>'9'!G14/'9'!K14</f>
        <v>#DIV/0!</v>
      </c>
    </row>
    <row r="3298" spans="1:4">
      <c r="A3298" s="194" t="s">
        <v>3966</v>
      </c>
      <c r="B3298" s="198" t="s">
        <v>443</v>
      </c>
      <c r="C3298" s="196">
        <f>'9'!G15</f>
        <v>0</v>
      </c>
      <c r="D3298" s="197" t="e">
        <f>'9'!G15/'9'!K15</f>
        <v>#DIV/0!</v>
      </c>
    </row>
    <row r="3299" spans="1:4">
      <c r="A3299" s="194" t="s">
        <v>3967</v>
      </c>
      <c r="B3299" s="198" t="s">
        <v>445</v>
      </c>
      <c r="C3299" s="196">
        <f>'9'!G16</f>
        <v>0</v>
      </c>
      <c r="D3299" s="197" t="e">
        <f>'9'!G16/'9'!K16</f>
        <v>#DIV/0!</v>
      </c>
    </row>
    <row r="3300" spans="1:4">
      <c r="A3300" s="194" t="s">
        <v>3968</v>
      </c>
      <c r="B3300" s="198" t="s">
        <v>447</v>
      </c>
      <c r="C3300" s="196">
        <f>'9'!G17</f>
        <v>0</v>
      </c>
      <c r="D3300" s="197" t="e">
        <f>'9'!G17/'9'!K17</f>
        <v>#DIV/0!</v>
      </c>
    </row>
    <row r="3301" spans="1:4">
      <c r="A3301" s="194" t="s">
        <v>3969</v>
      </c>
      <c r="B3301" s="198" t="s">
        <v>449</v>
      </c>
      <c r="C3301" s="196">
        <f>'9'!G18</f>
        <v>0</v>
      </c>
      <c r="D3301" s="197" t="e">
        <f>'9'!G18/'9'!K18</f>
        <v>#DIV/0!</v>
      </c>
    </row>
    <row r="3302" spans="1:4">
      <c r="A3302" s="194" t="s">
        <v>3970</v>
      </c>
      <c r="B3302" s="198" t="s">
        <v>451</v>
      </c>
      <c r="C3302" s="196">
        <f>'9'!G19</f>
        <v>0</v>
      </c>
      <c r="D3302" s="197" t="e">
        <f>'9'!G19/'9'!K19</f>
        <v>#DIV/0!</v>
      </c>
    </row>
    <row r="3303" spans="1:4">
      <c r="A3303" s="194" t="s">
        <v>3971</v>
      </c>
      <c r="B3303" s="198" t="s">
        <v>453</v>
      </c>
      <c r="C3303" s="196">
        <f>'9'!G20</f>
        <v>0</v>
      </c>
      <c r="D3303" s="197" t="e">
        <f>'9'!G20/'9'!K20</f>
        <v>#DIV/0!</v>
      </c>
    </row>
    <row r="3304" spans="1:4">
      <c r="A3304" s="194" t="s">
        <v>3972</v>
      </c>
      <c r="B3304" s="198" t="s">
        <v>455</v>
      </c>
      <c r="C3304" s="196">
        <f>'9'!G21</f>
        <v>0</v>
      </c>
      <c r="D3304" s="197" t="e">
        <f>'9'!G21/'9'!K21</f>
        <v>#DIV/0!</v>
      </c>
    </row>
    <row r="3305" spans="1:4">
      <c r="A3305" s="194" t="s">
        <v>3973</v>
      </c>
      <c r="B3305" s="198" t="s">
        <v>457</v>
      </c>
      <c r="C3305" s="196">
        <f>'9'!G22</f>
        <v>0</v>
      </c>
      <c r="D3305" s="197" t="e">
        <f>'9'!G22/'9'!K22</f>
        <v>#DIV/0!</v>
      </c>
    </row>
    <row r="3306" spans="1:4">
      <c r="A3306" s="194" t="s">
        <v>3974</v>
      </c>
      <c r="B3306" s="198" t="s">
        <v>459</v>
      </c>
      <c r="C3306" s="196">
        <f>'9'!G23</f>
        <v>0</v>
      </c>
      <c r="D3306" s="197" t="e">
        <f>'9'!G23/'9'!K23</f>
        <v>#DIV/0!</v>
      </c>
    </row>
    <row r="3307" spans="1:4">
      <c r="A3307" s="194" t="s">
        <v>3975</v>
      </c>
      <c r="B3307" s="198" t="s">
        <v>461</v>
      </c>
      <c r="C3307" s="196">
        <f>'9'!G24</f>
        <v>0</v>
      </c>
      <c r="D3307" s="197" t="e">
        <f>'9'!G24/'9'!K24</f>
        <v>#DIV/0!</v>
      </c>
    </row>
    <row r="3308" spans="1:4">
      <c r="A3308" s="194" t="s">
        <v>3976</v>
      </c>
      <c r="B3308" s="198" t="s">
        <v>463</v>
      </c>
      <c r="C3308" s="196">
        <f>'9'!G25</f>
        <v>0</v>
      </c>
      <c r="D3308" s="197" t="e">
        <f>'9'!G25/'9'!K25</f>
        <v>#DIV/0!</v>
      </c>
    </row>
    <row r="3309" spans="1:4">
      <c r="A3309" s="194" t="s">
        <v>3977</v>
      </c>
      <c r="B3309" s="198" t="s">
        <v>465</v>
      </c>
      <c r="C3309" s="196">
        <f>'9'!G26</f>
        <v>0</v>
      </c>
      <c r="D3309" s="197" t="e">
        <f>'9'!G26/'9'!K26</f>
        <v>#DIV/0!</v>
      </c>
    </row>
    <row r="3310" spans="1:4">
      <c r="A3310" s="194" t="s">
        <v>3978</v>
      </c>
      <c r="B3310" s="198" t="s">
        <v>467</v>
      </c>
      <c r="C3310" s="196">
        <f>'9'!G27</f>
        <v>0</v>
      </c>
      <c r="D3310" s="197" t="e">
        <f>'9'!G27/'9'!K27</f>
        <v>#DIV/0!</v>
      </c>
    </row>
    <row r="3311" spans="1:4">
      <c r="A3311" s="194" t="s">
        <v>3979</v>
      </c>
      <c r="B3311" s="198" t="s">
        <v>469</v>
      </c>
      <c r="C3311" s="196">
        <f>'9'!G28</f>
        <v>0</v>
      </c>
      <c r="D3311" s="197" t="e">
        <f>'9'!G28/'9'!K28</f>
        <v>#DIV/0!</v>
      </c>
    </row>
    <row r="3312" spans="1:4">
      <c r="A3312" s="194" t="s">
        <v>3980</v>
      </c>
      <c r="B3312" s="198" t="s">
        <v>471</v>
      </c>
      <c r="C3312" s="196">
        <f>'9'!G29</f>
        <v>0</v>
      </c>
      <c r="D3312" s="197" t="e">
        <f>'9'!G29/'9'!K29</f>
        <v>#DIV/0!</v>
      </c>
    </row>
    <row r="3313" ht="25.5" spans="1:4">
      <c r="A3313" s="194" t="s">
        <v>3981</v>
      </c>
      <c r="B3313" s="199" t="s">
        <v>473</v>
      </c>
      <c r="C3313" s="196">
        <f>'9'!G30</f>
        <v>0</v>
      </c>
      <c r="D3313" s="197" t="e">
        <f>'9'!G30/'9'!K30</f>
        <v>#DIV/0!</v>
      </c>
    </row>
    <row r="3314" spans="1:4">
      <c r="A3314" s="194" t="s">
        <v>3982</v>
      </c>
      <c r="B3314" s="198" t="s">
        <v>475</v>
      </c>
      <c r="C3314" s="196">
        <f>'9'!G31</f>
        <v>0</v>
      </c>
      <c r="D3314" s="197" t="e">
        <f>'9'!G31/'9'!K31</f>
        <v>#DIV/0!</v>
      </c>
    </row>
    <row r="3315" spans="1:4">
      <c r="A3315" s="194" t="s">
        <v>3983</v>
      </c>
      <c r="B3315" s="198" t="s">
        <v>477</v>
      </c>
      <c r="C3315" s="196">
        <f>'10'!G6</f>
        <v>0</v>
      </c>
      <c r="D3315" s="197" t="e">
        <f>'10'!G6/'10'!K6</f>
        <v>#DIV/0!</v>
      </c>
    </row>
    <row r="3316" spans="1:4">
      <c r="A3316" s="194" t="s">
        <v>3984</v>
      </c>
      <c r="B3316" s="199" t="s">
        <v>479</v>
      </c>
      <c r="C3316" s="196">
        <f>'10'!G7</f>
        <v>0</v>
      </c>
      <c r="D3316" s="197" t="e">
        <f>'10'!G7/'10'!K7</f>
        <v>#DIV/0!</v>
      </c>
    </row>
    <row r="3317" spans="1:4">
      <c r="A3317" s="194" t="s">
        <v>3985</v>
      </c>
      <c r="B3317" s="198" t="s">
        <v>481</v>
      </c>
      <c r="C3317" s="196">
        <f>'10'!G8</f>
        <v>0</v>
      </c>
      <c r="D3317" s="197" t="e">
        <f>'10'!G8/'10'!K8</f>
        <v>#DIV/0!</v>
      </c>
    </row>
    <row r="3318" spans="1:4">
      <c r="A3318" s="194" t="s">
        <v>3986</v>
      </c>
      <c r="B3318" s="198" t="s">
        <v>483</v>
      </c>
      <c r="C3318" s="196">
        <f>'10'!G9</f>
        <v>0</v>
      </c>
      <c r="D3318" s="197" t="e">
        <f>'10'!G9/'10'!K9</f>
        <v>#DIV/0!</v>
      </c>
    </row>
    <row r="3319" spans="1:4">
      <c r="A3319" s="194" t="s">
        <v>3987</v>
      </c>
      <c r="B3319" s="198" t="s">
        <v>485</v>
      </c>
      <c r="C3319" s="196">
        <f>'10'!G10</f>
        <v>0</v>
      </c>
      <c r="D3319" s="197" t="e">
        <f>'10'!G10/'10'!K10</f>
        <v>#DIV/0!</v>
      </c>
    </row>
    <row r="3320" spans="1:4">
      <c r="A3320" s="194" t="s">
        <v>3988</v>
      </c>
      <c r="B3320" s="198" t="s">
        <v>487</v>
      </c>
      <c r="C3320" s="196">
        <f>'10'!G11</f>
        <v>0</v>
      </c>
      <c r="D3320" s="197" t="e">
        <f>'10'!G11/'10'!K11</f>
        <v>#DIV/0!</v>
      </c>
    </row>
    <row r="3321" spans="1:4">
      <c r="A3321" s="194" t="s">
        <v>3989</v>
      </c>
      <c r="B3321" s="198" t="s">
        <v>489</v>
      </c>
      <c r="C3321" s="196">
        <f>'10'!G12</f>
        <v>0</v>
      </c>
      <c r="D3321" s="197" t="e">
        <f>'10'!G12/'10'!K12</f>
        <v>#DIV/0!</v>
      </c>
    </row>
    <row r="3322" spans="1:4">
      <c r="A3322" s="194" t="s">
        <v>3990</v>
      </c>
      <c r="B3322" s="198" t="s">
        <v>491</v>
      </c>
      <c r="C3322" s="196">
        <f>'10'!G13</f>
        <v>0</v>
      </c>
      <c r="D3322" s="197" t="e">
        <f>'10'!G13/'10'!K13</f>
        <v>#DIV/0!</v>
      </c>
    </row>
    <row r="3323" spans="1:4">
      <c r="A3323" s="194" t="s">
        <v>3991</v>
      </c>
      <c r="B3323" s="198" t="s">
        <v>493</v>
      </c>
      <c r="C3323" s="196">
        <f>'10'!G14</f>
        <v>0</v>
      </c>
      <c r="D3323" s="197" t="e">
        <f>'10'!G14/'10'!K14</f>
        <v>#DIV/0!</v>
      </c>
    </row>
    <row r="3324" spans="1:4">
      <c r="A3324" s="194" t="s">
        <v>3992</v>
      </c>
      <c r="B3324" s="198" t="s">
        <v>495</v>
      </c>
      <c r="C3324" s="196">
        <f>'10'!G15</f>
        <v>0</v>
      </c>
      <c r="D3324" s="197" t="e">
        <f>'10'!G15/'10'!K15</f>
        <v>#DIV/0!</v>
      </c>
    </row>
    <row r="3325" spans="1:4">
      <c r="A3325" s="194" t="s">
        <v>3993</v>
      </c>
      <c r="B3325" s="198" t="s">
        <v>497</v>
      </c>
      <c r="C3325" s="196">
        <f>'10'!G16</f>
        <v>0</v>
      </c>
      <c r="D3325" s="197" t="e">
        <f>'10'!G16/'10'!K16</f>
        <v>#DIV/0!</v>
      </c>
    </row>
    <row r="3326" spans="1:4">
      <c r="A3326" s="194" t="s">
        <v>3994</v>
      </c>
      <c r="B3326" s="198" t="s">
        <v>499</v>
      </c>
      <c r="C3326" s="196">
        <f>'10'!G17</f>
        <v>0</v>
      </c>
      <c r="D3326" s="197" t="e">
        <f>'10'!G17/'10'!K17</f>
        <v>#DIV/0!</v>
      </c>
    </row>
    <row r="3327" spans="1:4">
      <c r="A3327" s="194" t="s">
        <v>3995</v>
      </c>
      <c r="B3327" s="198" t="s">
        <v>501</v>
      </c>
      <c r="C3327" s="196">
        <f>'10'!G18</f>
        <v>0</v>
      </c>
      <c r="D3327" s="197" t="e">
        <f>'10'!G18/'10'!K18</f>
        <v>#DIV/0!</v>
      </c>
    </row>
    <row r="3328" spans="1:4">
      <c r="A3328" s="194" t="s">
        <v>3996</v>
      </c>
      <c r="B3328" s="198" t="s">
        <v>503</v>
      </c>
      <c r="C3328" s="196">
        <f>'10'!G19</f>
        <v>0</v>
      </c>
      <c r="D3328" s="197" t="e">
        <f>'10'!G19/'10'!K19</f>
        <v>#DIV/0!</v>
      </c>
    </row>
    <row r="3329" spans="1:4">
      <c r="A3329" s="194" t="s">
        <v>3997</v>
      </c>
      <c r="B3329" s="198" t="s">
        <v>505</v>
      </c>
      <c r="C3329" s="196">
        <f>'10'!G20</f>
        <v>0</v>
      </c>
      <c r="D3329" s="197" t="e">
        <f>'10'!G20/'10'!K20</f>
        <v>#DIV/0!</v>
      </c>
    </row>
    <row r="3330" spans="1:4">
      <c r="A3330" s="194" t="s">
        <v>3998</v>
      </c>
      <c r="B3330" s="198" t="s">
        <v>507</v>
      </c>
      <c r="C3330" s="196">
        <f>'10'!G21</f>
        <v>0</v>
      </c>
      <c r="D3330" s="197" t="e">
        <f>'10'!G21/'10'!K21</f>
        <v>#DIV/0!</v>
      </c>
    </row>
    <row r="3331" spans="1:4">
      <c r="A3331" s="194" t="s">
        <v>3999</v>
      </c>
      <c r="B3331" s="198" t="s">
        <v>509</v>
      </c>
      <c r="C3331" s="196">
        <f>'10'!G22</f>
        <v>0</v>
      </c>
      <c r="D3331" s="197" t="e">
        <f>'10'!G22/'10'!K22</f>
        <v>#DIV/0!</v>
      </c>
    </row>
    <row r="3332" spans="1:4">
      <c r="A3332" s="194" t="s">
        <v>4000</v>
      </c>
      <c r="B3332" s="198" t="s">
        <v>511</v>
      </c>
      <c r="C3332" s="196">
        <f>'10'!G23</f>
        <v>0</v>
      </c>
      <c r="D3332" s="197" t="e">
        <f>'10'!G23/'10'!K23</f>
        <v>#DIV/0!</v>
      </c>
    </row>
    <row r="3333" spans="1:4">
      <c r="A3333" s="194" t="s">
        <v>4001</v>
      </c>
      <c r="B3333" s="198" t="s">
        <v>513</v>
      </c>
      <c r="C3333" s="196">
        <f>'10'!G24</f>
        <v>0</v>
      </c>
      <c r="D3333" s="197" t="e">
        <f>'10'!G24/'10'!K24</f>
        <v>#DIV/0!</v>
      </c>
    </row>
    <row r="3334" spans="1:4">
      <c r="A3334" s="194" t="s">
        <v>4002</v>
      </c>
      <c r="B3334" s="198" t="s">
        <v>515</v>
      </c>
      <c r="C3334" s="196">
        <f>'10'!G25</f>
        <v>0</v>
      </c>
      <c r="D3334" s="197" t="e">
        <f>'10'!G25/'10'!K25</f>
        <v>#DIV/0!</v>
      </c>
    </row>
    <row r="3335" spans="1:4">
      <c r="A3335" s="194" t="s">
        <v>4003</v>
      </c>
      <c r="B3335" s="198" t="s">
        <v>517</v>
      </c>
      <c r="C3335" s="196">
        <f>'10'!G26</f>
        <v>0</v>
      </c>
      <c r="D3335" s="197" t="e">
        <f>'10'!G26/'10'!K26</f>
        <v>#DIV/0!</v>
      </c>
    </row>
    <row r="3336" spans="1:4">
      <c r="A3336" s="194" t="s">
        <v>4004</v>
      </c>
      <c r="B3336" s="198" t="s">
        <v>519</v>
      </c>
      <c r="C3336" s="196">
        <f>'10'!G27</f>
        <v>0</v>
      </c>
      <c r="D3336" s="197" t="e">
        <f>'10'!G27/'10'!K27</f>
        <v>#DIV/0!</v>
      </c>
    </row>
    <row r="3337" s="181" customFormat="1" spans="1:11">
      <c r="A3337" s="194" t="s">
        <v>4005</v>
      </c>
      <c r="B3337" s="198" t="s">
        <v>2890</v>
      </c>
      <c r="C3337" s="196">
        <f>'10'!G28</f>
        <v>0</v>
      </c>
      <c r="D3337" s="197" t="e">
        <f>'10'!G28/'10'!K28</f>
        <v>#DIV/0!</v>
      </c>
      <c r="K3337" s="203"/>
    </row>
    <row r="3338" ht="25.5" spans="1:4">
      <c r="A3338" s="194" t="s">
        <v>4006</v>
      </c>
      <c r="B3338" s="198" t="s">
        <v>523</v>
      </c>
      <c r="C3338" s="196">
        <f>'10'!G29</f>
        <v>0</v>
      </c>
      <c r="D3338" s="197" t="e">
        <f>'10'!G29/'10'!K29</f>
        <v>#DIV/0!</v>
      </c>
    </row>
    <row r="3339" s="181" customFormat="1" spans="1:11">
      <c r="A3339" s="194" t="s">
        <v>4007</v>
      </c>
      <c r="B3339" s="198" t="s">
        <v>525</v>
      </c>
      <c r="C3339" s="196">
        <f>'10'!G30</f>
        <v>0</v>
      </c>
      <c r="D3339" s="197" t="e">
        <f>'10'!G30/'10'!K30</f>
        <v>#DIV/0!</v>
      </c>
      <c r="K3339" s="203"/>
    </row>
    <row r="3340" spans="1:4">
      <c r="A3340" s="194" t="s">
        <v>4008</v>
      </c>
      <c r="B3340" s="198" t="s">
        <v>527</v>
      </c>
      <c r="C3340" s="196">
        <f>'10'!G31</f>
        <v>0</v>
      </c>
      <c r="D3340" s="197" t="e">
        <f>'10'!G31/'10'!K31</f>
        <v>#DIV/0!</v>
      </c>
    </row>
    <row r="3341" spans="1:4">
      <c r="A3341" s="194" t="s">
        <v>4009</v>
      </c>
      <c r="B3341" s="198" t="s">
        <v>529</v>
      </c>
      <c r="C3341" s="196">
        <f>'10'!G32</f>
        <v>0</v>
      </c>
      <c r="D3341" s="197" t="e">
        <f>'10'!G32/'10'!K32</f>
        <v>#DIV/0!</v>
      </c>
    </row>
    <row r="3342" spans="1:4">
      <c r="A3342" s="194" t="s">
        <v>4010</v>
      </c>
      <c r="B3342" s="198" t="s">
        <v>531</v>
      </c>
      <c r="C3342" s="196">
        <f>'10'!G33</f>
        <v>0</v>
      </c>
      <c r="D3342" s="197" t="e">
        <f>'10'!G33/'10'!K33</f>
        <v>#DIV/0!</v>
      </c>
    </row>
    <row r="3343" spans="1:4">
      <c r="A3343" s="194" t="s">
        <v>4011</v>
      </c>
      <c r="B3343" s="198" t="s">
        <v>533</v>
      </c>
      <c r="C3343" s="196">
        <f>'11'!G6</f>
        <v>0</v>
      </c>
      <c r="D3343" s="197" t="e">
        <f>'11'!G6/'11'!K6</f>
        <v>#DIV/0!</v>
      </c>
    </row>
    <row r="3344" spans="1:4">
      <c r="A3344" s="194" t="s">
        <v>4012</v>
      </c>
      <c r="B3344" s="198" t="s">
        <v>535</v>
      </c>
      <c r="C3344" s="196">
        <f>'11'!G7</f>
        <v>0</v>
      </c>
      <c r="D3344" s="197" t="e">
        <f>'11'!G7/'11'!K7</f>
        <v>#DIV/0!</v>
      </c>
    </row>
    <row r="3345" spans="1:4">
      <c r="A3345" s="194" t="s">
        <v>4013</v>
      </c>
      <c r="B3345" s="198" t="s">
        <v>537</v>
      </c>
      <c r="C3345" s="196">
        <f>'11'!G8</f>
        <v>0</v>
      </c>
      <c r="D3345" s="197" t="e">
        <f>'11'!G8/'11'!K8</f>
        <v>#DIV/0!</v>
      </c>
    </row>
    <row r="3346" spans="1:4">
      <c r="A3346" s="194" t="s">
        <v>4014</v>
      </c>
      <c r="B3346" s="198" t="s">
        <v>539</v>
      </c>
      <c r="C3346" s="196">
        <f>'11'!G9</f>
        <v>0</v>
      </c>
      <c r="D3346" s="197" t="e">
        <f>'11'!G9/'11'!K9</f>
        <v>#DIV/0!</v>
      </c>
    </row>
    <row r="3347" spans="1:4">
      <c r="A3347" s="194" t="s">
        <v>4015</v>
      </c>
      <c r="B3347" s="198" t="s">
        <v>541</v>
      </c>
      <c r="C3347" s="196">
        <f>'11'!G10</f>
        <v>0</v>
      </c>
      <c r="D3347" s="197" t="e">
        <f>'11'!G10/'11'!K10</f>
        <v>#DIV/0!</v>
      </c>
    </row>
    <row r="3348" spans="1:4">
      <c r="A3348" s="194" t="s">
        <v>4016</v>
      </c>
      <c r="B3348" s="198" t="s">
        <v>543</v>
      </c>
      <c r="C3348" s="196">
        <f>'11'!G11</f>
        <v>0</v>
      </c>
      <c r="D3348" s="197" t="e">
        <f>'11'!G11/'11'!K11</f>
        <v>#DIV/0!</v>
      </c>
    </row>
    <row r="3349" spans="1:4">
      <c r="A3349" s="194" t="s">
        <v>4017</v>
      </c>
      <c r="B3349" s="198" t="s">
        <v>545</v>
      </c>
      <c r="C3349" s="196">
        <f>'11'!G12</f>
        <v>0</v>
      </c>
      <c r="D3349" s="197" t="e">
        <f>'11'!G12/'11'!K12</f>
        <v>#DIV/0!</v>
      </c>
    </row>
    <row r="3350" spans="1:4">
      <c r="A3350" s="194" t="s">
        <v>4018</v>
      </c>
      <c r="B3350" s="198" t="s">
        <v>547</v>
      </c>
      <c r="C3350" s="196">
        <f>'11'!G13</f>
        <v>0</v>
      </c>
      <c r="D3350" s="197" t="e">
        <f>'11'!G13/'11'!K13</f>
        <v>#DIV/0!</v>
      </c>
    </row>
    <row r="3351" spans="1:4">
      <c r="A3351" s="194" t="s">
        <v>4019</v>
      </c>
      <c r="B3351" s="198" t="s">
        <v>549</v>
      </c>
      <c r="C3351" s="196">
        <f>'11'!G14</f>
        <v>0</v>
      </c>
      <c r="D3351" s="197" t="e">
        <f>'11'!G14/'11'!K14</f>
        <v>#DIV/0!</v>
      </c>
    </row>
    <row r="3352" spans="1:4">
      <c r="A3352" s="194" t="s">
        <v>4020</v>
      </c>
      <c r="B3352" s="198" t="s">
        <v>551</v>
      </c>
      <c r="C3352" s="196">
        <f>'11'!G15</f>
        <v>0</v>
      </c>
      <c r="D3352" s="197" t="e">
        <f>'11'!G15/'11'!K15</f>
        <v>#DIV/0!</v>
      </c>
    </row>
    <row r="3353" spans="1:4">
      <c r="A3353" s="194" t="s">
        <v>4021</v>
      </c>
      <c r="B3353" s="198" t="s">
        <v>553</v>
      </c>
      <c r="C3353" s="196">
        <f>'11'!G16</f>
        <v>0</v>
      </c>
      <c r="D3353" s="197" t="e">
        <f>'11'!G16/'11'!K16</f>
        <v>#DIV/0!</v>
      </c>
    </row>
    <row r="3354" spans="1:4">
      <c r="A3354" s="194" t="s">
        <v>4022</v>
      </c>
      <c r="B3354" s="198" t="s">
        <v>555</v>
      </c>
      <c r="C3354" s="196">
        <f>'11'!G17</f>
        <v>0</v>
      </c>
      <c r="D3354" s="197" t="e">
        <f>'11'!G17/'11'!K17</f>
        <v>#DIV/0!</v>
      </c>
    </row>
    <row r="3355" spans="1:4">
      <c r="A3355" s="194" t="s">
        <v>4023</v>
      </c>
      <c r="B3355" s="198" t="s">
        <v>559</v>
      </c>
      <c r="C3355" s="196">
        <f>'11'!G19</f>
        <v>0</v>
      </c>
      <c r="D3355" s="197" t="e">
        <f>'11'!G19/'11'!K19</f>
        <v>#DIV/0!</v>
      </c>
    </row>
    <row r="3356" spans="1:4">
      <c r="A3356" s="194" t="s">
        <v>4024</v>
      </c>
      <c r="B3356" s="198" t="s">
        <v>561</v>
      </c>
      <c r="C3356" s="196">
        <f>'11'!G20</f>
        <v>0</v>
      </c>
      <c r="D3356" s="197" t="e">
        <f>'11'!G20/'11'!K20</f>
        <v>#DIV/0!</v>
      </c>
    </row>
    <row r="3357" spans="1:4">
      <c r="A3357" s="194" t="s">
        <v>4025</v>
      </c>
      <c r="B3357" s="198" t="s">
        <v>563</v>
      </c>
      <c r="C3357" s="196">
        <f>'11'!G21</f>
        <v>0</v>
      </c>
      <c r="D3357" s="197" t="e">
        <f>'11'!G21/'11'!K21</f>
        <v>#DIV/0!</v>
      </c>
    </row>
    <row r="3358" spans="1:4">
      <c r="A3358" s="194" t="s">
        <v>4026</v>
      </c>
      <c r="B3358" s="198" t="s">
        <v>254</v>
      </c>
      <c r="C3358" s="196">
        <f>'11'!G22</f>
        <v>0</v>
      </c>
      <c r="D3358" s="197" t="e">
        <f>'11'!G22/'11'!K22</f>
        <v>#DIV/0!</v>
      </c>
    </row>
    <row r="3359" spans="1:4">
      <c r="A3359" s="194" t="s">
        <v>4027</v>
      </c>
      <c r="B3359" s="198" t="s">
        <v>566</v>
      </c>
      <c r="C3359" s="196">
        <f>'11'!G23</f>
        <v>0</v>
      </c>
      <c r="D3359" s="197" t="e">
        <f>'11'!G23/'11'!K23</f>
        <v>#DIV/0!</v>
      </c>
    </row>
    <row r="3360" spans="1:4">
      <c r="A3360" s="194" t="s">
        <v>4028</v>
      </c>
      <c r="B3360" s="198" t="s">
        <v>568</v>
      </c>
      <c r="C3360" s="196">
        <f>'11'!G24</f>
        <v>0</v>
      </c>
      <c r="D3360" s="197" t="e">
        <f>'11'!G24/'11'!K24</f>
        <v>#DIV/0!</v>
      </c>
    </row>
    <row r="3361" spans="1:4">
      <c r="A3361" s="194" t="s">
        <v>4029</v>
      </c>
      <c r="B3361" s="198" t="s">
        <v>570</v>
      </c>
      <c r="C3361" s="196">
        <f>'11'!G25</f>
        <v>0</v>
      </c>
      <c r="D3361" s="197" t="e">
        <f>'11'!G25/'11'!K25</f>
        <v>#DIV/0!</v>
      </c>
    </row>
    <row r="3362" spans="1:4">
      <c r="A3362" s="194" t="s">
        <v>4030</v>
      </c>
      <c r="B3362" s="198" t="s">
        <v>572</v>
      </c>
      <c r="C3362" s="196">
        <f>'11'!G26</f>
        <v>0</v>
      </c>
      <c r="D3362" s="197" t="e">
        <f>'11'!G26/'11'!K26</f>
        <v>#DIV/0!</v>
      </c>
    </row>
    <row r="3363" spans="1:4">
      <c r="A3363" s="194" t="s">
        <v>4031</v>
      </c>
      <c r="B3363" s="198" t="s">
        <v>574</v>
      </c>
      <c r="C3363" s="196">
        <f>'11'!G27</f>
        <v>0</v>
      </c>
      <c r="D3363" s="197" t="e">
        <f>'11'!G27/'11'!K27</f>
        <v>#DIV/0!</v>
      </c>
    </row>
    <row r="3364" spans="1:4">
      <c r="A3364" s="194" t="s">
        <v>4032</v>
      </c>
      <c r="B3364" s="198" t="s">
        <v>576</v>
      </c>
      <c r="C3364" s="196">
        <f>'11'!G28</f>
        <v>0</v>
      </c>
      <c r="D3364" s="197" t="e">
        <f>'11'!G28/'11'!K28</f>
        <v>#DIV/0!</v>
      </c>
    </row>
    <row r="3365" spans="1:4">
      <c r="A3365" s="194" t="s">
        <v>4033</v>
      </c>
      <c r="B3365" s="198" t="s">
        <v>578</v>
      </c>
      <c r="C3365" s="196">
        <f>'11'!G30</f>
        <v>0</v>
      </c>
      <c r="D3365" s="197" t="e">
        <f>'11'!G30/'11'!K30</f>
        <v>#DIV/0!</v>
      </c>
    </row>
    <row r="3366" s="181" customFormat="1" spans="1:11">
      <c r="A3366" s="194" t="s">
        <v>4034</v>
      </c>
      <c r="B3366" s="198" t="s">
        <v>733</v>
      </c>
      <c r="C3366" s="196">
        <f>'12'!G6</f>
        <v>0</v>
      </c>
      <c r="D3366" s="197" t="e">
        <f>'12'!G6/'12'!K6</f>
        <v>#DIV/0!</v>
      </c>
      <c r="K3366" s="203"/>
    </row>
    <row r="3367" spans="1:4">
      <c r="A3367" s="194" t="s">
        <v>4035</v>
      </c>
      <c r="B3367" s="198" t="s">
        <v>582</v>
      </c>
      <c r="C3367" s="196">
        <f>'12'!G7</f>
        <v>0</v>
      </c>
      <c r="D3367" s="197" t="e">
        <f>'12'!G7/'12'!K7</f>
        <v>#DIV/0!</v>
      </c>
    </row>
    <row r="3368" spans="1:4">
      <c r="A3368" s="194" t="s">
        <v>4036</v>
      </c>
      <c r="B3368" s="198" t="s">
        <v>584</v>
      </c>
      <c r="C3368" s="196">
        <f>'12'!G8</f>
        <v>0</v>
      </c>
      <c r="D3368" s="197" t="e">
        <f>'12'!G8/'12'!K8</f>
        <v>#DIV/0!</v>
      </c>
    </row>
    <row r="3369" spans="1:4">
      <c r="A3369" s="194" t="s">
        <v>4037</v>
      </c>
      <c r="B3369" s="198" t="s">
        <v>586</v>
      </c>
      <c r="C3369" s="196">
        <f>'12'!G13</f>
        <v>0</v>
      </c>
      <c r="D3369" s="197" t="e">
        <f>'12'!G13/'12'!K13</f>
        <v>#DIV/0!</v>
      </c>
    </row>
    <row r="3370" spans="1:4">
      <c r="A3370" s="194" t="s">
        <v>4038</v>
      </c>
      <c r="B3370" s="198" t="s">
        <v>588</v>
      </c>
      <c r="C3370" s="196">
        <f>'12'!G17</f>
        <v>0</v>
      </c>
      <c r="D3370" s="197" t="e">
        <f>'12'!G17/'12'!K17</f>
        <v>#DIV/0!</v>
      </c>
    </row>
    <row r="3371" spans="1:4">
      <c r="A3371" s="194" t="s">
        <v>4039</v>
      </c>
      <c r="B3371" s="198" t="s">
        <v>590</v>
      </c>
      <c r="C3371" s="196">
        <f>'12'!G19</f>
        <v>0</v>
      </c>
      <c r="D3371" s="197" t="e">
        <f>'12'!G19/'12'!K19</f>
        <v>#DIV/0!</v>
      </c>
    </row>
    <row r="3372" s="181" customFormat="1" spans="1:11">
      <c r="A3372" s="194" t="s">
        <v>4040</v>
      </c>
      <c r="B3372" s="199" t="s">
        <v>592</v>
      </c>
      <c r="C3372" s="196">
        <f>'12'!G20</f>
        <v>0</v>
      </c>
      <c r="D3372" s="197" t="e">
        <f>'12'!G20/'12'!K20</f>
        <v>#DIV/0!</v>
      </c>
      <c r="K3372" s="203"/>
    </row>
    <row r="3373" spans="1:4">
      <c r="A3373" s="194" t="s">
        <v>4041</v>
      </c>
      <c r="B3373" s="198" t="s">
        <v>594</v>
      </c>
      <c r="C3373" s="196">
        <f>'12'!G22</f>
        <v>0</v>
      </c>
      <c r="D3373" s="197" t="e">
        <f>'12'!G22/'12'!K22</f>
        <v>#DIV/0!</v>
      </c>
    </row>
    <row r="3374" spans="1:4">
      <c r="A3374" s="194" t="s">
        <v>4042</v>
      </c>
      <c r="B3374" s="198" t="s">
        <v>596</v>
      </c>
      <c r="C3374" s="196">
        <f>'12'!G23</f>
        <v>0</v>
      </c>
      <c r="D3374" s="197" t="e">
        <f>'12'!G23/'12'!K23</f>
        <v>#DIV/0!</v>
      </c>
    </row>
    <row r="3375" spans="1:4">
      <c r="A3375" s="194" t="s">
        <v>4043</v>
      </c>
      <c r="B3375" s="198" t="s">
        <v>598</v>
      </c>
      <c r="C3375" s="196">
        <f>'12'!G24</f>
        <v>0</v>
      </c>
      <c r="D3375" s="197" t="e">
        <f>'12'!G24/'12'!K24</f>
        <v>#DIV/0!</v>
      </c>
    </row>
    <row r="3376" spans="1:4">
      <c r="A3376" s="194" t="s">
        <v>4044</v>
      </c>
      <c r="B3376" s="198" t="s">
        <v>600</v>
      </c>
      <c r="C3376" s="196">
        <f>'12'!G25</f>
        <v>0</v>
      </c>
      <c r="D3376" s="197" t="e">
        <f>'12'!G25/'12'!K25</f>
        <v>#DIV/0!</v>
      </c>
    </row>
    <row r="3377" spans="1:4">
      <c r="A3377" s="194" t="s">
        <v>4045</v>
      </c>
      <c r="B3377" s="198" t="s">
        <v>602</v>
      </c>
      <c r="C3377" s="196">
        <f>'12'!G26</f>
        <v>0</v>
      </c>
      <c r="D3377" s="197" t="e">
        <f>'12'!G26/'12'!K26</f>
        <v>#DIV/0!</v>
      </c>
    </row>
    <row r="3378" spans="1:4">
      <c r="A3378" s="194" t="s">
        <v>4046</v>
      </c>
      <c r="B3378" s="198" t="s">
        <v>559</v>
      </c>
      <c r="C3378" s="196">
        <f>'12'!G27</f>
        <v>0</v>
      </c>
      <c r="D3378" s="197" t="e">
        <f>'12'!G27/'12'!K27</f>
        <v>#DIV/0!</v>
      </c>
    </row>
    <row r="3379" spans="1:4">
      <c r="A3379" s="194" t="s">
        <v>4047</v>
      </c>
      <c r="B3379" s="198" t="s">
        <v>605</v>
      </c>
      <c r="C3379" s="196">
        <f>'13'!G6</f>
        <v>0</v>
      </c>
      <c r="D3379" s="197" t="e">
        <f>'13'!G6/'13'!K6</f>
        <v>#DIV/0!</v>
      </c>
    </row>
    <row r="3380" spans="1:4">
      <c r="A3380" s="194" t="s">
        <v>4048</v>
      </c>
      <c r="B3380" s="198" t="s">
        <v>607</v>
      </c>
      <c r="C3380" s="196">
        <f>'13'!G7</f>
        <v>0</v>
      </c>
      <c r="D3380" s="197" t="e">
        <f>'13'!G7/'13'!K7</f>
        <v>#DIV/0!</v>
      </c>
    </row>
    <row r="3381" spans="1:4">
      <c r="A3381" s="194" t="s">
        <v>4049</v>
      </c>
      <c r="B3381" s="198" t="s">
        <v>358</v>
      </c>
      <c r="C3381" s="196">
        <f>'13'!G8</f>
        <v>0</v>
      </c>
      <c r="D3381" s="197" t="e">
        <f>'13'!G8/'13'!K8</f>
        <v>#DIV/0!</v>
      </c>
    </row>
    <row r="3382" spans="1:4">
      <c r="A3382" s="194" t="s">
        <v>4050</v>
      </c>
      <c r="B3382" s="198" t="s">
        <v>610</v>
      </c>
      <c r="C3382" s="196">
        <f>'13'!G9</f>
        <v>0</v>
      </c>
      <c r="D3382" s="197" t="e">
        <f>'13'!G9/'13'!K9</f>
        <v>#DIV/0!</v>
      </c>
    </row>
    <row r="3383" spans="1:4">
      <c r="A3383" s="194" t="s">
        <v>4051</v>
      </c>
      <c r="B3383" s="198" t="s">
        <v>612</v>
      </c>
      <c r="C3383" s="196">
        <f>'13'!G10</f>
        <v>0</v>
      </c>
      <c r="D3383" s="197" t="e">
        <f>'13'!G10/'13'!K10</f>
        <v>#DIV/0!</v>
      </c>
    </row>
    <row r="3384" spans="1:4">
      <c r="A3384" s="194" t="s">
        <v>4052</v>
      </c>
      <c r="B3384" s="198" t="s">
        <v>614</v>
      </c>
      <c r="C3384" s="196">
        <f>'13'!G11</f>
        <v>0</v>
      </c>
      <c r="D3384" s="197" t="e">
        <f>'13'!G11/'13'!K11</f>
        <v>#DIV/0!</v>
      </c>
    </row>
    <row r="3385" spans="1:4">
      <c r="A3385" s="194" t="s">
        <v>4053</v>
      </c>
      <c r="B3385" s="198" t="s">
        <v>616</v>
      </c>
      <c r="C3385" s="196">
        <f>'13'!G12</f>
        <v>0</v>
      </c>
      <c r="D3385" s="197" t="e">
        <f>'13'!G12/'13'!K12</f>
        <v>#DIV/0!</v>
      </c>
    </row>
    <row r="3386" spans="1:4">
      <c r="A3386" s="194" t="s">
        <v>4054</v>
      </c>
      <c r="B3386" s="198" t="s">
        <v>618</v>
      </c>
      <c r="C3386" s="196">
        <f>'13'!G13</f>
        <v>0</v>
      </c>
      <c r="D3386" s="197" t="e">
        <f>'13'!G13/'13'!K13</f>
        <v>#DIV/0!</v>
      </c>
    </row>
    <row r="3387" spans="1:4">
      <c r="A3387" s="194" t="s">
        <v>4055</v>
      </c>
      <c r="B3387" s="198" t="s">
        <v>620</v>
      </c>
      <c r="C3387" s="196">
        <f>'13'!G19</f>
        <v>0</v>
      </c>
      <c r="D3387" s="197" t="e">
        <f>'13'!G19/'13'!K19</f>
        <v>#DIV/0!</v>
      </c>
    </row>
    <row r="3388" spans="1:4">
      <c r="A3388" s="194" t="s">
        <v>4056</v>
      </c>
      <c r="B3388" s="199" t="s">
        <v>622</v>
      </c>
      <c r="C3388" s="196">
        <f>'13'!G20</f>
        <v>0</v>
      </c>
      <c r="D3388" s="197" t="e">
        <f>'13'!G20/'13'!K20</f>
        <v>#DIV/0!</v>
      </c>
    </row>
    <row r="3389" spans="1:4">
      <c r="A3389" s="194" t="s">
        <v>4057</v>
      </c>
      <c r="B3389" s="199" t="s">
        <v>624</v>
      </c>
      <c r="C3389" s="196">
        <f>'13'!G21</f>
        <v>0</v>
      </c>
      <c r="D3389" s="197" t="e">
        <f>'13'!G21/'13'!K21</f>
        <v>#DIV/0!</v>
      </c>
    </row>
    <row r="3390" spans="1:4">
      <c r="A3390" s="194" t="s">
        <v>4058</v>
      </c>
      <c r="B3390" s="198" t="s">
        <v>626</v>
      </c>
      <c r="C3390" s="196">
        <f>'13'!G22</f>
        <v>0</v>
      </c>
      <c r="D3390" s="197" t="e">
        <f>'13'!G22/'13'!K22</f>
        <v>#DIV/0!</v>
      </c>
    </row>
    <row r="3391" spans="1:4">
      <c r="A3391" s="194" t="s">
        <v>4059</v>
      </c>
      <c r="B3391" s="198" t="s">
        <v>628</v>
      </c>
      <c r="C3391" s="196">
        <f>'13'!G23</f>
        <v>0</v>
      </c>
      <c r="D3391" s="197" t="e">
        <f>'13'!G23/'13'!K23</f>
        <v>#DIV/0!</v>
      </c>
    </row>
    <row r="3392" spans="1:4">
      <c r="A3392" s="194" t="s">
        <v>4060</v>
      </c>
      <c r="B3392" s="198" t="s">
        <v>630</v>
      </c>
      <c r="C3392" s="196">
        <f>'13'!G24</f>
        <v>0</v>
      </c>
      <c r="D3392" s="197" t="e">
        <f>'13'!G24/'13'!K24</f>
        <v>#DIV/0!</v>
      </c>
    </row>
    <row r="3393" spans="1:4">
      <c r="A3393" s="194" t="s">
        <v>4061</v>
      </c>
      <c r="B3393" s="198" t="s">
        <v>632</v>
      </c>
      <c r="C3393" s="196">
        <f>'13'!G25</f>
        <v>0</v>
      </c>
      <c r="D3393" s="197" t="e">
        <f>'13'!G25/'13'!K25</f>
        <v>#DIV/0!</v>
      </c>
    </row>
    <row r="3394" spans="1:4">
      <c r="A3394" s="194" t="s">
        <v>4062</v>
      </c>
      <c r="B3394" s="204" t="s">
        <v>1762</v>
      </c>
      <c r="C3394" s="196">
        <f>'8'!I11+'12'!I6</f>
        <v>0</v>
      </c>
      <c r="D3394" s="197" t="e">
        <f>('8'!I11+'12'!I6)/('8'!L11+'12'!L6)</f>
        <v>#DIV/0!</v>
      </c>
    </row>
    <row r="3395" spans="1:4">
      <c r="A3395" s="194" t="s">
        <v>4063</v>
      </c>
      <c r="B3395" s="201" t="s">
        <v>1764</v>
      </c>
      <c r="C3395" s="196">
        <f>'8'!I13</f>
        <v>0</v>
      </c>
      <c r="D3395" s="197" t="e">
        <f>'8'!I13/'8'!L13</f>
        <v>#DIV/0!</v>
      </c>
    </row>
    <row r="3396" spans="1:4">
      <c r="A3396" s="194" t="s">
        <v>4064</v>
      </c>
      <c r="B3396" s="198" t="s">
        <v>394</v>
      </c>
      <c r="C3396" s="196">
        <f>'8'!I14</f>
        <v>0</v>
      </c>
      <c r="D3396" s="197" t="e">
        <f>'8'!I14/'8'!L14</f>
        <v>#DIV/0!</v>
      </c>
    </row>
    <row r="3397" spans="1:4">
      <c r="A3397" s="194" t="s">
        <v>4065</v>
      </c>
      <c r="B3397" s="198" t="s">
        <v>396</v>
      </c>
      <c r="C3397" s="196">
        <f>'8'!I15</f>
        <v>0</v>
      </c>
      <c r="D3397" s="197" t="e">
        <f>'8'!I15/'8'!L15</f>
        <v>#DIV/0!</v>
      </c>
    </row>
    <row r="3398" spans="1:4">
      <c r="A3398" s="194" t="s">
        <v>4066</v>
      </c>
      <c r="B3398" s="198" t="s">
        <v>398</v>
      </c>
      <c r="C3398" s="196">
        <f>'8'!I16</f>
        <v>0</v>
      </c>
      <c r="D3398" s="197" t="e">
        <f>'8'!I16/'8'!L16</f>
        <v>#DIV/0!</v>
      </c>
    </row>
    <row r="3399" spans="1:4">
      <c r="A3399" s="194" t="s">
        <v>4067</v>
      </c>
      <c r="B3399" s="198" t="s">
        <v>84</v>
      </c>
      <c r="C3399" s="196">
        <f>'8'!I17</f>
        <v>0</v>
      </c>
      <c r="D3399" s="197" t="e">
        <f>'8'!I17/'8'!L17</f>
        <v>#DIV/0!</v>
      </c>
    </row>
    <row r="3400" spans="1:4">
      <c r="A3400" s="194" t="s">
        <v>4068</v>
      </c>
      <c r="B3400" s="198" t="s">
        <v>401</v>
      </c>
      <c r="C3400" s="196">
        <f>'8'!I18</f>
        <v>0</v>
      </c>
      <c r="D3400" s="197" t="e">
        <f>'8'!I18/'8'!L18</f>
        <v>#DIV/0!</v>
      </c>
    </row>
    <row r="3401" spans="1:4">
      <c r="A3401" s="194" t="s">
        <v>4069</v>
      </c>
      <c r="B3401" s="198" t="s">
        <v>403</v>
      </c>
      <c r="C3401" s="196">
        <f>'8'!I19</f>
        <v>0</v>
      </c>
      <c r="D3401" s="197" t="e">
        <f>'8'!I19/'8'!L19</f>
        <v>#DIV/0!</v>
      </c>
    </row>
    <row r="3402" spans="1:4">
      <c r="A3402" s="194" t="s">
        <v>4070</v>
      </c>
      <c r="B3402" s="198" t="s">
        <v>405</v>
      </c>
      <c r="C3402" s="196">
        <f>'8'!I20</f>
        <v>0</v>
      </c>
      <c r="D3402" s="197" t="e">
        <f>'8'!I20/'8'!L20</f>
        <v>#DIV/0!</v>
      </c>
    </row>
    <row r="3403" spans="1:4">
      <c r="A3403" s="194" t="s">
        <v>4071</v>
      </c>
      <c r="B3403" s="198" t="s">
        <v>409</v>
      </c>
      <c r="C3403" s="196">
        <f>'8'!I22</f>
        <v>0</v>
      </c>
      <c r="D3403" s="197" t="e">
        <f>'8'!I22/'8'!L22</f>
        <v>#DIV/0!</v>
      </c>
    </row>
    <row r="3404" spans="1:4">
      <c r="A3404" s="194" t="s">
        <v>4072</v>
      </c>
      <c r="B3404" s="198" t="s">
        <v>411</v>
      </c>
      <c r="C3404" s="196">
        <f>'8'!I23</f>
        <v>0</v>
      </c>
      <c r="D3404" s="197" t="e">
        <f>'8'!I23/'8'!L23</f>
        <v>#DIV/0!</v>
      </c>
    </row>
    <row r="3405" spans="1:4">
      <c r="A3405" s="194" t="s">
        <v>4073</v>
      </c>
      <c r="B3405" s="198" t="s">
        <v>413</v>
      </c>
      <c r="C3405" s="196">
        <f>'8'!I24</f>
        <v>0</v>
      </c>
      <c r="D3405" s="197" t="e">
        <f>'8'!I24/'8'!L24</f>
        <v>#DIV/0!</v>
      </c>
    </row>
    <row r="3406" spans="1:4">
      <c r="A3406" s="194" t="s">
        <v>4074</v>
      </c>
      <c r="B3406" s="198" t="s">
        <v>415</v>
      </c>
      <c r="C3406" s="196">
        <f>'8'!I25</f>
        <v>0</v>
      </c>
      <c r="D3406" s="197" t="e">
        <f>'8'!I25/'8'!L25</f>
        <v>#DIV/0!</v>
      </c>
    </row>
    <row r="3407" spans="1:4">
      <c r="A3407" s="194" t="s">
        <v>4075</v>
      </c>
      <c r="B3407" s="198" t="s">
        <v>417</v>
      </c>
      <c r="C3407" s="196">
        <f>'8'!I26</f>
        <v>0</v>
      </c>
      <c r="D3407" s="197" t="e">
        <f>'8'!I26/'8'!L26</f>
        <v>#DIV/0!</v>
      </c>
    </row>
    <row r="3408" spans="1:4">
      <c r="A3408" s="194" t="s">
        <v>4076</v>
      </c>
      <c r="B3408" s="198" t="s">
        <v>419</v>
      </c>
      <c r="C3408" s="196">
        <f>'8'!I27</f>
        <v>0</v>
      </c>
      <c r="D3408" s="197" t="e">
        <f>'8'!I27/'8'!L27</f>
        <v>#DIV/0!</v>
      </c>
    </row>
    <row r="3409" spans="1:4">
      <c r="A3409" s="194" t="s">
        <v>4077</v>
      </c>
      <c r="B3409" s="198" t="s">
        <v>421</v>
      </c>
      <c r="C3409" s="196">
        <f>'8'!I28</f>
        <v>0</v>
      </c>
      <c r="D3409" s="197" t="e">
        <f>'8'!I28/'8'!L28</f>
        <v>#DIV/0!</v>
      </c>
    </row>
    <row r="3410" spans="1:4">
      <c r="A3410" s="194" t="s">
        <v>4078</v>
      </c>
      <c r="B3410" s="198" t="s">
        <v>423</v>
      </c>
      <c r="C3410" s="196">
        <f>'8'!I29</f>
        <v>0</v>
      </c>
      <c r="D3410" s="197" t="e">
        <f>'8'!I29/'8'!L29</f>
        <v>#DIV/0!</v>
      </c>
    </row>
    <row r="3411" spans="1:4">
      <c r="A3411" s="194" t="s">
        <v>4079</v>
      </c>
      <c r="B3411" s="198" t="s">
        <v>425</v>
      </c>
      <c r="C3411" s="196">
        <f>'9'!I6</f>
        <v>0</v>
      </c>
      <c r="D3411" s="197" t="e">
        <f>'9'!I6/'9'!L6</f>
        <v>#DIV/0!</v>
      </c>
    </row>
    <row r="3412" spans="1:4">
      <c r="A3412" s="194" t="s">
        <v>4080</v>
      </c>
      <c r="B3412" s="198" t="s">
        <v>427</v>
      </c>
      <c r="C3412" s="196">
        <f>'9'!I7</f>
        <v>0</v>
      </c>
      <c r="D3412" s="197" t="e">
        <f>'9'!I7/'9'!L7</f>
        <v>#DIV/0!</v>
      </c>
    </row>
    <row r="3413" spans="1:4">
      <c r="A3413" s="194" t="s">
        <v>4081</v>
      </c>
      <c r="B3413" s="198" t="s">
        <v>429</v>
      </c>
      <c r="C3413" s="196">
        <f>'9'!I8</f>
        <v>0</v>
      </c>
      <c r="D3413" s="197" t="e">
        <f>'9'!I8/'9'!L8</f>
        <v>#DIV/0!</v>
      </c>
    </row>
    <row r="3414" spans="1:4">
      <c r="A3414" s="194" t="s">
        <v>4082</v>
      </c>
      <c r="B3414" s="198" t="s">
        <v>431</v>
      </c>
      <c r="C3414" s="196">
        <f>'9'!I9</f>
        <v>0</v>
      </c>
      <c r="D3414" s="197" t="e">
        <f>'9'!I9/'9'!L9</f>
        <v>#DIV/0!</v>
      </c>
    </row>
    <row r="3415" spans="1:4">
      <c r="A3415" s="194" t="s">
        <v>4083</v>
      </c>
      <c r="B3415" s="198" t="s">
        <v>433</v>
      </c>
      <c r="C3415" s="196">
        <f>'9'!I10</f>
        <v>0</v>
      </c>
      <c r="D3415" s="197" t="e">
        <f>'9'!I10/'9'!L10</f>
        <v>#DIV/0!</v>
      </c>
    </row>
    <row r="3416" spans="1:4">
      <c r="A3416" s="194" t="s">
        <v>4084</v>
      </c>
      <c r="B3416" s="198" t="s">
        <v>435</v>
      </c>
      <c r="C3416" s="196">
        <f>'9'!I11</f>
        <v>0</v>
      </c>
      <c r="D3416" s="197" t="e">
        <f>'9'!I11/'9'!L11</f>
        <v>#DIV/0!</v>
      </c>
    </row>
    <row r="3417" spans="1:4">
      <c r="A3417" s="194" t="s">
        <v>4085</v>
      </c>
      <c r="B3417" s="198" t="s">
        <v>437</v>
      </c>
      <c r="C3417" s="196">
        <f>'9'!I12</f>
        <v>0</v>
      </c>
      <c r="D3417" s="197" t="e">
        <f>'9'!I12/'9'!L12</f>
        <v>#DIV/0!</v>
      </c>
    </row>
    <row r="3418" spans="1:4">
      <c r="A3418" s="194" t="s">
        <v>4086</v>
      </c>
      <c r="B3418" s="198" t="s">
        <v>439</v>
      </c>
      <c r="C3418" s="196">
        <f>'9'!I13</f>
        <v>0</v>
      </c>
      <c r="D3418" s="197" t="e">
        <f>'9'!I13/'9'!L13</f>
        <v>#DIV/0!</v>
      </c>
    </row>
    <row r="3419" spans="1:4">
      <c r="A3419" s="194" t="s">
        <v>4087</v>
      </c>
      <c r="B3419" s="198" t="s">
        <v>441</v>
      </c>
      <c r="C3419" s="196">
        <f>'9'!I14</f>
        <v>0</v>
      </c>
      <c r="D3419" s="197" t="e">
        <f>'9'!I14/'9'!L14</f>
        <v>#DIV/0!</v>
      </c>
    </row>
    <row r="3420" spans="1:4">
      <c r="A3420" s="194" t="s">
        <v>4088</v>
      </c>
      <c r="B3420" s="198" t="s">
        <v>443</v>
      </c>
      <c r="C3420" s="196">
        <f>'9'!I15</f>
        <v>0</v>
      </c>
      <c r="D3420" s="197" t="e">
        <f>'9'!I15/'9'!L15</f>
        <v>#DIV/0!</v>
      </c>
    </row>
    <row r="3421" spans="1:4">
      <c r="A3421" s="194" t="s">
        <v>4089</v>
      </c>
      <c r="B3421" s="198" t="s">
        <v>445</v>
      </c>
      <c r="C3421" s="196">
        <f>'9'!I16</f>
        <v>0</v>
      </c>
      <c r="D3421" s="197" t="e">
        <f>'9'!I16/'9'!L16</f>
        <v>#DIV/0!</v>
      </c>
    </row>
    <row r="3422" spans="1:4">
      <c r="A3422" s="194" t="s">
        <v>4090</v>
      </c>
      <c r="B3422" s="198" t="s">
        <v>447</v>
      </c>
      <c r="C3422" s="196">
        <f>'9'!I17</f>
        <v>0</v>
      </c>
      <c r="D3422" s="197" t="e">
        <f>'9'!I17/'9'!L17</f>
        <v>#DIV/0!</v>
      </c>
    </row>
    <row r="3423" spans="1:4">
      <c r="A3423" s="194" t="s">
        <v>4091</v>
      </c>
      <c r="B3423" s="198" t="s">
        <v>449</v>
      </c>
      <c r="C3423" s="196">
        <f>'9'!I18</f>
        <v>0</v>
      </c>
      <c r="D3423" s="197" t="e">
        <f>'9'!I18/'9'!L18</f>
        <v>#DIV/0!</v>
      </c>
    </row>
    <row r="3424" spans="1:4">
      <c r="A3424" s="194" t="s">
        <v>4092</v>
      </c>
      <c r="B3424" s="198" t="s">
        <v>451</v>
      </c>
      <c r="C3424" s="196">
        <f>'9'!I19</f>
        <v>0</v>
      </c>
      <c r="D3424" s="197" t="e">
        <f>'9'!I19/'9'!L19</f>
        <v>#DIV/0!</v>
      </c>
    </row>
    <row r="3425" spans="1:4">
      <c r="A3425" s="194" t="s">
        <v>4093</v>
      </c>
      <c r="B3425" s="198" t="s">
        <v>453</v>
      </c>
      <c r="C3425" s="196">
        <f>'9'!I20</f>
        <v>0</v>
      </c>
      <c r="D3425" s="197" t="e">
        <f>'9'!I20/'9'!L20</f>
        <v>#DIV/0!</v>
      </c>
    </row>
    <row r="3426" spans="1:4">
      <c r="A3426" s="194" t="s">
        <v>4094</v>
      </c>
      <c r="B3426" s="198" t="s">
        <v>455</v>
      </c>
      <c r="C3426" s="196">
        <f>'9'!I21</f>
        <v>0</v>
      </c>
      <c r="D3426" s="197" t="e">
        <f>'9'!I21/'9'!L21</f>
        <v>#DIV/0!</v>
      </c>
    </row>
    <row r="3427" spans="1:4">
      <c r="A3427" s="194" t="s">
        <v>4095</v>
      </c>
      <c r="B3427" s="198" t="s">
        <v>457</v>
      </c>
      <c r="C3427" s="196">
        <f>'9'!I22</f>
        <v>0</v>
      </c>
      <c r="D3427" s="197" t="e">
        <f>'9'!I22/'9'!L22</f>
        <v>#DIV/0!</v>
      </c>
    </row>
    <row r="3428" spans="1:4">
      <c r="A3428" s="194" t="s">
        <v>4096</v>
      </c>
      <c r="B3428" s="198" t="s">
        <v>459</v>
      </c>
      <c r="C3428" s="196">
        <f>'9'!I23</f>
        <v>0</v>
      </c>
      <c r="D3428" s="197" t="e">
        <f>'9'!I23/'9'!L23</f>
        <v>#DIV/0!</v>
      </c>
    </row>
    <row r="3429" spans="1:4">
      <c r="A3429" s="194" t="s">
        <v>4097</v>
      </c>
      <c r="B3429" s="198" t="s">
        <v>461</v>
      </c>
      <c r="C3429" s="196">
        <f>'9'!I24</f>
        <v>0</v>
      </c>
      <c r="D3429" s="197" t="e">
        <f>'9'!I24/'9'!L24</f>
        <v>#DIV/0!</v>
      </c>
    </row>
    <row r="3430" spans="1:4">
      <c r="A3430" s="194" t="s">
        <v>4098</v>
      </c>
      <c r="B3430" s="198" t="s">
        <v>463</v>
      </c>
      <c r="C3430" s="196">
        <f>'9'!I25</f>
        <v>0</v>
      </c>
      <c r="D3430" s="197" t="e">
        <f>'9'!I25/'9'!L25</f>
        <v>#DIV/0!</v>
      </c>
    </row>
    <row r="3431" spans="1:4">
      <c r="A3431" s="194" t="s">
        <v>4099</v>
      </c>
      <c r="B3431" s="198" t="s">
        <v>465</v>
      </c>
      <c r="C3431" s="196">
        <f>'9'!I26</f>
        <v>0</v>
      </c>
      <c r="D3431" s="197" t="e">
        <f>'9'!I26/'9'!L26</f>
        <v>#DIV/0!</v>
      </c>
    </row>
    <row r="3432" spans="1:4">
      <c r="A3432" s="194" t="s">
        <v>4100</v>
      </c>
      <c r="B3432" s="198" t="s">
        <v>467</v>
      </c>
      <c r="C3432" s="196">
        <f>'9'!I27</f>
        <v>0</v>
      </c>
      <c r="D3432" s="197" t="e">
        <f>'9'!I27/'9'!L27</f>
        <v>#DIV/0!</v>
      </c>
    </row>
    <row r="3433" spans="1:4">
      <c r="A3433" s="194" t="s">
        <v>4101</v>
      </c>
      <c r="B3433" s="198" t="s">
        <v>469</v>
      </c>
      <c r="C3433" s="196">
        <f>'9'!I28</f>
        <v>0</v>
      </c>
      <c r="D3433" s="197" t="e">
        <f>'9'!I28/'9'!L28</f>
        <v>#DIV/0!</v>
      </c>
    </row>
    <row r="3434" spans="1:4">
      <c r="A3434" s="194" t="s">
        <v>4102</v>
      </c>
      <c r="B3434" s="198" t="s">
        <v>471</v>
      </c>
      <c r="C3434" s="196">
        <f>'9'!I29</f>
        <v>0</v>
      </c>
      <c r="D3434" s="197" t="e">
        <f>'9'!I29/'9'!L29</f>
        <v>#DIV/0!</v>
      </c>
    </row>
    <row r="3435" ht="25.5" spans="1:4">
      <c r="A3435" s="194" t="s">
        <v>4103</v>
      </c>
      <c r="B3435" s="199" t="s">
        <v>473</v>
      </c>
      <c r="C3435" s="196">
        <f>'9'!I30</f>
        <v>0</v>
      </c>
      <c r="D3435" s="197" t="e">
        <f>'9'!I30/'9'!L30</f>
        <v>#DIV/0!</v>
      </c>
    </row>
    <row r="3436" spans="1:4">
      <c r="A3436" s="194" t="s">
        <v>4104</v>
      </c>
      <c r="B3436" s="198" t="s">
        <v>475</v>
      </c>
      <c r="C3436" s="196">
        <f>'9'!I31</f>
        <v>0</v>
      </c>
      <c r="D3436" s="197" t="e">
        <f>'9'!I31/'9'!L31</f>
        <v>#DIV/0!</v>
      </c>
    </row>
    <row r="3437" spans="1:4">
      <c r="A3437" s="194" t="s">
        <v>4105</v>
      </c>
      <c r="B3437" s="198" t="s">
        <v>477</v>
      </c>
      <c r="C3437" s="196">
        <f>'10'!I6</f>
        <v>0</v>
      </c>
      <c r="D3437" s="197" t="e">
        <f>'10'!I6/'10'!L6</f>
        <v>#DIV/0!</v>
      </c>
    </row>
    <row r="3438" spans="1:4">
      <c r="A3438" s="194" t="s">
        <v>4106</v>
      </c>
      <c r="B3438" s="199" t="s">
        <v>479</v>
      </c>
      <c r="C3438" s="196">
        <f>'10'!I7</f>
        <v>0</v>
      </c>
      <c r="D3438" s="197" t="e">
        <f>'10'!I7/'10'!L7</f>
        <v>#DIV/0!</v>
      </c>
    </row>
    <row r="3439" spans="1:4">
      <c r="A3439" s="194" t="s">
        <v>4107</v>
      </c>
      <c r="B3439" s="198" t="s">
        <v>481</v>
      </c>
      <c r="C3439" s="196">
        <f>'10'!I8</f>
        <v>0</v>
      </c>
      <c r="D3439" s="197" t="e">
        <f>'10'!I8/'10'!L8</f>
        <v>#DIV/0!</v>
      </c>
    </row>
    <row r="3440" spans="1:4">
      <c r="A3440" s="194" t="s">
        <v>4108</v>
      </c>
      <c r="B3440" s="198" t="s">
        <v>483</v>
      </c>
      <c r="C3440" s="196">
        <f>'10'!I9</f>
        <v>0</v>
      </c>
      <c r="D3440" s="197" t="e">
        <f>'10'!I9/'10'!L9</f>
        <v>#DIV/0!</v>
      </c>
    </row>
    <row r="3441" spans="1:4">
      <c r="A3441" s="194" t="s">
        <v>4109</v>
      </c>
      <c r="B3441" s="198" t="s">
        <v>485</v>
      </c>
      <c r="C3441" s="196">
        <f>'10'!I10</f>
        <v>0</v>
      </c>
      <c r="D3441" s="197" t="e">
        <f>'10'!I10/'10'!L10</f>
        <v>#DIV/0!</v>
      </c>
    </row>
    <row r="3442" spans="1:4">
      <c r="A3442" s="194" t="s">
        <v>4110</v>
      </c>
      <c r="B3442" s="198" t="s">
        <v>487</v>
      </c>
      <c r="C3442" s="196">
        <f>'10'!I11</f>
        <v>0</v>
      </c>
      <c r="D3442" s="197" t="e">
        <f>'10'!I11/'10'!L11</f>
        <v>#DIV/0!</v>
      </c>
    </row>
    <row r="3443" spans="1:4">
      <c r="A3443" s="194" t="s">
        <v>4111</v>
      </c>
      <c r="B3443" s="198" t="s">
        <v>489</v>
      </c>
      <c r="C3443" s="196">
        <f>'10'!I12</f>
        <v>0</v>
      </c>
      <c r="D3443" s="197" t="e">
        <f>'10'!I12/'10'!L12</f>
        <v>#DIV/0!</v>
      </c>
    </row>
    <row r="3444" spans="1:4">
      <c r="A3444" s="194" t="s">
        <v>4112</v>
      </c>
      <c r="B3444" s="198" t="s">
        <v>491</v>
      </c>
      <c r="C3444" s="196">
        <f>'10'!I13</f>
        <v>0</v>
      </c>
      <c r="D3444" s="197" t="e">
        <f>'10'!I13/'10'!L13</f>
        <v>#DIV/0!</v>
      </c>
    </row>
    <row r="3445" spans="1:4">
      <c r="A3445" s="194" t="s">
        <v>4113</v>
      </c>
      <c r="B3445" s="198" t="s">
        <v>493</v>
      </c>
      <c r="C3445" s="196">
        <f>'10'!I14</f>
        <v>0</v>
      </c>
      <c r="D3445" s="197" t="e">
        <f>'10'!I14/'10'!L14</f>
        <v>#DIV/0!</v>
      </c>
    </row>
    <row r="3446" spans="1:4">
      <c r="A3446" s="194" t="s">
        <v>4114</v>
      </c>
      <c r="B3446" s="198" t="s">
        <v>495</v>
      </c>
      <c r="C3446" s="196">
        <f>'10'!I15</f>
        <v>0</v>
      </c>
      <c r="D3446" s="197" t="e">
        <f>'10'!I15/'10'!L15</f>
        <v>#DIV/0!</v>
      </c>
    </row>
    <row r="3447" spans="1:4">
      <c r="A3447" s="194" t="s">
        <v>4115</v>
      </c>
      <c r="B3447" s="198" t="s">
        <v>497</v>
      </c>
      <c r="C3447" s="196">
        <f>'10'!I16</f>
        <v>0</v>
      </c>
      <c r="D3447" s="197" t="e">
        <f>'10'!I16/'10'!L16</f>
        <v>#DIV/0!</v>
      </c>
    </row>
    <row r="3448" spans="1:4">
      <c r="A3448" s="194" t="s">
        <v>4116</v>
      </c>
      <c r="B3448" s="198" t="s">
        <v>499</v>
      </c>
      <c r="C3448" s="196">
        <f>'10'!I17</f>
        <v>0</v>
      </c>
      <c r="D3448" s="197" t="e">
        <f>'10'!I17/'10'!L17</f>
        <v>#DIV/0!</v>
      </c>
    </row>
    <row r="3449" spans="1:4">
      <c r="A3449" s="194" t="s">
        <v>4117</v>
      </c>
      <c r="B3449" s="198" t="s">
        <v>501</v>
      </c>
      <c r="C3449" s="196">
        <f>'10'!I18</f>
        <v>0</v>
      </c>
      <c r="D3449" s="197" t="e">
        <f>'10'!I18/'10'!L18</f>
        <v>#DIV/0!</v>
      </c>
    </row>
    <row r="3450" spans="1:4">
      <c r="A3450" s="194" t="s">
        <v>4118</v>
      </c>
      <c r="B3450" s="198" t="s">
        <v>503</v>
      </c>
      <c r="C3450" s="196">
        <f>'10'!I19</f>
        <v>0</v>
      </c>
      <c r="D3450" s="197" t="e">
        <f>'10'!I19/'10'!L19</f>
        <v>#DIV/0!</v>
      </c>
    </row>
    <row r="3451" spans="1:4">
      <c r="A3451" s="194" t="s">
        <v>4119</v>
      </c>
      <c r="B3451" s="198" t="s">
        <v>505</v>
      </c>
      <c r="C3451" s="196">
        <f>'10'!I20</f>
        <v>0</v>
      </c>
      <c r="D3451" s="197" t="e">
        <f>'10'!I20/'10'!L20</f>
        <v>#DIV/0!</v>
      </c>
    </row>
    <row r="3452" spans="1:4">
      <c r="A3452" s="194" t="s">
        <v>4120</v>
      </c>
      <c r="B3452" s="198" t="s">
        <v>507</v>
      </c>
      <c r="C3452" s="196">
        <f>'10'!I21</f>
        <v>0</v>
      </c>
      <c r="D3452" s="197" t="e">
        <f>'10'!I21/'10'!L21</f>
        <v>#DIV/0!</v>
      </c>
    </row>
    <row r="3453" spans="1:4">
      <c r="A3453" s="194" t="s">
        <v>4121</v>
      </c>
      <c r="B3453" s="198" t="s">
        <v>509</v>
      </c>
      <c r="C3453" s="196">
        <f>'10'!I22</f>
        <v>0</v>
      </c>
      <c r="D3453" s="197" t="e">
        <f>'10'!I22/'10'!L22</f>
        <v>#DIV/0!</v>
      </c>
    </row>
    <row r="3454" spans="1:4">
      <c r="A3454" s="194" t="s">
        <v>4122</v>
      </c>
      <c r="B3454" s="198" t="s">
        <v>511</v>
      </c>
      <c r="C3454" s="196">
        <f>'10'!I23</f>
        <v>0</v>
      </c>
      <c r="D3454" s="197" t="e">
        <f>'10'!I23/'10'!L23</f>
        <v>#DIV/0!</v>
      </c>
    </row>
    <row r="3455" spans="1:4">
      <c r="A3455" s="194" t="s">
        <v>4123</v>
      </c>
      <c r="B3455" s="198" t="s">
        <v>513</v>
      </c>
      <c r="C3455" s="196">
        <f>'10'!I24</f>
        <v>0</v>
      </c>
      <c r="D3455" s="197" t="e">
        <f>'10'!I24/'10'!L24</f>
        <v>#DIV/0!</v>
      </c>
    </row>
    <row r="3456" spans="1:4">
      <c r="A3456" s="194" t="s">
        <v>4124</v>
      </c>
      <c r="B3456" s="198" t="s">
        <v>515</v>
      </c>
      <c r="C3456" s="196">
        <f>'10'!I25</f>
        <v>0</v>
      </c>
      <c r="D3456" s="197" t="e">
        <f>'10'!I25/'10'!L25</f>
        <v>#DIV/0!</v>
      </c>
    </row>
    <row r="3457" spans="1:4">
      <c r="A3457" s="194" t="s">
        <v>4125</v>
      </c>
      <c r="B3457" s="198" t="s">
        <v>517</v>
      </c>
      <c r="C3457" s="196">
        <f>'10'!I26</f>
        <v>0</v>
      </c>
      <c r="D3457" s="197" t="e">
        <f>'10'!I26/'10'!L26</f>
        <v>#DIV/0!</v>
      </c>
    </row>
    <row r="3458" spans="1:4">
      <c r="A3458" s="194" t="s">
        <v>4126</v>
      </c>
      <c r="B3458" s="198" t="s">
        <v>519</v>
      </c>
      <c r="C3458" s="196">
        <f>'10'!I27</f>
        <v>0</v>
      </c>
      <c r="D3458" s="197" t="e">
        <f>'10'!I27/'10'!L27</f>
        <v>#DIV/0!</v>
      </c>
    </row>
    <row r="3459" s="181" customFormat="1" spans="1:11">
      <c r="A3459" s="194" t="s">
        <v>4127</v>
      </c>
      <c r="B3459" s="198" t="s">
        <v>2890</v>
      </c>
      <c r="C3459" s="196">
        <f>'10'!I28</f>
        <v>0</v>
      </c>
      <c r="D3459" s="197" t="e">
        <f>'10'!I28/'10'!L28</f>
        <v>#DIV/0!</v>
      </c>
      <c r="K3459" s="203"/>
    </row>
    <row r="3460" ht="25.5" spans="1:4">
      <c r="A3460" s="194" t="s">
        <v>4128</v>
      </c>
      <c r="B3460" s="198" t="s">
        <v>523</v>
      </c>
      <c r="C3460" s="196">
        <f>'10'!I29</f>
        <v>0</v>
      </c>
      <c r="D3460" s="197" t="e">
        <f>'10'!I29/'10'!L29</f>
        <v>#DIV/0!</v>
      </c>
    </row>
    <row r="3461" s="181" customFormat="1" spans="1:11">
      <c r="A3461" s="194" t="s">
        <v>4129</v>
      </c>
      <c r="B3461" s="198" t="s">
        <v>525</v>
      </c>
      <c r="C3461" s="196">
        <f>'10'!I30</f>
        <v>0</v>
      </c>
      <c r="D3461" s="197" t="e">
        <f>'10'!I30/'10'!L30</f>
        <v>#DIV/0!</v>
      </c>
      <c r="K3461" s="203"/>
    </row>
    <row r="3462" spans="1:4">
      <c r="A3462" s="194" t="s">
        <v>4130</v>
      </c>
      <c r="B3462" s="198" t="s">
        <v>527</v>
      </c>
      <c r="C3462" s="196">
        <f>'10'!I31</f>
        <v>0</v>
      </c>
      <c r="D3462" s="197" t="e">
        <f>'10'!I31/'10'!L31</f>
        <v>#DIV/0!</v>
      </c>
    </row>
    <row r="3463" spans="1:4">
      <c r="A3463" s="194" t="s">
        <v>4131</v>
      </c>
      <c r="B3463" s="198" t="s">
        <v>529</v>
      </c>
      <c r="C3463" s="196">
        <f>'10'!I32</f>
        <v>0</v>
      </c>
      <c r="D3463" s="197" t="e">
        <f>'10'!I32/'10'!L32</f>
        <v>#DIV/0!</v>
      </c>
    </row>
    <row r="3464" spans="1:4">
      <c r="A3464" s="194" t="s">
        <v>4132</v>
      </c>
      <c r="B3464" s="198" t="s">
        <v>531</v>
      </c>
      <c r="C3464" s="196">
        <f>'10'!I33</f>
        <v>0</v>
      </c>
      <c r="D3464" s="197" t="e">
        <f>'10'!I33/'10'!L33</f>
        <v>#DIV/0!</v>
      </c>
    </row>
    <row r="3465" spans="1:4">
      <c r="A3465" s="194" t="s">
        <v>4133</v>
      </c>
      <c r="B3465" s="198" t="s">
        <v>533</v>
      </c>
      <c r="C3465" s="196">
        <f>'11'!I6</f>
        <v>0</v>
      </c>
      <c r="D3465" s="197" t="e">
        <f>'11'!I6/'11'!L6</f>
        <v>#DIV/0!</v>
      </c>
    </row>
    <row r="3466" spans="1:4">
      <c r="A3466" s="194" t="s">
        <v>4134</v>
      </c>
      <c r="B3466" s="198" t="s">
        <v>535</v>
      </c>
      <c r="C3466" s="196">
        <f>'11'!I7</f>
        <v>0</v>
      </c>
      <c r="D3466" s="197" t="e">
        <f>'11'!I7/'11'!L7</f>
        <v>#DIV/0!</v>
      </c>
    </row>
    <row r="3467" spans="1:4">
      <c r="A3467" s="194" t="s">
        <v>4135</v>
      </c>
      <c r="B3467" s="198" t="s">
        <v>537</v>
      </c>
      <c r="C3467" s="196">
        <f>'11'!I8</f>
        <v>0</v>
      </c>
      <c r="D3467" s="197" t="e">
        <f>'11'!I8/'11'!L8</f>
        <v>#DIV/0!</v>
      </c>
    </row>
    <row r="3468" spans="1:4">
      <c r="A3468" s="194" t="s">
        <v>4136</v>
      </c>
      <c r="B3468" s="198" t="s">
        <v>539</v>
      </c>
      <c r="C3468" s="196">
        <f>'11'!I9</f>
        <v>0</v>
      </c>
      <c r="D3468" s="197" t="e">
        <f>'11'!I9/'11'!L9</f>
        <v>#DIV/0!</v>
      </c>
    </row>
    <row r="3469" spans="1:4">
      <c r="A3469" s="194" t="s">
        <v>4137</v>
      </c>
      <c r="B3469" s="198" t="s">
        <v>541</v>
      </c>
      <c r="C3469" s="196">
        <f>'11'!I10</f>
        <v>0</v>
      </c>
      <c r="D3469" s="197" t="e">
        <f>'11'!I10/'11'!L10</f>
        <v>#DIV/0!</v>
      </c>
    </row>
    <row r="3470" spans="1:4">
      <c r="A3470" s="194" t="s">
        <v>4138</v>
      </c>
      <c r="B3470" s="198" t="s">
        <v>543</v>
      </c>
      <c r="C3470" s="196">
        <f>'11'!I11</f>
        <v>0</v>
      </c>
      <c r="D3470" s="197" t="e">
        <f>'11'!I11/'11'!L11</f>
        <v>#DIV/0!</v>
      </c>
    </row>
    <row r="3471" spans="1:4">
      <c r="A3471" s="194" t="s">
        <v>4139</v>
      </c>
      <c r="B3471" s="198" t="s">
        <v>545</v>
      </c>
      <c r="C3471" s="196">
        <f>'11'!I12</f>
        <v>0</v>
      </c>
      <c r="D3471" s="197" t="e">
        <f>'11'!I12/'11'!L12</f>
        <v>#DIV/0!</v>
      </c>
    </row>
    <row r="3472" spans="1:4">
      <c r="A3472" s="194" t="s">
        <v>4140</v>
      </c>
      <c r="B3472" s="198" t="s">
        <v>547</v>
      </c>
      <c r="C3472" s="196">
        <f>'11'!I13</f>
        <v>0</v>
      </c>
      <c r="D3472" s="197" t="e">
        <f>'11'!I13/'11'!L13</f>
        <v>#DIV/0!</v>
      </c>
    </row>
    <row r="3473" spans="1:4">
      <c r="A3473" s="194" t="s">
        <v>4141</v>
      </c>
      <c r="B3473" s="198" t="s">
        <v>549</v>
      </c>
      <c r="C3473" s="196">
        <f>'11'!I14</f>
        <v>0</v>
      </c>
      <c r="D3473" s="197" t="e">
        <f>'11'!I14/'11'!L14</f>
        <v>#DIV/0!</v>
      </c>
    </row>
    <row r="3474" spans="1:4">
      <c r="A3474" s="194" t="s">
        <v>4142</v>
      </c>
      <c r="B3474" s="198" t="s">
        <v>551</v>
      </c>
      <c r="C3474" s="196">
        <f>'11'!I15</f>
        <v>0</v>
      </c>
      <c r="D3474" s="197" t="e">
        <f>'11'!I15/'11'!L15</f>
        <v>#DIV/0!</v>
      </c>
    </row>
    <row r="3475" spans="1:4">
      <c r="A3475" s="194" t="s">
        <v>4143</v>
      </c>
      <c r="B3475" s="198" t="s">
        <v>553</v>
      </c>
      <c r="C3475" s="196">
        <f>'11'!I16</f>
        <v>0</v>
      </c>
      <c r="D3475" s="197" t="e">
        <f>'11'!I16/'11'!L16</f>
        <v>#DIV/0!</v>
      </c>
    </row>
    <row r="3476" spans="1:4">
      <c r="A3476" s="194" t="s">
        <v>4144</v>
      </c>
      <c r="B3476" s="198" t="s">
        <v>555</v>
      </c>
      <c r="C3476" s="196">
        <f>'11'!I17</f>
        <v>0</v>
      </c>
      <c r="D3476" s="197" t="e">
        <f>'11'!I17/'11'!L17</f>
        <v>#DIV/0!</v>
      </c>
    </row>
    <row r="3477" spans="1:4">
      <c r="A3477" s="194" t="s">
        <v>4145</v>
      </c>
      <c r="B3477" s="198" t="s">
        <v>557</v>
      </c>
      <c r="C3477" s="196">
        <f>'11'!I18</f>
        <v>0</v>
      </c>
      <c r="D3477" s="197" t="e">
        <f>'11'!I18/'11'!L18</f>
        <v>#DIV/0!</v>
      </c>
    </row>
    <row r="3478" spans="1:4">
      <c r="A3478" s="194" t="s">
        <v>4146</v>
      </c>
      <c r="B3478" s="198" t="s">
        <v>559</v>
      </c>
      <c r="C3478" s="196">
        <f>'11'!I19</f>
        <v>0</v>
      </c>
      <c r="D3478" s="197" t="e">
        <f>'11'!I19/'11'!L19</f>
        <v>#DIV/0!</v>
      </c>
    </row>
    <row r="3479" spans="1:4">
      <c r="A3479" s="194" t="s">
        <v>4147</v>
      </c>
      <c r="B3479" s="198" t="s">
        <v>561</v>
      </c>
      <c r="C3479" s="196">
        <f>'11'!I20</f>
        <v>0</v>
      </c>
      <c r="D3479" s="197" t="e">
        <f>'11'!I20/'11'!L20</f>
        <v>#DIV/0!</v>
      </c>
    </row>
    <row r="3480" spans="1:4">
      <c r="A3480" s="194" t="s">
        <v>4148</v>
      </c>
      <c r="B3480" s="198" t="s">
        <v>563</v>
      </c>
      <c r="C3480" s="196">
        <f>'11'!I21</f>
        <v>0</v>
      </c>
      <c r="D3480" s="197" t="e">
        <f>'11'!I21/'11'!L21</f>
        <v>#DIV/0!</v>
      </c>
    </row>
    <row r="3481" spans="1:4">
      <c r="A3481" s="194" t="s">
        <v>4149</v>
      </c>
      <c r="B3481" s="198" t="s">
        <v>254</v>
      </c>
      <c r="C3481" s="196">
        <f>'11'!I22</f>
        <v>0</v>
      </c>
      <c r="D3481" s="197" t="e">
        <f>'11'!I22/'11'!L22</f>
        <v>#DIV/0!</v>
      </c>
    </row>
    <row r="3482" spans="1:4">
      <c r="A3482" s="194" t="s">
        <v>4150</v>
      </c>
      <c r="B3482" s="198" t="s">
        <v>566</v>
      </c>
      <c r="C3482" s="196">
        <f>'11'!I23</f>
        <v>0</v>
      </c>
      <c r="D3482" s="197" t="e">
        <f>'11'!I23/'11'!L23</f>
        <v>#DIV/0!</v>
      </c>
    </row>
    <row r="3483" spans="1:4">
      <c r="A3483" s="194" t="s">
        <v>4151</v>
      </c>
      <c r="B3483" s="198" t="s">
        <v>568</v>
      </c>
      <c r="C3483" s="196">
        <f>'11'!I24</f>
        <v>0</v>
      </c>
      <c r="D3483" s="197" t="e">
        <f>'11'!I24/'11'!L24</f>
        <v>#DIV/0!</v>
      </c>
    </row>
    <row r="3484" spans="1:4">
      <c r="A3484" s="194" t="s">
        <v>4152</v>
      </c>
      <c r="B3484" s="198" t="s">
        <v>570</v>
      </c>
      <c r="C3484" s="196">
        <f>'11'!I25</f>
        <v>0</v>
      </c>
      <c r="D3484" s="197" t="e">
        <f>'11'!I25/'11'!L25</f>
        <v>#DIV/0!</v>
      </c>
    </row>
    <row r="3485" spans="1:4">
      <c r="A3485" s="194" t="s">
        <v>4153</v>
      </c>
      <c r="B3485" s="198" t="s">
        <v>572</v>
      </c>
      <c r="C3485" s="196">
        <f>'11'!I26</f>
        <v>0</v>
      </c>
      <c r="D3485" s="197" t="e">
        <f>'11'!I26/'11'!L26</f>
        <v>#DIV/0!</v>
      </c>
    </row>
    <row r="3486" spans="1:4">
      <c r="A3486" s="194" t="s">
        <v>4154</v>
      </c>
      <c r="B3486" s="198" t="s">
        <v>574</v>
      </c>
      <c r="C3486" s="196">
        <f>'11'!I27</f>
        <v>0</v>
      </c>
      <c r="D3486" s="197" t="e">
        <f>'11'!I27/'11'!L27</f>
        <v>#DIV/0!</v>
      </c>
    </row>
    <row r="3487" spans="1:4">
      <c r="A3487" s="194" t="s">
        <v>4155</v>
      </c>
      <c r="B3487" s="198" t="s">
        <v>576</v>
      </c>
      <c r="C3487" s="196">
        <f>'11'!I28</f>
        <v>0</v>
      </c>
      <c r="D3487" s="197" t="e">
        <f>'11'!I28/'11'!L28</f>
        <v>#DIV/0!</v>
      </c>
    </row>
    <row r="3488" spans="1:4">
      <c r="A3488" s="194" t="s">
        <v>4156</v>
      </c>
      <c r="B3488" s="198" t="s">
        <v>578</v>
      </c>
      <c r="C3488" s="196">
        <f>'11'!I30</f>
        <v>0</v>
      </c>
      <c r="D3488" s="197" t="e">
        <f>'11'!I30/'11'!L30</f>
        <v>#DIV/0!</v>
      </c>
    </row>
    <row r="3489" s="181" customFormat="1" spans="1:11">
      <c r="A3489" s="194" t="s">
        <v>4157</v>
      </c>
      <c r="B3489" s="198" t="s">
        <v>733</v>
      </c>
      <c r="C3489" s="196">
        <f>'12'!I6</f>
        <v>0</v>
      </c>
      <c r="D3489" s="197" t="e">
        <f>'12'!I6/'12'!L6</f>
        <v>#DIV/0!</v>
      </c>
      <c r="K3489" s="203"/>
    </row>
    <row r="3490" spans="1:4">
      <c r="A3490" s="194" t="s">
        <v>4158</v>
      </c>
      <c r="B3490" s="198" t="s">
        <v>582</v>
      </c>
      <c r="C3490" s="196">
        <f>'12'!I7</f>
        <v>0</v>
      </c>
      <c r="D3490" s="197" t="e">
        <f>'12'!I7/'12'!L7</f>
        <v>#DIV/0!</v>
      </c>
    </row>
    <row r="3491" spans="1:4">
      <c r="A3491" s="194" t="s">
        <v>4159</v>
      </c>
      <c r="B3491" s="198" t="s">
        <v>584</v>
      </c>
      <c r="C3491" s="196">
        <f>'12'!I8</f>
        <v>0</v>
      </c>
      <c r="D3491" s="197" t="e">
        <f>'12'!I8/'12'!L8</f>
        <v>#DIV/0!</v>
      </c>
    </row>
    <row r="3492" spans="1:4">
      <c r="A3492" s="194" t="s">
        <v>4160</v>
      </c>
      <c r="B3492" s="198" t="s">
        <v>586</v>
      </c>
      <c r="C3492" s="196">
        <f>'12'!I13</f>
        <v>0</v>
      </c>
      <c r="D3492" s="197" t="e">
        <f>'12'!I13/'12'!L13</f>
        <v>#DIV/0!</v>
      </c>
    </row>
    <row r="3493" spans="1:4">
      <c r="A3493" s="194" t="s">
        <v>4161</v>
      </c>
      <c r="B3493" s="198" t="s">
        <v>588</v>
      </c>
      <c r="C3493" s="196">
        <f>'12'!I17</f>
        <v>0</v>
      </c>
      <c r="D3493" s="197" t="e">
        <f>'12'!I17/'12'!L17</f>
        <v>#DIV/0!</v>
      </c>
    </row>
    <row r="3494" spans="1:4">
      <c r="A3494" s="194" t="s">
        <v>4162</v>
      </c>
      <c r="B3494" s="198" t="s">
        <v>590</v>
      </c>
      <c r="C3494" s="196">
        <f>'12'!I19</f>
        <v>0</v>
      </c>
      <c r="D3494" s="197" t="e">
        <f>'12'!I19/'12'!L19</f>
        <v>#DIV/0!</v>
      </c>
    </row>
    <row r="3495" s="181" customFormat="1" spans="1:11">
      <c r="A3495" s="194" t="s">
        <v>4163</v>
      </c>
      <c r="B3495" s="199" t="s">
        <v>592</v>
      </c>
      <c r="C3495" s="196">
        <f>'12'!I20</f>
        <v>0</v>
      </c>
      <c r="D3495" s="197" t="e">
        <f>'12'!I20/'12'!L20</f>
        <v>#DIV/0!</v>
      </c>
      <c r="K3495" s="203"/>
    </row>
    <row r="3496" spans="1:4">
      <c r="A3496" s="194" t="s">
        <v>4164</v>
      </c>
      <c r="B3496" s="198" t="s">
        <v>594</v>
      </c>
      <c r="C3496" s="196">
        <f>'12'!I22</f>
        <v>0</v>
      </c>
      <c r="D3496" s="197" t="e">
        <f>'12'!I22/'12'!L22</f>
        <v>#DIV/0!</v>
      </c>
    </row>
    <row r="3497" spans="1:4">
      <c r="A3497" s="194" t="s">
        <v>4165</v>
      </c>
      <c r="B3497" s="198" t="s">
        <v>596</v>
      </c>
      <c r="C3497" s="196">
        <f>'12'!I23</f>
        <v>0</v>
      </c>
      <c r="D3497" s="197" t="e">
        <f>'12'!I23/'12'!L23</f>
        <v>#DIV/0!</v>
      </c>
    </row>
    <row r="3498" spans="1:4">
      <c r="A3498" s="194" t="s">
        <v>4166</v>
      </c>
      <c r="B3498" s="198" t="s">
        <v>598</v>
      </c>
      <c r="C3498" s="196">
        <f>'12'!I24</f>
        <v>0</v>
      </c>
      <c r="D3498" s="197" t="e">
        <f>'12'!I24/'12'!L24</f>
        <v>#DIV/0!</v>
      </c>
    </row>
    <row r="3499" spans="1:4">
      <c r="A3499" s="194" t="s">
        <v>4167</v>
      </c>
      <c r="B3499" s="198" t="s">
        <v>600</v>
      </c>
      <c r="C3499" s="196">
        <f>'12'!I25</f>
        <v>0</v>
      </c>
      <c r="D3499" s="197" t="e">
        <f>'12'!I25/'12'!L25</f>
        <v>#DIV/0!</v>
      </c>
    </row>
    <row r="3500" spans="1:4">
      <c r="A3500" s="194" t="s">
        <v>4168</v>
      </c>
      <c r="B3500" s="198" t="s">
        <v>602</v>
      </c>
      <c r="C3500" s="196">
        <f>'12'!I26</f>
        <v>0</v>
      </c>
      <c r="D3500" s="197" t="e">
        <f>'12'!I26/'12'!L26</f>
        <v>#DIV/0!</v>
      </c>
    </row>
    <row r="3501" spans="1:4">
      <c r="A3501" s="194" t="s">
        <v>4169</v>
      </c>
      <c r="B3501" s="198" t="s">
        <v>559</v>
      </c>
      <c r="C3501" s="196">
        <f>'12'!I27</f>
        <v>0</v>
      </c>
      <c r="D3501" s="197" t="e">
        <f>'12'!I27/'12'!L27</f>
        <v>#DIV/0!</v>
      </c>
    </row>
    <row r="3502" spans="1:4">
      <c r="A3502" s="194" t="s">
        <v>4170</v>
      </c>
      <c r="B3502" s="198" t="s">
        <v>605</v>
      </c>
      <c r="C3502" s="196">
        <f>'13'!I6</f>
        <v>0</v>
      </c>
      <c r="D3502" s="197" t="e">
        <f>'13'!I6/'13'!L6</f>
        <v>#DIV/0!</v>
      </c>
    </row>
    <row r="3503" spans="1:4">
      <c r="A3503" s="194" t="s">
        <v>4171</v>
      </c>
      <c r="B3503" s="198" t="s">
        <v>607</v>
      </c>
      <c r="C3503" s="196">
        <f>'13'!I7</f>
        <v>0</v>
      </c>
      <c r="D3503" s="197" t="e">
        <f>'13'!I7/'13'!L7</f>
        <v>#DIV/0!</v>
      </c>
    </row>
    <row r="3504" spans="1:4">
      <c r="A3504" s="194" t="s">
        <v>4172</v>
      </c>
      <c r="B3504" s="198" t="s">
        <v>358</v>
      </c>
      <c r="C3504" s="196">
        <f>'13'!I8</f>
        <v>0</v>
      </c>
      <c r="D3504" s="197" t="e">
        <f>'13'!I8/'13'!L8</f>
        <v>#DIV/0!</v>
      </c>
    </row>
    <row r="3505" spans="1:4">
      <c r="A3505" s="194" t="s">
        <v>4173</v>
      </c>
      <c r="B3505" s="198" t="s">
        <v>610</v>
      </c>
      <c r="C3505" s="196">
        <f>'13'!I9</f>
        <v>0</v>
      </c>
      <c r="D3505" s="197" t="e">
        <f>'13'!I9/'13'!L9</f>
        <v>#DIV/0!</v>
      </c>
    </row>
    <row r="3506" spans="1:4">
      <c r="A3506" s="194" t="s">
        <v>4174</v>
      </c>
      <c r="B3506" s="198" t="s">
        <v>612</v>
      </c>
      <c r="C3506" s="196">
        <f>'13'!I10</f>
        <v>0</v>
      </c>
      <c r="D3506" s="197" t="e">
        <f>'13'!I10/'13'!L10</f>
        <v>#DIV/0!</v>
      </c>
    </row>
    <row r="3507" spans="1:4">
      <c r="A3507" s="194" t="s">
        <v>4175</v>
      </c>
      <c r="B3507" s="198" t="s">
        <v>614</v>
      </c>
      <c r="C3507" s="196">
        <f>'13'!I11</f>
        <v>0</v>
      </c>
      <c r="D3507" s="197" t="e">
        <f>'13'!I11/'13'!L11</f>
        <v>#DIV/0!</v>
      </c>
    </row>
    <row r="3508" spans="1:4">
      <c r="A3508" s="194" t="s">
        <v>4176</v>
      </c>
      <c r="B3508" s="198" t="s">
        <v>616</v>
      </c>
      <c r="C3508" s="196">
        <f>'13'!I12</f>
        <v>0</v>
      </c>
      <c r="D3508" s="197" t="e">
        <f>'13'!I12/'13'!L12</f>
        <v>#DIV/0!</v>
      </c>
    </row>
    <row r="3509" spans="1:4">
      <c r="A3509" s="194" t="s">
        <v>4177</v>
      </c>
      <c r="B3509" s="198" t="s">
        <v>618</v>
      </c>
      <c r="C3509" s="196">
        <f>'13'!I13</f>
        <v>0</v>
      </c>
      <c r="D3509" s="197" t="e">
        <f>'13'!I13/'13'!L13</f>
        <v>#DIV/0!</v>
      </c>
    </row>
    <row r="3510" spans="1:4">
      <c r="A3510" s="194" t="s">
        <v>4178</v>
      </c>
      <c r="B3510" s="198" t="s">
        <v>620</v>
      </c>
      <c r="C3510" s="196">
        <f>'13'!I19</f>
        <v>0</v>
      </c>
      <c r="D3510" s="197" t="e">
        <f>'13'!I19/'13'!L19</f>
        <v>#DIV/0!</v>
      </c>
    </row>
    <row r="3511" spans="1:4">
      <c r="A3511" s="194" t="s">
        <v>4179</v>
      </c>
      <c r="B3511" s="199" t="s">
        <v>622</v>
      </c>
      <c r="C3511" s="196">
        <f>'13'!I20</f>
        <v>0</v>
      </c>
      <c r="D3511" s="197" t="e">
        <f>'13'!I20/'13'!L20</f>
        <v>#DIV/0!</v>
      </c>
    </row>
    <row r="3512" spans="1:4">
      <c r="A3512" s="194" t="s">
        <v>4180</v>
      </c>
      <c r="B3512" s="199" t="s">
        <v>624</v>
      </c>
      <c r="C3512" s="196">
        <f>'13'!I21</f>
        <v>0</v>
      </c>
      <c r="D3512" s="197" t="e">
        <f>'13'!I21/'13'!L21</f>
        <v>#DIV/0!</v>
      </c>
    </row>
    <row r="3513" spans="1:4">
      <c r="A3513" s="194" t="s">
        <v>4181</v>
      </c>
      <c r="B3513" s="198" t="s">
        <v>626</v>
      </c>
      <c r="C3513" s="196">
        <f>'13'!I22</f>
        <v>0</v>
      </c>
      <c r="D3513" s="197" t="e">
        <f>'13'!I22/'13'!L22</f>
        <v>#DIV/0!</v>
      </c>
    </row>
    <row r="3514" spans="1:4">
      <c r="A3514" s="194" t="s">
        <v>4182</v>
      </c>
      <c r="B3514" s="198" t="s">
        <v>628</v>
      </c>
      <c r="C3514" s="196">
        <f>'13'!I23</f>
        <v>0</v>
      </c>
      <c r="D3514" s="197" t="e">
        <f>'13'!I23/'13'!L23</f>
        <v>#DIV/0!</v>
      </c>
    </row>
    <row r="3515" spans="1:4">
      <c r="A3515" s="194" t="s">
        <v>4183</v>
      </c>
      <c r="B3515" s="198" t="s">
        <v>630</v>
      </c>
      <c r="C3515" s="196">
        <f>'13'!I24</f>
        <v>0</v>
      </c>
      <c r="D3515" s="197" t="e">
        <f>'13'!I24/'13'!L24</f>
        <v>#DIV/0!</v>
      </c>
    </row>
    <row r="3516" spans="1:4">
      <c r="A3516" s="194" t="s">
        <v>4184</v>
      </c>
      <c r="B3516" s="198" t="s">
        <v>632</v>
      </c>
      <c r="C3516" s="196">
        <f>'13'!I25</f>
        <v>0</v>
      </c>
      <c r="D3516" s="197" t="e">
        <f>'13'!I25/'13'!L25</f>
        <v>#DIV/0!</v>
      </c>
    </row>
    <row r="3517" spans="1:4">
      <c r="A3517" s="194" t="s">
        <v>4185</v>
      </c>
      <c r="B3517" s="201" t="s">
        <v>1887</v>
      </c>
      <c r="C3517" s="196">
        <f>'8'!J11+'12'!J9</f>
        <v>1</v>
      </c>
      <c r="D3517" s="219" t="e">
        <f>IF(HLOOKUP(1,Tabel_Populatia,Raion+1,Rubrici)&lt;&gt;0,('8'!J11+'12'!J9)*10000/HLOOKUP(1,Tabel_Populatia,Raion+1,Rubrici),"Lipsa date")</f>
        <v>#N/A</v>
      </c>
    </row>
    <row r="3518" spans="1:4">
      <c r="A3518" s="194" t="s">
        <v>4186</v>
      </c>
      <c r="B3518" s="201" t="s">
        <v>1889</v>
      </c>
      <c r="C3518" s="196">
        <f>SUM('8'!J15:J29)+SUM('9'!J6:J14)</f>
        <v>0</v>
      </c>
      <c r="D3518" s="219" t="e">
        <f>IF(HLOOKUP(1,Tabel_Populatia,Raion+1,Rubrici)&lt;&gt;0,(SUM('8'!J15:J29)+SUM('9'!J6:J14))*10000/HLOOKUP(1,Tabel_Populatia,Raion+1,Rubrici),"Lipsa date")</f>
        <v>#N/A</v>
      </c>
    </row>
    <row r="3519" spans="1:4">
      <c r="A3519" s="194" t="s">
        <v>4187</v>
      </c>
      <c r="B3519" s="201" t="s">
        <v>1891</v>
      </c>
      <c r="C3519" s="196">
        <f>'8'!J14</f>
        <v>0</v>
      </c>
      <c r="D3519" s="219" t="e">
        <f>IF(HLOOKUP(1,Tabel_Populatia,Raion+1,Rubrici)&lt;&gt;0,'8'!J14*10000/HLOOKUP(1,Tabel_Populatia,Raion+1,Rubrici),"Lipsa date")</f>
        <v>#N/A</v>
      </c>
    </row>
    <row r="3520" spans="1:4">
      <c r="A3520" s="194" t="s">
        <v>4188</v>
      </c>
      <c r="B3520" s="198" t="s">
        <v>396</v>
      </c>
      <c r="C3520" s="196">
        <f>'8'!J15</f>
        <v>0</v>
      </c>
      <c r="D3520" s="219" t="e">
        <f>IF(HLOOKUP(1,Tabel_Populatia,Raion+1,Rubrici)&lt;&gt;0,'8'!J15*10000/HLOOKUP(1,Tabel_Populatia,Raion+1,Rubrici),"Lipsa date")</f>
        <v>#N/A</v>
      </c>
    </row>
    <row r="3521" spans="1:4">
      <c r="A3521" s="194" t="s">
        <v>4189</v>
      </c>
      <c r="B3521" s="198" t="s">
        <v>398</v>
      </c>
      <c r="C3521" s="196">
        <f>'8'!J16</f>
        <v>0</v>
      </c>
      <c r="D3521" s="219" t="e">
        <f>IF(HLOOKUP(1,Tabel_Populatia,Raion+1,Rubrici)&lt;&gt;0,'8'!J16*10000/HLOOKUP(1,Tabel_Populatia,Raion+1,Rubrici),"Lipsa date")</f>
        <v>#N/A</v>
      </c>
    </row>
    <row r="3522" spans="1:4">
      <c r="A3522" s="194" t="s">
        <v>4190</v>
      </c>
      <c r="B3522" s="198" t="s">
        <v>84</v>
      </c>
      <c r="C3522" s="196">
        <f>'8'!J17</f>
        <v>0</v>
      </c>
      <c r="D3522" s="219" t="e">
        <f>IF(HLOOKUP(1,Tabel_Populatia,Raion+1,Rubrici)&lt;&gt;0,'8'!J17*10000/HLOOKUP(1,Tabel_Populatia,Raion+1,Rubrici),"Lipsa date")</f>
        <v>#N/A</v>
      </c>
    </row>
    <row r="3523" spans="1:4">
      <c r="A3523" s="194" t="s">
        <v>4191</v>
      </c>
      <c r="B3523" s="198" t="s">
        <v>401</v>
      </c>
      <c r="C3523" s="196">
        <f>'8'!J18</f>
        <v>0</v>
      </c>
      <c r="D3523" s="219" t="e">
        <f>IF(HLOOKUP(1,Tabel_Populatia,Raion+1,Rubrici)&lt;&gt;0,'8'!J18*10000/HLOOKUP(1,Tabel_Populatia,Raion+1,Rubrici),"Lipsa date")</f>
        <v>#N/A</v>
      </c>
    </row>
    <row r="3524" spans="1:4">
      <c r="A3524" s="194" t="s">
        <v>4192</v>
      </c>
      <c r="B3524" s="198" t="s">
        <v>1897</v>
      </c>
      <c r="C3524" s="196">
        <f>'8'!J19+'8'!J20</f>
        <v>0</v>
      </c>
      <c r="D3524" s="219" t="e">
        <f>IF(HLOOKUP(1,Tabel_Populatia,Raion+1,Rubrici)&lt;&gt;0,('8'!J19+'8'!J20)*10000/HLOOKUP(1,Tabel_Populatia,Raion+1,Rubrici),"Lipsa date")</f>
        <v>#N/A</v>
      </c>
    </row>
    <row r="3525" spans="1:4">
      <c r="A3525" s="194" t="s">
        <v>4193</v>
      </c>
      <c r="B3525" s="198" t="s">
        <v>403</v>
      </c>
      <c r="C3525" s="196">
        <f>'8'!J19</f>
        <v>0</v>
      </c>
      <c r="D3525" s="219" t="e">
        <f>IF(HLOOKUP(1,Tabel_Populatia,Raion+1,Rubrici)&lt;&gt;0,'8'!J19*10000/HLOOKUP(1,Tabel_Populatia,Raion+1,Rubrici),"Lipsa date")</f>
        <v>#N/A</v>
      </c>
    </row>
    <row r="3526" spans="1:4">
      <c r="A3526" s="194" t="s">
        <v>4194</v>
      </c>
      <c r="B3526" s="198" t="s">
        <v>405</v>
      </c>
      <c r="C3526" s="196">
        <f>'8'!J20</f>
        <v>0</v>
      </c>
      <c r="D3526" s="219" t="e">
        <f>IF(HLOOKUP(1,Tabel_Populatia,Raion+1,Rubrici)&lt;&gt;0,'8'!J20*10000/HLOOKUP(1,Tabel_Populatia,Raion+1,Rubrici),"Lipsa date")</f>
        <v>#N/A</v>
      </c>
    </row>
    <row r="3527" spans="1:4">
      <c r="A3527" s="194" t="s">
        <v>4195</v>
      </c>
      <c r="B3527" s="198" t="s">
        <v>407</v>
      </c>
      <c r="C3527" s="196">
        <f>'8'!J21</f>
        <v>0</v>
      </c>
      <c r="D3527" s="219" t="e">
        <f>IF(HLOOKUP(1,Tabel_Populatia,Raion+1,Rubrici)&lt;&gt;0,'8'!J21*10000/HLOOKUP(1,Tabel_Populatia,Raion+1,Rubrici),"Lipsa date")</f>
        <v>#N/A</v>
      </c>
    </row>
    <row r="3528" spans="1:4">
      <c r="A3528" s="194" t="s">
        <v>4196</v>
      </c>
      <c r="B3528" s="198" t="s">
        <v>409</v>
      </c>
      <c r="C3528" s="196">
        <f>'8'!J22</f>
        <v>0</v>
      </c>
      <c r="D3528" s="219" t="e">
        <f>IF(HLOOKUP(1,Tabel_Populatia,Raion+1,Rubrici)&lt;&gt;0,'8'!J22*10000/HLOOKUP(1,Tabel_Populatia,Raion+1,Rubrici),"Lipsa date")</f>
        <v>#N/A</v>
      </c>
    </row>
    <row r="3529" spans="1:4">
      <c r="A3529" s="194" t="s">
        <v>4197</v>
      </c>
      <c r="B3529" s="198" t="s">
        <v>1903</v>
      </c>
      <c r="C3529" s="196">
        <f>'8'!J23+'8'!J24</f>
        <v>0</v>
      </c>
      <c r="D3529" s="219" t="e">
        <f>IF(HLOOKUP(1,Tabel_Populatia,Raion+1,Rubrici)&lt;&gt;0,('8'!J23+'8'!J24)*10000/HLOOKUP(1,Tabel_Populatia,Raion+1,Rubrici),"Lipsa date")</f>
        <v>#N/A</v>
      </c>
    </row>
    <row r="3530" spans="1:4">
      <c r="A3530" s="194" t="s">
        <v>4198</v>
      </c>
      <c r="B3530" s="198" t="s">
        <v>411</v>
      </c>
      <c r="C3530" s="196">
        <f>'8'!J23</f>
        <v>0</v>
      </c>
      <c r="D3530" s="219" t="e">
        <f>IF(HLOOKUP(1,Tabel_Populatia,Raion+1,Rubrici)&lt;&gt;0,'8'!J23*10000/HLOOKUP(1,Tabel_Populatia,Raion+1,Rubrici),"Lipsa date")</f>
        <v>#N/A</v>
      </c>
    </row>
    <row r="3531" spans="1:4">
      <c r="A3531" s="194" t="s">
        <v>4199</v>
      </c>
      <c r="B3531" s="198" t="s">
        <v>413</v>
      </c>
      <c r="C3531" s="196">
        <f>'8'!J24</f>
        <v>0</v>
      </c>
      <c r="D3531" s="219" t="e">
        <f>IF(HLOOKUP(1,Tabel_Populatia,Raion+1,Rubrici)&lt;&gt;0,'8'!J24*10000/HLOOKUP(1,Tabel_Populatia,Raion+1,Rubrici),"Lipsa date")</f>
        <v>#N/A</v>
      </c>
    </row>
    <row r="3532" spans="1:4">
      <c r="A3532" s="194" t="s">
        <v>4200</v>
      </c>
      <c r="B3532" s="198" t="s">
        <v>415</v>
      </c>
      <c r="C3532" s="196">
        <f>'8'!J25</f>
        <v>0</v>
      </c>
      <c r="D3532" s="219" t="e">
        <f>IF(HLOOKUP(1,Tabel_Populatia,Raion+1,Rubrici)&lt;&gt;0,'8'!J25*10000/HLOOKUP(1,Tabel_Populatia,Raion+1,Rubrici),"Lipsa date")</f>
        <v>#N/A</v>
      </c>
    </row>
    <row r="3533" spans="1:4">
      <c r="A3533" s="194" t="s">
        <v>4201</v>
      </c>
      <c r="B3533" s="198" t="s">
        <v>417</v>
      </c>
      <c r="C3533" s="196">
        <f>'8'!J26</f>
        <v>0</v>
      </c>
      <c r="D3533" s="219" t="e">
        <f>IF(HLOOKUP(1,Tabel_Populatia,Raion+1,Rubrici)&lt;&gt;0,'8'!J26*10000/HLOOKUP(1,Tabel_Populatia,Raion+1,Rubrici),"Lipsa date")</f>
        <v>#N/A</v>
      </c>
    </row>
    <row r="3534" spans="1:4">
      <c r="A3534" s="194" t="s">
        <v>4202</v>
      </c>
      <c r="B3534" s="198" t="s">
        <v>1909</v>
      </c>
      <c r="C3534" s="196">
        <f>'8'!J27+'8'!J28</f>
        <v>0</v>
      </c>
      <c r="D3534" s="219" t="e">
        <f>IF(HLOOKUP(1,Tabel_Populatia,Raion+1,Rubrici)&lt;&gt;0,('8'!J27+'8'!J28)*10000/HLOOKUP(1,Tabel_Populatia,Raion+1,Rubrici),"Lipsa date")</f>
        <v>#N/A</v>
      </c>
    </row>
    <row r="3535" spans="1:4">
      <c r="A3535" s="194" t="s">
        <v>4203</v>
      </c>
      <c r="B3535" s="198" t="s">
        <v>419</v>
      </c>
      <c r="C3535" s="196">
        <f>'8'!J27</f>
        <v>0</v>
      </c>
      <c r="D3535" s="219" t="e">
        <f>IF(HLOOKUP(1,Tabel_Populatia,Raion+1,Rubrici)&lt;&gt;0,'8'!J27*10000/HLOOKUP(1,Tabel_Populatia,Raion+1,Rubrici),"Lipsa date")</f>
        <v>#N/A</v>
      </c>
    </row>
    <row r="3536" spans="1:4">
      <c r="A3536" s="194" t="s">
        <v>4204</v>
      </c>
      <c r="B3536" s="198" t="s">
        <v>421</v>
      </c>
      <c r="C3536" s="196">
        <f>'8'!J28</f>
        <v>0</v>
      </c>
      <c r="D3536" s="219" t="e">
        <f>IF(HLOOKUP(1,Tabel_Populatia,Raion+1,Rubrici)&lt;&gt;0,'8'!J28*10000/HLOOKUP(1,Tabel_Populatia,Raion+1,Rubrici),"Lipsa date")</f>
        <v>#N/A</v>
      </c>
    </row>
    <row r="3537" spans="1:4">
      <c r="A3537" s="194" t="s">
        <v>4205</v>
      </c>
      <c r="B3537" s="198" t="s">
        <v>423</v>
      </c>
      <c r="C3537" s="196">
        <f>'8'!J29</f>
        <v>0</v>
      </c>
      <c r="D3537" s="219" t="e">
        <f>IF(HLOOKUP(1,Tabel_Populatia,Raion+1,Rubrici)&lt;&gt;0,'8'!J29*10000/HLOOKUP(1,Tabel_Populatia,Raion+1,Rubrici),"Lipsa date")</f>
        <v>#N/A</v>
      </c>
    </row>
    <row r="3538" spans="1:4">
      <c r="A3538" s="194" t="s">
        <v>4206</v>
      </c>
      <c r="B3538" s="198" t="s">
        <v>425</v>
      </c>
      <c r="C3538" s="196">
        <f>'9'!J6</f>
        <v>0</v>
      </c>
      <c r="D3538" s="219" t="e">
        <f>IF(HLOOKUP(1,Tabel_Populatia,Raion+1,Rubrici)&lt;&gt;0,'9'!J6*10000/HLOOKUP(1,Tabel_Populatia,Raion+1,Rubrici),"Lipsa date")</f>
        <v>#N/A</v>
      </c>
    </row>
    <row r="3539" spans="1:4">
      <c r="A3539" s="194" t="s">
        <v>4207</v>
      </c>
      <c r="B3539" s="198" t="s">
        <v>427</v>
      </c>
      <c r="C3539" s="196">
        <f>'9'!J7</f>
        <v>0</v>
      </c>
      <c r="D3539" s="219" t="e">
        <f>IF(HLOOKUP(1,Tabel_Populatia,Raion+1,Rubrici)&lt;&gt;0,'9'!J7*10000/HLOOKUP(1,Tabel_Populatia,Raion+1,Rubrici),"Lipsa date")</f>
        <v>#N/A</v>
      </c>
    </row>
    <row r="3540" spans="1:4">
      <c r="A3540" s="194" t="s">
        <v>4208</v>
      </c>
      <c r="B3540" s="198" t="s">
        <v>429</v>
      </c>
      <c r="C3540" s="196">
        <f>'9'!J8</f>
        <v>0</v>
      </c>
      <c r="D3540" s="219" t="e">
        <f>IF(HLOOKUP(1,Tabel_Populatia,Raion+1,Rubrici)&lt;&gt;0,'9'!J8*10000/HLOOKUP(1,Tabel_Populatia,Raion+1,Rubrici),"Lipsa date")</f>
        <v>#N/A</v>
      </c>
    </row>
    <row r="3541" spans="1:4">
      <c r="A3541" s="194" t="s">
        <v>4209</v>
      </c>
      <c r="B3541" s="198" t="s">
        <v>431</v>
      </c>
      <c r="C3541" s="196">
        <f>'9'!J9</f>
        <v>0</v>
      </c>
      <c r="D3541" s="219" t="e">
        <f>IF(HLOOKUP(1,Tabel_Populatia,Raion+1,Rubrici)&lt;&gt;0,'9'!J9*10000/HLOOKUP(1,Tabel_Populatia,Raion+1,Rubrici),"Lipsa date")</f>
        <v>#N/A</v>
      </c>
    </row>
    <row r="3542" spans="1:4">
      <c r="A3542" s="194" t="s">
        <v>4210</v>
      </c>
      <c r="B3542" s="198" t="s">
        <v>433</v>
      </c>
      <c r="C3542" s="196">
        <f>'9'!J10</f>
        <v>0</v>
      </c>
      <c r="D3542" s="219" t="e">
        <f>IF(HLOOKUP(1,Tabel_Populatia,Raion+1,Rubrici)&lt;&gt;0,'9'!J10*10000/HLOOKUP(1,Tabel_Populatia,Raion+1,Rubrici),"Lipsa date")</f>
        <v>#N/A</v>
      </c>
    </row>
    <row r="3543" spans="1:4">
      <c r="A3543" s="194" t="s">
        <v>4211</v>
      </c>
      <c r="B3543" s="198" t="s">
        <v>435</v>
      </c>
      <c r="C3543" s="196">
        <f>'9'!J11</f>
        <v>0</v>
      </c>
      <c r="D3543" s="219" t="e">
        <f>IF(HLOOKUP(1,Tabel_Populatia,Raion+1,Rubrici)&lt;&gt;0,'9'!J11*10000/HLOOKUP(1,Tabel_Populatia,Raion+1,Rubrici),"Lipsa date")</f>
        <v>#N/A</v>
      </c>
    </row>
    <row r="3544" spans="1:4">
      <c r="A3544" s="194" t="s">
        <v>4212</v>
      </c>
      <c r="B3544" s="198" t="s">
        <v>437</v>
      </c>
      <c r="C3544" s="196">
        <f>'9'!J12</f>
        <v>0</v>
      </c>
      <c r="D3544" s="219" t="e">
        <f>IF(HLOOKUP(1,Tabel_Populatia,Raion+1,Rubrici)&lt;&gt;0,'9'!J12*10000/HLOOKUP(1,Tabel_Populatia,Raion+1,Rubrici),"Lipsa date")</f>
        <v>#N/A</v>
      </c>
    </row>
    <row r="3545" spans="1:4">
      <c r="A3545" s="194" t="s">
        <v>4213</v>
      </c>
      <c r="B3545" s="198" t="s">
        <v>439</v>
      </c>
      <c r="C3545" s="196">
        <f>'9'!J13</f>
        <v>0</v>
      </c>
      <c r="D3545" s="219" t="e">
        <f>IF(HLOOKUP(1,Tabel_Populatia,Raion+1,Rubrici)&lt;&gt;0,'9'!J13*10000/HLOOKUP(1,Tabel_Populatia,Raion+1,Rubrici),"Lipsa date")</f>
        <v>#N/A</v>
      </c>
    </row>
    <row r="3546" spans="1:4">
      <c r="A3546" s="194" t="s">
        <v>4214</v>
      </c>
      <c r="B3546" s="198" t="s">
        <v>441</v>
      </c>
      <c r="C3546" s="196">
        <f>'9'!J14</f>
        <v>0</v>
      </c>
      <c r="D3546" s="219" t="e">
        <f>IF(HLOOKUP(1,Tabel_Populatia,Raion+1,Rubrici)&lt;&gt;0,'9'!J14*10000/HLOOKUP(1,Tabel_Populatia,Raion+1,Rubrici),"Lipsa date")</f>
        <v>#N/A</v>
      </c>
    </row>
    <row r="3547" spans="1:4">
      <c r="A3547" s="194" t="s">
        <v>4215</v>
      </c>
      <c r="B3547" s="201" t="s">
        <v>1923</v>
      </c>
      <c r="C3547" s="196">
        <f>SUM('9'!J15:J28)</f>
        <v>0</v>
      </c>
      <c r="D3547" s="219" t="e">
        <f>IF(HLOOKUP(1,Tabel_Populatia,Raion+1,Rubrici)&lt;&gt;0,SUM('9'!J15:J28)*10000/HLOOKUP(1,Tabel_Populatia,Raion+1,Rubrici),"Lipsa date")</f>
        <v>#N/A</v>
      </c>
    </row>
    <row r="3548" spans="1:4">
      <c r="A3548" s="194" t="s">
        <v>4216</v>
      </c>
      <c r="B3548" s="201" t="s">
        <v>1925</v>
      </c>
      <c r="C3548" s="196">
        <f>'9'!J15+'9'!J16</f>
        <v>0</v>
      </c>
      <c r="D3548" s="219" t="e">
        <f>IF(HLOOKUP(1,Tabel_Populatia,Raion+1,Rubrici)&lt;&gt;0,('9'!J15+'9'!J16)*10000/HLOOKUP(1,Tabel_Populatia,Raion+1,Rubrici),"Lipsa date")</f>
        <v>#N/A</v>
      </c>
    </row>
    <row r="3549" spans="1:4">
      <c r="A3549" s="194" t="s">
        <v>4217</v>
      </c>
      <c r="B3549" s="206" t="s">
        <v>1927</v>
      </c>
      <c r="C3549" s="196">
        <f>'9'!J15</f>
        <v>0</v>
      </c>
      <c r="D3549" s="219" t="e">
        <f>IF(HLOOKUP(1,Tabel_Populatia,Raion+1,Rubrici)&lt;&gt;0,'9'!J15*10000/HLOOKUP(1,Tabel_Populatia,Raion+1,Rubrici),"Lipsa date")</f>
        <v>#N/A</v>
      </c>
    </row>
    <row r="3550" spans="1:4">
      <c r="A3550" s="194" t="s">
        <v>4218</v>
      </c>
      <c r="B3550" s="198" t="s">
        <v>445</v>
      </c>
      <c r="C3550" s="196">
        <f>'9'!J16</f>
        <v>0</v>
      </c>
      <c r="D3550" s="219" t="e">
        <f>IF(HLOOKUP(1,Tabel_Populatia,Raion+1,Rubrici)&lt;&gt;0,'9'!J16*10000/HLOOKUP(1,Tabel_Populatia,Raion+1,Rubrici),"Lipsa date")</f>
        <v>#N/A</v>
      </c>
    </row>
    <row r="3551" spans="1:4">
      <c r="A3551" s="194" t="s">
        <v>4219</v>
      </c>
      <c r="B3551" s="198" t="s">
        <v>447</v>
      </c>
      <c r="C3551" s="196">
        <f>'9'!J17</f>
        <v>0</v>
      </c>
      <c r="D3551" s="219" t="e">
        <f>IF(HLOOKUP(1,Tabel_Populatia,Raion+1,Rubrici)&lt;&gt;0,'9'!J17*10000/HLOOKUP(1,Tabel_Populatia,Raion+1,Rubrici),"Lipsa date")</f>
        <v>#N/A</v>
      </c>
    </row>
    <row r="3552" spans="1:4">
      <c r="A3552" s="194" t="s">
        <v>4220</v>
      </c>
      <c r="B3552" s="198" t="s">
        <v>449</v>
      </c>
      <c r="C3552" s="196">
        <f>'9'!J18</f>
        <v>0</v>
      </c>
      <c r="D3552" s="219" t="e">
        <f>IF(HLOOKUP(1,Tabel_Populatia,Raion+1,Rubrici)&lt;&gt;0,'9'!J18*10000/HLOOKUP(1,Tabel_Populatia,Raion+1,Rubrici),"Lipsa date")</f>
        <v>#N/A</v>
      </c>
    </row>
    <row r="3553" spans="1:4">
      <c r="A3553" s="194" t="s">
        <v>4221</v>
      </c>
      <c r="B3553" s="198" t="s">
        <v>451</v>
      </c>
      <c r="C3553" s="196">
        <f>'9'!J19</f>
        <v>0</v>
      </c>
      <c r="D3553" s="219" t="e">
        <f>IF(HLOOKUP(1,Tabel_Populatia,Raion+1,Rubrici)&lt;&gt;0,'9'!J19*10000/HLOOKUP(1,Tabel_Populatia,Raion+1,Rubrici),"Lipsa date")</f>
        <v>#N/A</v>
      </c>
    </row>
    <row r="3554" spans="1:4">
      <c r="A3554" s="194" t="s">
        <v>4222</v>
      </c>
      <c r="B3554" s="198" t="s">
        <v>1933</v>
      </c>
      <c r="C3554" s="196">
        <f>'9'!J20+'9'!J21</f>
        <v>0</v>
      </c>
      <c r="D3554" s="219" t="e">
        <f>IF(HLOOKUP(1,Tabel_Populatia,Raion+1,Rubrici)&lt;&gt;0,('9'!J20+'9'!J21)*10000/HLOOKUP(1,Tabel_Populatia,Raion+1,Rubrici),"Lipsa date")</f>
        <v>#N/A</v>
      </c>
    </row>
    <row r="3555" spans="1:4">
      <c r="A3555" s="194" t="s">
        <v>4223</v>
      </c>
      <c r="B3555" s="198" t="s">
        <v>453</v>
      </c>
      <c r="C3555" s="196">
        <f>'9'!J20</f>
        <v>0</v>
      </c>
      <c r="D3555" s="219" t="e">
        <f>IF(HLOOKUP(1,Tabel_Populatia,Raion+1,Rubrici)&lt;&gt;0,'9'!J20*10000/HLOOKUP(1,Tabel_Populatia,Raion+1,Rubrici),"Lipsa date")</f>
        <v>#N/A</v>
      </c>
    </row>
    <row r="3556" spans="1:4">
      <c r="A3556" s="194" t="s">
        <v>4224</v>
      </c>
      <c r="B3556" s="198" t="s">
        <v>455</v>
      </c>
      <c r="C3556" s="196">
        <f>'9'!J21</f>
        <v>0</v>
      </c>
      <c r="D3556" s="219" t="e">
        <f>IF(HLOOKUP(1,Tabel_Populatia,Raion+1,Rubrici)&lt;&gt;0,'9'!J21*10000/HLOOKUP(1,Tabel_Populatia,Raion+1,Rubrici),"Lipsa date")</f>
        <v>#N/A</v>
      </c>
    </row>
    <row r="3557" spans="1:4">
      <c r="A3557" s="194" t="s">
        <v>4225</v>
      </c>
      <c r="B3557" s="198" t="s">
        <v>1937</v>
      </c>
      <c r="C3557" s="196">
        <f>'9'!J22+'9'!J23</f>
        <v>0</v>
      </c>
      <c r="D3557" s="219" t="e">
        <f>IF(HLOOKUP(1,Tabel_Populatia,Raion+1,Rubrici)&lt;&gt;0,('9'!J22+'9'!J23)*10000/HLOOKUP(1,Tabel_Populatia,Raion+1,Rubrici),"Lipsa date")</f>
        <v>#N/A</v>
      </c>
    </row>
    <row r="3558" spans="1:4">
      <c r="A3558" s="194" t="s">
        <v>4226</v>
      </c>
      <c r="B3558" s="198" t="s">
        <v>457</v>
      </c>
      <c r="C3558" s="196">
        <f>'9'!J22</f>
        <v>0</v>
      </c>
      <c r="D3558" s="219" t="e">
        <f>IF(HLOOKUP(1,Tabel_Populatia,Raion+1,Rubrici)&lt;&gt;0,'9'!J22*10000/HLOOKUP(1,Tabel_Populatia,Raion+1,Rubrici),"Lipsa date")</f>
        <v>#N/A</v>
      </c>
    </row>
    <row r="3559" spans="1:4">
      <c r="A3559" s="194" t="s">
        <v>4227</v>
      </c>
      <c r="B3559" s="198" t="s">
        <v>459</v>
      </c>
      <c r="C3559" s="196">
        <f>'9'!J23</f>
        <v>0</v>
      </c>
      <c r="D3559" s="219" t="e">
        <f>IF(HLOOKUP(1,Tabel_Populatia,Raion+1,Rubrici)&lt;&gt;0,'9'!J23*10000/HLOOKUP(1,Tabel_Populatia,Raion+1,Rubrici),"Lipsa date")</f>
        <v>#N/A</v>
      </c>
    </row>
    <row r="3560" spans="1:4">
      <c r="A3560" s="194" t="s">
        <v>4228</v>
      </c>
      <c r="B3560" s="198" t="s">
        <v>461</v>
      </c>
      <c r="C3560" s="196">
        <f>'9'!J24</f>
        <v>0</v>
      </c>
      <c r="D3560" s="219" t="e">
        <f>IF(HLOOKUP(1,Tabel_Populatia,Raion+1,Rubrici)&lt;&gt;0,'9'!J24*10000/HLOOKUP(1,Tabel_Populatia,Raion+1,Rubrici),"Lipsa date")</f>
        <v>#N/A</v>
      </c>
    </row>
    <row r="3561" spans="1:4">
      <c r="A3561" s="194" t="s">
        <v>4229</v>
      </c>
      <c r="B3561" s="198" t="s">
        <v>1942</v>
      </c>
      <c r="C3561" s="196">
        <f>'9'!J25+'9'!J26</f>
        <v>0</v>
      </c>
      <c r="D3561" s="219" t="e">
        <f>IF(HLOOKUP(1,Tabel_Populatia,Raion+1,Rubrici)&lt;&gt;0,('9'!J25+'9'!J26)*10000/HLOOKUP(1,Tabel_Populatia,Raion+1,Rubrici),"Lipsa date")</f>
        <v>#N/A</v>
      </c>
    </row>
    <row r="3562" spans="1:4">
      <c r="A3562" s="194" t="s">
        <v>4230</v>
      </c>
      <c r="B3562" s="198" t="s">
        <v>463</v>
      </c>
      <c r="C3562" s="196">
        <f>'9'!J25</f>
        <v>0</v>
      </c>
      <c r="D3562" s="219" t="e">
        <f>IF(HLOOKUP(1,Tabel_Populatia,Raion+1,Rubrici)&lt;&gt;0,'9'!J25*10000/HLOOKUP(1,Tabel_Populatia,Raion+1,Rubrici),"Lipsa date")</f>
        <v>#N/A</v>
      </c>
    </row>
    <row r="3563" spans="1:4">
      <c r="A3563" s="194" t="s">
        <v>4231</v>
      </c>
      <c r="B3563" s="198" t="s">
        <v>465</v>
      </c>
      <c r="C3563" s="196">
        <f>'9'!J26</f>
        <v>0</v>
      </c>
      <c r="D3563" s="219" t="e">
        <f>IF(HLOOKUP(1,Tabel_Populatia,Raion+1,Rubrici)&lt;&gt;0,'9'!J26*10000/HLOOKUP(1,Tabel_Populatia,Raion+1,Rubrici),"Lipsa date")</f>
        <v>#N/A</v>
      </c>
    </row>
    <row r="3564" spans="1:4">
      <c r="A3564" s="194" t="s">
        <v>4232</v>
      </c>
      <c r="B3564" s="198" t="s">
        <v>467</v>
      </c>
      <c r="C3564" s="196">
        <f>'9'!J27</f>
        <v>0</v>
      </c>
      <c r="D3564" s="219" t="e">
        <f>IF(HLOOKUP(1,Tabel_Populatia,Raion+1,Rubrici)&lt;&gt;0,'9'!J27*10000/HLOOKUP(1,Tabel_Populatia,Raion+1,Rubrici),"Lipsa date")</f>
        <v>#N/A</v>
      </c>
    </row>
    <row r="3565" spans="1:4">
      <c r="A3565" s="194" t="s">
        <v>4233</v>
      </c>
      <c r="B3565" s="198" t="s">
        <v>469</v>
      </c>
      <c r="C3565" s="196">
        <f>'9'!J28</f>
        <v>0</v>
      </c>
      <c r="D3565" s="219" t="e">
        <f>IF(HLOOKUP(1,Tabel_Populatia,Raion+1,Rubrici)&lt;&gt;0,'9'!J28*10000/HLOOKUP(1,Tabel_Populatia,Raion+1,Rubrici),"Lipsa date")</f>
        <v>#N/A</v>
      </c>
    </row>
    <row r="3566" spans="1:4">
      <c r="A3566" s="194" t="s">
        <v>4234</v>
      </c>
      <c r="B3566" s="201" t="s">
        <v>1948</v>
      </c>
      <c r="C3566" s="196">
        <f>'9'!J29+'9'!J31</f>
        <v>0</v>
      </c>
      <c r="D3566" s="219" t="e">
        <f>IF(HLOOKUP(1,Tabel_Populatia,Raion+1,Rubrici)&lt;&gt;0,('9'!J29+'9'!J31)*10000/HLOOKUP(1,Tabel_Populatia,Raion+1,Rubrici),"Lipsa date")</f>
        <v>#N/A</v>
      </c>
    </row>
    <row r="3567" spans="1:4">
      <c r="A3567" s="194" t="s">
        <v>4235</v>
      </c>
      <c r="B3567" s="204" t="s">
        <v>1950</v>
      </c>
      <c r="C3567" s="196">
        <f>'9'!J29</f>
        <v>0</v>
      </c>
      <c r="D3567" s="219" t="e">
        <f>IF(HLOOKUP(1,Tabel_Populatia,Raion+1,Rubrici)&lt;&gt;0,'9'!J29*10000/HLOOKUP(1,Tabel_Populatia,Raion+1,Rubrici),"Lipsa date")</f>
        <v>#N/A</v>
      </c>
    </row>
    <row r="3568" ht="25.5" spans="1:4">
      <c r="A3568" s="194" t="s">
        <v>4236</v>
      </c>
      <c r="B3568" s="201" t="s">
        <v>1952</v>
      </c>
      <c r="C3568" s="196">
        <f>'9'!J30</f>
        <v>0</v>
      </c>
      <c r="D3568" s="219" t="e">
        <f>IF(HLOOKUP(1,Tabel_Populatia,Raion+1,Rubrici)&lt;&gt;0,'9'!J30*10000/HLOOKUP(1,Tabel_Populatia,Raion+1,Rubrici),"Lipsa date")</f>
        <v>#N/A</v>
      </c>
    </row>
    <row r="3569" spans="1:4">
      <c r="A3569" s="194" t="s">
        <v>4237</v>
      </c>
      <c r="B3569" s="198" t="s">
        <v>475</v>
      </c>
      <c r="C3569" s="196">
        <f>'9'!J31</f>
        <v>0</v>
      </c>
      <c r="D3569" s="219" t="e">
        <f>IF(HLOOKUP(1,Tabel_Populatia,Raion+1,Rubrici)&lt;&gt;0,'9'!J31*10000/HLOOKUP(1,Tabel_Populatia,Raion+1,Rubrici),"Lipsa date")</f>
        <v>#N/A</v>
      </c>
    </row>
    <row r="3570" spans="1:4">
      <c r="A3570" s="194" t="s">
        <v>4238</v>
      </c>
      <c r="B3570" s="207" t="s">
        <v>1955</v>
      </c>
      <c r="C3570" s="196">
        <f>'10'!J6+'10'!J8</f>
        <v>0</v>
      </c>
      <c r="D3570" s="219" t="e">
        <f>IF(HLOOKUP(1,Tabel_Populatia,Raion+1,Rubrici)&lt;&gt;0,('10'!J6+'10'!J8)*10000/HLOOKUP(1,Tabel_Populatia,Raion+1,Rubrici),"Lipsa date")</f>
        <v>#N/A</v>
      </c>
    </row>
    <row r="3571" spans="1:4">
      <c r="A3571" s="194" t="s">
        <v>4239</v>
      </c>
      <c r="B3571" s="198" t="s">
        <v>477</v>
      </c>
      <c r="C3571" s="196">
        <f>'10'!J6</f>
        <v>0</v>
      </c>
      <c r="D3571" s="219" t="e">
        <f>IF(HLOOKUP(1,Tabel_Populatia,Raion+1,Rubrici)&lt;&gt;0,'10'!J6*10000/HLOOKUP(1,Tabel_Populatia,Raion+1,Rubrici),"Lipsa date")</f>
        <v>#N/A</v>
      </c>
    </row>
    <row r="3572" spans="1:4">
      <c r="A3572" s="194" t="s">
        <v>4240</v>
      </c>
      <c r="B3572" s="199" t="s">
        <v>479</v>
      </c>
      <c r="C3572" s="196">
        <f>'10'!J7</f>
        <v>0</v>
      </c>
      <c r="D3572" s="219" t="e">
        <f>IF(HLOOKUP(1,Tabel_Populatia,Raion+1,Rubrici)&lt;&gt;0,'10'!J7*10000/HLOOKUP(1,Tabel_Populatia,Raion+1,Rubrici),"Lipsa date")</f>
        <v>#N/A</v>
      </c>
    </row>
    <row r="3573" spans="1:4">
      <c r="A3573" s="194" t="s">
        <v>4241</v>
      </c>
      <c r="B3573" s="198" t="s">
        <v>481</v>
      </c>
      <c r="C3573" s="196">
        <f>'10'!J8</f>
        <v>0</v>
      </c>
      <c r="D3573" s="219" t="e">
        <f>IF(HLOOKUP(1,Tabel_Populatia,Raion+1,Rubrici)&lt;&gt;0,'10'!J8*10000/HLOOKUP(1,Tabel_Populatia,Raion+1,Rubrici),"Lipsa date")</f>
        <v>#N/A</v>
      </c>
    </row>
    <row r="3574" spans="1:4">
      <c r="A3574" s="194" t="s">
        <v>4242</v>
      </c>
      <c r="B3574" s="207" t="s">
        <v>483</v>
      </c>
      <c r="C3574" s="196">
        <f>'10'!J9</f>
        <v>0</v>
      </c>
      <c r="D3574" s="219" t="e">
        <f>IF(HLOOKUP(1,Tabel_Populatia,Raion+1,Rubrici)&lt;&gt;0,'10'!J9*10000/HLOOKUP(1,Tabel_Populatia,Raion+1,Rubrici),"Lipsa date")</f>
        <v>#N/A</v>
      </c>
    </row>
    <row r="3575" spans="1:4">
      <c r="A3575" s="194" t="s">
        <v>4243</v>
      </c>
      <c r="B3575" s="207" t="s">
        <v>1961</v>
      </c>
      <c r="C3575" s="196">
        <f>'10'!J10+'10'!J11</f>
        <v>0</v>
      </c>
      <c r="D3575" s="219" t="e">
        <f>IF(HLOOKUP(1,Tabel_Populatia,Raion+1,Rubrici)&lt;&gt;0,('10'!J10+'10'!J11)*10000/HLOOKUP(1,Tabel_Populatia,Raion+1,Rubrici),"Lipsa date")</f>
        <v>#N/A</v>
      </c>
    </row>
    <row r="3576" spans="1:4">
      <c r="A3576" s="194" t="s">
        <v>4244</v>
      </c>
      <c r="B3576" s="198" t="s">
        <v>485</v>
      </c>
      <c r="C3576" s="196">
        <f>'10'!J10</f>
        <v>0</v>
      </c>
      <c r="D3576" s="219" t="e">
        <f>IF(HLOOKUP(1,Tabel_Populatia,Raion+1,Rubrici)&lt;&gt;0,'10'!J10*10000/HLOOKUP(1,Tabel_Populatia,Raion+1,Rubrici),"Lipsa date")</f>
        <v>#N/A</v>
      </c>
    </row>
    <row r="3577" spans="1:4">
      <c r="A3577" s="194" t="s">
        <v>4245</v>
      </c>
      <c r="B3577" s="198" t="s">
        <v>487</v>
      </c>
      <c r="C3577" s="196">
        <f>'10'!J11</f>
        <v>0</v>
      </c>
      <c r="D3577" s="219" t="e">
        <f>IF(HLOOKUP(1,Tabel_Populatia,Raion+1,Rubrici)&lt;&gt;0,'10'!J11*10000/HLOOKUP(1,Tabel_Populatia,Raion+1,Rubrici),"Lipsa date")</f>
        <v>#N/A</v>
      </c>
    </row>
    <row r="3578" spans="1:4">
      <c r="A3578" s="194" t="s">
        <v>4246</v>
      </c>
      <c r="B3578" s="207" t="s">
        <v>1965</v>
      </c>
      <c r="C3578" s="196">
        <f>'10'!J12+'10'!J13</f>
        <v>0</v>
      </c>
      <c r="D3578" s="219" t="e">
        <f>IF(HLOOKUP(1,Tabel_Populatia,Raion+1,Rubrici)&lt;&gt;0,('10'!J12+'10'!J13)*10000/HLOOKUP(1,Tabel_Populatia,Raion+1,Rubrici),"Lipsa date")</f>
        <v>#N/A</v>
      </c>
    </row>
    <row r="3579" spans="1:4">
      <c r="A3579" s="194" t="s">
        <v>4247</v>
      </c>
      <c r="B3579" s="198" t="s">
        <v>489</v>
      </c>
      <c r="C3579" s="196">
        <f>'10'!J12</f>
        <v>0</v>
      </c>
      <c r="D3579" s="219" t="e">
        <f>IF(HLOOKUP(1,Tabel_Populatia,Raion+1,Rubrici)&lt;&gt;0,'10'!J12*10000/HLOOKUP(1,Tabel_Populatia,Raion+1,Rubrici),"Lipsa date")</f>
        <v>#N/A</v>
      </c>
    </row>
    <row r="3580" spans="1:4">
      <c r="A3580" s="194" t="s">
        <v>4248</v>
      </c>
      <c r="B3580" s="198" t="s">
        <v>491</v>
      </c>
      <c r="C3580" s="196">
        <f>'10'!J13</f>
        <v>0</v>
      </c>
      <c r="D3580" s="219" t="e">
        <f>IF(HLOOKUP(1,Tabel_Populatia,Raion+1,Rubrici)&lt;&gt;0,'10'!J13*10000/HLOOKUP(1,Tabel_Populatia,Raion+1,Rubrici),"Lipsa date")</f>
        <v>#N/A</v>
      </c>
    </row>
    <row r="3581" spans="1:4">
      <c r="A3581" s="194" t="s">
        <v>4249</v>
      </c>
      <c r="B3581" s="207" t="s">
        <v>493</v>
      </c>
      <c r="C3581" s="196">
        <f>'10'!J14</f>
        <v>0</v>
      </c>
      <c r="D3581" s="219" t="e">
        <f>IF(HLOOKUP(1,Tabel_Populatia,Raion+1,Rubrici)&lt;&gt;0,'10'!J14*10000/HLOOKUP(1,Tabel_Populatia,Raion+1,Rubrici),"Lipsa date")</f>
        <v>#N/A</v>
      </c>
    </row>
    <row r="3582" spans="1:4">
      <c r="A3582" s="194" t="s">
        <v>4250</v>
      </c>
      <c r="B3582" s="207" t="s">
        <v>1970</v>
      </c>
      <c r="C3582" s="196">
        <f>'10'!J15+'10'!J16</f>
        <v>0</v>
      </c>
      <c r="D3582" s="219" t="e">
        <f>IF(HLOOKUP(1,Tabel_Populatia,Raion+1,Rubrici)&lt;&gt;0,('10'!J15+'10'!J16)*10000/HLOOKUP(1,Tabel_Populatia,Raion+1,Rubrici),"Lipsa date")</f>
        <v>#N/A</v>
      </c>
    </row>
    <row r="3583" spans="1:4">
      <c r="A3583" s="194" t="s">
        <v>4251</v>
      </c>
      <c r="B3583" s="198" t="s">
        <v>495</v>
      </c>
      <c r="C3583" s="196">
        <f>'10'!J15</f>
        <v>0</v>
      </c>
      <c r="D3583" s="219" t="e">
        <f>IF(HLOOKUP(1,Tabel_Populatia,Raion+1,Rubrici)&lt;&gt;0,'10'!J15*10000/HLOOKUP(1,Tabel_Populatia,Raion+1,Rubrici),"Lipsa date")</f>
        <v>#N/A</v>
      </c>
    </row>
    <row r="3584" spans="1:4">
      <c r="A3584" s="194" t="s">
        <v>4252</v>
      </c>
      <c r="B3584" s="198" t="s">
        <v>497</v>
      </c>
      <c r="C3584" s="196">
        <f>'10'!J16</f>
        <v>0</v>
      </c>
      <c r="D3584" s="219" t="e">
        <f>IF(HLOOKUP(1,Tabel_Populatia,Raion+1,Rubrici)&lt;&gt;0,'10'!J16*10000/HLOOKUP(1,Tabel_Populatia,Raion+1,Rubrici),"Lipsa date")</f>
        <v>#N/A</v>
      </c>
    </row>
    <row r="3585" spans="1:4">
      <c r="A3585" s="194" t="s">
        <v>4253</v>
      </c>
      <c r="B3585" s="207" t="s">
        <v>1974</v>
      </c>
      <c r="C3585" s="196">
        <f>'10'!J17+'10'!J18</f>
        <v>0</v>
      </c>
      <c r="D3585" s="219" t="e">
        <f>IF(HLOOKUP(1,Tabel_Populatia,Raion+1,Rubrici)&lt;&gt;0,('10'!J17+'10'!J18)*10000/HLOOKUP(1,Tabel_Populatia,Raion+1,Rubrici),"Lipsa date")</f>
        <v>#N/A</v>
      </c>
    </row>
    <row r="3586" spans="1:4">
      <c r="A3586" s="194" t="s">
        <v>4254</v>
      </c>
      <c r="B3586" s="198" t="s">
        <v>499</v>
      </c>
      <c r="C3586" s="196">
        <f>'10'!J17</f>
        <v>0</v>
      </c>
      <c r="D3586" s="219" t="e">
        <f>IF(HLOOKUP(1,Tabel_Populatia,Raion+1,Rubrici)&lt;&gt;0,'10'!J17*10000/HLOOKUP(1,Tabel_Populatia,Raion+1,Rubrici),"Lipsa date")</f>
        <v>#N/A</v>
      </c>
    </row>
    <row r="3587" spans="1:4">
      <c r="A3587" s="194" t="s">
        <v>4255</v>
      </c>
      <c r="B3587" s="198" t="s">
        <v>501</v>
      </c>
      <c r="C3587" s="196">
        <f>'10'!J18</f>
        <v>0</v>
      </c>
      <c r="D3587" s="219" t="e">
        <f>IF(HLOOKUP(1,Tabel_Populatia,Raion+1,Rubrici)&lt;&gt;0,'10'!J18*10000/HLOOKUP(1,Tabel_Populatia,Raion+1,Rubrici),"Lipsa date")</f>
        <v>#N/A</v>
      </c>
    </row>
    <row r="3588" spans="1:4">
      <c r="A3588" s="194" t="s">
        <v>4256</v>
      </c>
      <c r="B3588" s="207" t="s">
        <v>1978</v>
      </c>
      <c r="C3588" s="196">
        <f>SUM('10'!J19:J23)</f>
        <v>0</v>
      </c>
      <c r="D3588" s="219" t="e">
        <f>IF(HLOOKUP(1,Tabel_Populatia,Raion+1,Rubrici)&lt;&gt;0,SUM('10'!J19:J23)*10000/HLOOKUP(1,Tabel_Populatia,Raion+1,Rubrici),"Lipsa date")</f>
        <v>#N/A</v>
      </c>
    </row>
    <row r="3589" spans="1:4">
      <c r="A3589" s="194" t="s">
        <v>4257</v>
      </c>
      <c r="B3589" s="198" t="s">
        <v>1980</v>
      </c>
      <c r="C3589" s="196">
        <f>'10'!J19+'10'!J20</f>
        <v>0</v>
      </c>
      <c r="D3589" s="219" t="e">
        <f>IF(HLOOKUP(1,Tabel_Populatia,Raion+1,Rubrici)&lt;&gt;0,('10'!J19+'10'!J20)*10000/HLOOKUP(1,Tabel_Populatia,Raion+1,Rubrici),"Lipsa date")</f>
        <v>#N/A</v>
      </c>
    </row>
    <row r="3590" spans="1:4">
      <c r="A3590" s="194" t="s">
        <v>4258</v>
      </c>
      <c r="B3590" s="198" t="s">
        <v>503</v>
      </c>
      <c r="C3590" s="196">
        <f>'10'!J19</f>
        <v>0</v>
      </c>
      <c r="D3590" s="219" t="e">
        <f>IF(HLOOKUP(1,Tabel_Populatia,Raion+1,Rubrici)&lt;&gt;0,'10'!J19*10000/HLOOKUP(1,Tabel_Populatia,Raion+1,Rubrici),"Lipsa date")</f>
        <v>#N/A</v>
      </c>
    </row>
    <row r="3591" spans="1:4">
      <c r="A3591" s="194" t="s">
        <v>4259</v>
      </c>
      <c r="B3591" s="198" t="s">
        <v>505</v>
      </c>
      <c r="C3591" s="196">
        <f>'10'!J20</f>
        <v>0</v>
      </c>
      <c r="D3591" s="219" t="e">
        <f>IF(HLOOKUP(1,Tabel_Populatia,Raion+1,Rubrici)&lt;&gt;0,'10'!J20*10000/HLOOKUP(1,Tabel_Populatia,Raion+1,Rubrici),"Lipsa date")</f>
        <v>#N/A</v>
      </c>
    </row>
    <row r="3592" spans="1:4">
      <c r="A3592" s="194" t="s">
        <v>4260</v>
      </c>
      <c r="B3592" s="198" t="s">
        <v>507</v>
      </c>
      <c r="C3592" s="196">
        <f>'10'!J21</f>
        <v>0</v>
      </c>
      <c r="D3592" s="219" t="e">
        <f>IF(HLOOKUP(1,Tabel_Populatia,Raion+1,Rubrici)&lt;&gt;0,'10'!J21*10000/HLOOKUP(1,Tabel_Populatia,Raion+1,Rubrici),"Lipsa date")</f>
        <v>#N/A</v>
      </c>
    </row>
    <row r="3593" spans="1:4">
      <c r="A3593" s="194" t="s">
        <v>4261</v>
      </c>
      <c r="B3593" s="198" t="s">
        <v>509</v>
      </c>
      <c r="C3593" s="196">
        <f>'10'!J22</f>
        <v>0</v>
      </c>
      <c r="D3593" s="219" t="e">
        <f>IF(HLOOKUP(1,Tabel_Populatia,Raion+1,Rubrici)&lt;&gt;0,'10'!J22*10000/HLOOKUP(1,Tabel_Populatia,Raion+1,Rubrici),"Lipsa date")</f>
        <v>#N/A</v>
      </c>
    </row>
    <row r="3594" spans="1:4">
      <c r="A3594" s="194" t="s">
        <v>4262</v>
      </c>
      <c r="B3594" s="198" t="s">
        <v>511</v>
      </c>
      <c r="C3594" s="196">
        <f>'10'!J23</f>
        <v>0</v>
      </c>
      <c r="D3594" s="219" t="e">
        <f>IF(HLOOKUP(1,Tabel_Populatia,Raion+1,Rubrici)&lt;&gt;0,'10'!J23*10000/HLOOKUP(1,Tabel_Populatia,Raion+1,Rubrici),"Lipsa date")</f>
        <v>#N/A</v>
      </c>
    </row>
    <row r="3595" spans="1:4">
      <c r="A3595" s="194" t="s">
        <v>4263</v>
      </c>
      <c r="B3595" s="198" t="s">
        <v>1987</v>
      </c>
      <c r="C3595" s="196">
        <f>'10'!J19+'10'!J20+'10'!J22</f>
        <v>0</v>
      </c>
      <c r="D3595" s="219" t="e">
        <f>IF(HLOOKUP(1,Tabel_Populatia,Raion+1,Rubrici)&lt;&gt;0,('10'!J19+'10'!J20+'10'!J22)*10000/HLOOKUP(1,Tabel_Populatia,Raion+1,Rubrici),"Lipsa date")</f>
        <v>#N/A</v>
      </c>
    </row>
    <row r="3596" ht="25.5" spans="1:4">
      <c r="A3596" s="194" t="s">
        <v>4264</v>
      </c>
      <c r="B3596" s="201" t="s">
        <v>1989</v>
      </c>
      <c r="C3596" s="196">
        <f>SUM('10'!J24:J33)+SUM('11'!J6:J7)</f>
        <v>0</v>
      </c>
      <c r="D3596" s="219" t="e">
        <f>IF(HLOOKUP(1,Tabel_Populatia,Raion+1,Rubrici)&lt;&gt;0,(SUM('10'!J24:J33)+SUM('11'!J6:J7))*10000/HLOOKUP(1,Tabel_Populatia,Raion+1,Rubrici),"Lipsa date")</f>
        <v>#N/A</v>
      </c>
    </row>
    <row r="3597" spans="1:4">
      <c r="A3597" s="194" t="s">
        <v>4265</v>
      </c>
      <c r="B3597" s="201" t="s">
        <v>1991</v>
      </c>
      <c r="C3597" s="196">
        <f>'10'!J24</f>
        <v>0</v>
      </c>
      <c r="D3597" s="219" t="e">
        <f>IF(HLOOKUP(1,Tabel_Populatia,Raion+1,Rubrici)&lt;&gt;0,'10'!J24*10000/HLOOKUP(1,Tabel_Populatia,Raion+1,Rubrici),"Lipsa date")</f>
        <v>#N/A</v>
      </c>
    </row>
    <row r="3598" spans="1:4">
      <c r="A3598" s="194" t="s">
        <v>4266</v>
      </c>
      <c r="B3598" s="198" t="s">
        <v>515</v>
      </c>
      <c r="C3598" s="196">
        <f>'10'!J25</f>
        <v>0</v>
      </c>
      <c r="D3598" s="219" t="e">
        <f>IF(HLOOKUP(1,Tabel_Populatia,Raion+1,Rubrici)&lt;&gt;0,'10'!J25*10000/HLOOKUP(1,Tabel_Populatia,Raion+1,Rubrici),"Lipsa date")</f>
        <v>#N/A</v>
      </c>
    </row>
    <row r="3599" spans="1:4">
      <c r="A3599" s="194" t="s">
        <v>4267</v>
      </c>
      <c r="B3599" s="198" t="s">
        <v>517</v>
      </c>
      <c r="C3599" s="196" t="str">
        <f>'10'!J26</f>
        <v>X</v>
      </c>
      <c r="D3599" s="219" t="e">
        <f>IF(HLOOKUP(1,Tabel_Populatia,Raion+1,Rubrici)&lt;&gt;0,'10'!J26*10000/HLOOKUP(1,Tabel_Populatia,Raion+1,Rubrici),"Lipsa date")</f>
        <v>#N/A</v>
      </c>
    </row>
    <row r="3600" spans="1:4">
      <c r="A3600" s="194" t="s">
        <v>4268</v>
      </c>
      <c r="B3600" s="198" t="s">
        <v>519</v>
      </c>
      <c r="C3600" s="196">
        <f>'10'!J27</f>
        <v>0</v>
      </c>
      <c r="D3600" s="219" t="e">
        <f>IF(HLOOKUP(1,Tabel_Populatia,Raion+1,Rubrici)&lt;&gt;0,'10'!J27*10000/HLOOKUP(1,Tabel_Populatia,Raion+1,Rubrici),"Lipsa date")</f>
        <v>#N/A</v>
      </c>
    </row>
    <row r="3601" s="181" customFormat="1" spans="1:11">
      <c r="A3601" s="194" t="s">
        <v>4269</v>
      </c>
      <c r="B3601" s="198" t="s">
        <v>2890</v>
      </c>
      <c r="C3601" s="196">
        <f>'10'!J28</f>
        <v>0</v>
      </c>
      <c r="D3601" s="219" t="e">
        <f>IF(HLOOKUP(1,Tabel_Populatia,Raion+1,Rubrici)&lt;&gt;0,'10'!J28*10000/HLOOKUP(1,Tabel_Populatia,Raion+1,Rubrici),"Lipsa date")</f>
        <v>#N/A</v>
      </c>
      <c r="K3601" s="203"/>
    </row>
    <row r="3602" ht="25.5" spans="1:4">
      <c r="A3602" s="194" t="s">
        <v>4270</v>
      </c>
      <c r="B3602" s="198" t="s">
        <v>523</v>
      </c>
      <c r="C3602" s="196">
        <f>'10'!J29</f>
        <v>0</v>
      </c>
      <c r="D3602" s="219" t="e">
        <f>IF(HLOOKUP(1,Tabel_Populatia,Raion+1,Rubrici)&lt;&gt;0,'10'!J29*10000/HLOOKUP(1,Tabel_Populatia,Raion+1,Rubrici),"Lipsa date")</f>
        <v>#N/A</v>
      </c>
    </row>
    <row r="3603" s="181" customFormat="1" spans="1:11">
      <c r="A3603" s="194" t="s">
        <v>4271</v>
      </c>
      <c r="B3603" s="198" t="s">
        <v>525</v>
      </c>
      <c r="C3603" s="196">
        <f>'10'!J30</f>
        <v>0</v>
      </c>
      <c r="D3603" s="219" t="e">
        <f>IF(HLOOKUP(1,Tabel_Populatia,Raion+1,Rubrici)&lt;&gt;0,'10'!J30*10000/HLOOKUP(1,Tabel_Populatia,Raion+1,Rubrici),"Lipsa date")</f>
        <v>#N/A</v>
      </c>
      <c r="K3603" s="203"/>
    </row>
    <row r="3604" spans="1:4">
      <c r="A3604" s="194" t="s">
        <v>4272</v>
      </c>
      <c r="B3604" s="198" t="s">
        <v>527</v>
      </c>
      <c r="C3604" s="196" t="str">
        <f>'10'!J31</f>
        <v>X</v>
      </c>
      <c r="D3604" s="219" t="e">
        <f>IF(HLOOKUP(1,Tabel_Populatia,Raion+1,Rubrici)&lt;&gt;0,'10'!J31*10000/HLOOKUP(1,Tabel_Populatia,Raion+1,Rubrici),"Lipsa date")</f>
        <v>#N/A</v>
      </c>
    </row>
    <row r="3605" spans="1:4">
      <c r="A3605" s="194" t="s">
        <v>4273</v>
      </c>
      <c r="B3605" s="198" t="s">
        <v>529</v>
      </c>
      <c r="C3605" s="196" t="str">
        <f>'10'!J32</f>
        <v>X</v>
      </c>
      <c r="D3605" s="219" t="e">
        <f>IF(HLOOKUP(1,Tabel_Populatia,Raion+1,Rubrici)&lt;&gt;0,'10'!J32*10000/HLOOKUP(1,Tabel_Populatia,Raion+1,Rubrici),"Lipsa date")</f>
        <v>#N/A</v>
      </c>
    </row>
    <row r="3606" spans="1:4">
      <c r="A3606" s="194" t="s">
        <v>4274</v>
      </c>
      <c r="B3606" s="198" t="s">
        <v>531</v>
      </c>
      <c r="C3606" s="196" t="str">
        <f>'10'!J33</f>
        <v>X</v>
      </c>
      <c r="D3606" s="219" t="e">
        <f>IF(HLOOKUP(1,Tabel_Populatia,Raion+1,Rubrici)&lt;&gt;0,'10'!J33*10000/HLOOKUP(1,Tabel_Populatia,Raion+1,Rubrici),"Lipsa date")</f>
        <v>#N/A</v>
      </c>
    </row>
    <row r="3607" spans="1:4">
      <c r="A3607" s="194" t="s">
        <v>4275</v>
      </c>
      <c r="B3607" s="198" t="s">
        <v>533</v>
      </c>
      <c r="C3607" s="196" t="str">
        <f>'11'!J6</f>
        <v>X</v>
      </c>
      <c r="D3607" s="219" t="e">
        <f>IF(HLOOKUP(1,Tabel_Populatia,Raion+1,Rubrici)&lt;&gt;0,'11'!J6*10000/HLOOKUP(1,Tabel_Populatia,Raion+1,Rubrici),"Lipsa date")</f>
        <v>#N/A</v>
      </c>
    </row>
    <row r="3608" spans="1:4">
      <c r="A3608" s="194" t="s">
        <v>4276</v>
      </c>
      <c r="B3608" s="198" t="s">
        <v>535</v>
      </c>
      <c r="C3608" s="196" t="str">
        <f>'11'!J7</f>
        <v>X</v>
      </c>
      <c r="D3608" s="219" t="e">
        <f>IF(HLOOKUP(1,Tabel_Populatia,Raion+1,Rubrici)&lt;&gt;0,'11'!J7*10000/HLOOKUP(1,Tabel_Populatia,Raion+1,Rubrici),"Lipsa date")</f>
        <v>#N/A</v>
      </c>
    </row>
    <row r="3609" s="181" customFormat="1" ht="25.5" spans="1:11">
      <c r="A3609" s="194" t="s">
        <v>4277</v>
      </c>
      <c r="B3609" s="201" t="s">
        <v>2004</v>
      </c>
      <c r="C3609" s="196">
        <f>SUM('11'!J8:J12)</f>
        <v>1</v>
      </c>
      <c r="D3609" s="219" t="e">
        <f>IF(HLOOKUP(1,Tabel_Populatia,Raion+1,Rubrici)&lt;&gt;0,(SUM('11'!J8:J12))*10000/HLOOKUP(1,Tabel_Populatia,Raion+1,Rubrici),"Lipsa date")</f>
        <v>#N/A</v>
      </c>
      <c r="K3609" s="203"/>
    </row>
    <row r="3610" s="181" customFormat="1" spans="1:11">
      <c r="A3610" s="194" t="s">
        <v>4278</v>
      </c>
      <c r="B3610" s="198" t="s">
        <v>537</v>
      </c>
      <c r="C3610" s="196">
        <f>'11'!J8</f>
        <v>1</v>
      </c>
      <c r="D3610" s="219" t="e">
        <f>IF(HLOOKUP(1,Tabel_Populatia,Raion+1,Rubrici)&lt;&gt;0,'11'!J8*10000/HLOOKUP(1,Tabel_Populatia,Raion+1,Rubrici),"Lipsa date")</f>
        <v>#N/A</v>
      </c>
      <c r="K3610" s="203"/>
    </row>
    <row r="3611" s="181" customFormat="1" spans="1:11">
      <c r="A3611" s="194" t="s">
        <v>4279</v>
      </c>
      <c r="B3611" s="198" t="s">
        <v>539</v>
      </c>
      <c r="C3611" s="196">
        <f>'11'!J9</f>
        <v>0</v>
      </c>
      <c r="D3611" s="219" t="e">
        <f>IF(HLOOKUP(1,Tabel_Populatia,Raion+1,Rubrici)&lt;&gt;0,'11'!J9*10000/HLOOKUP(1,Tabel_Populatia,Raion+1,Rubrici),"Lipsa date")</f>
        <v>#N/A</v>
      </c>
      <c r="K3611" s="203"/>
    </row>
    <row r="3612" s="181" customFormat="1" spans="1:11">
      <c r="A3612" s="194" t="s">
        <v>4280</v>
      </c>
      <c r="B3612" s="198" t="s">
        <v>541</v>
      </c>
      <c r="C3612" s="196">
        <f>'11'!J10</f>
        <v>0</v>
      </c>
      <c r="D3612" s="219" t="e">
        <f>IF(HLOOKUP(1,Tabel_Populatia,Raion+1,Rubrici)&lt;&gt;0,'11'!J10*10000/HLOOKUP(1,Tabel_Populatia,Raion+1,Rubrici),"Lipsa date")</f>
        <v>#N/A</v>
      </c>
      <c r="K3612" s="203"/>
    </row>
    <row r="3613" s="181" customFormat="1" spans="1:11">
      <c r="A3613" s="194" t="s">
        <v>4281</v>
      </c>
      <c r="B3613" s="198" t="s">
        <v>543</v>
      </c>
      <c r="C3613" s="196">
        <f>'11'!J11</f>
        <v>0</v>
      </c>
      <c r="D3613" s="219" t="e">
        <f>IF(HLOOKUP(1,Tabel_Populatia,Raion+1,Rubrici)&lt;&gt;0,'11'!J11*10000/HLOOKUP(1,Tabel_Populatia,Raion+1,Rubrici),"Lipsa date")</f>
        <v>#N/A</v>
      </c>
      <c r="K3613" s="203"/>
    </row>
    <row r="3614" s="181" customFormat="1" spans="1:11">
      <c r="A3614" s="194" t="s">
        <v>4282</v>
      </c>
      <c r="B3614" s="198" t="s">
        <v>545</v>
      </c>
      <c r="C3614" s="196">
        <f>'11'!J12</f>
        <v>0</v>
      </c>
      <c r="D3614" s="219" t="e">
        <f>IF(HLOOKUP(1,Tabel_Populatia,Raion+1,Rubrici)&lt;&gt;0,'11'!J12*10000/HLOOKUP(1,Tabel_Populatia,Raion+1,Rubrici),"Lipsa date")</f>
        <v>#N/A</v>
      </c>
      <c r="K3614" s="203"/>
    </row>
    <row r="3615" s="181" customFormat="1" spans="1:11">
      <c r="A3615" s="194" t="s">
        <v>4283</v>
      </c>
      <c r="B3615" s="198" t="s">
        <v>580</v>
      </c>
      <c r="C3615" s="196">
        <f>'12'!J6</f>
        <v>0</v>
      </c>
      <c r="D3615" s="219" t="e">
        <f>IF(HLOOKUP(1,Tabel_Populatia,Raion+1,Rubrici)&lt;&gt;0,'12'!J6*10000/HLOOKUP(1,Tabel_Populatia,Raion+1,Rubrici),"Lipsa date")</f>
        <v>#N/A</v>
      </c>
      <c r="K3615" s="203"/>
    </row>
    <row r="3616" spans="1:4">
      <c r="A3616" s="194" t="s">
        <v>4284</v>
      </c>
      <c r="B3616" s="207" t="s">
        <v>2013</v>
      </c>
      <c r="C3616" s="196">
        <f>'11'!J13+'11'!J14+'11'!J15</f>
        <v>0</v>
      </c>
      <c r="D3616" s="219" t="e">
        <f>IF(HLOOKUP(1,Tabel_Populatia,Raion+1,Rubrici)&lt;&gt;0,('11'!J13+'11'!J14+'11'!J15)*10000/HLOOKUP(1,Tabel_Populatia,Raion+1,Rubrici),"Lipsa date")</f>
        <v>#N/A</v>
      </c>
    </row>
    <row r="3617" spans="1:4">
      <c r="A3617" s="194" t="s">
        <v>4285</v>
      </c>
      <c r="B3617" s="198" t="s">
        <v>547</v>
      </c>
      <c r="C3617" s="196">
        <f>'11'!J13</f>
        <v>0</v>
      </c>
      <c r="D3617" s="219" t="e">
        <f>IF(HLOOKUP(1,Tabel_Populatia,Raion+1,Rubrici)&lt;&gt;0,'11'!J13*10000/HLOOKUP(1,Tabel_Populatia,Raion+1,Rubrici),"Lipsa date")</f>
        <v>#N/A</v>
      </c>
    </row>
    <row r="3618" spans="1:4">
      <c r="A3618" s="194" t="s">
        <v>4286</v>
      </c>
      <c r="B3618" s="198" t="s">
        <v>549</v>
      </c>
      <c r="C3618" s="196">
        <f>'11'!J14</f>
        <v>0</v>
      </c>
      <c r="D3618" s="219" t="e">
        <f>IF(HLOOKUP(1,Tabel_Populatia,Raion+1,Rubrici)&lt;&gt;0,'11'!J14*10000/HLOOKUP(1,Tabel_Populatia,Raion+1,Rubrici),"Lipsa date")</f>
        <v>#N/A</v>
      </c>
    </row>
    <row r="3619" spans="1:4">
      <c r="A3619" s="194" t="s">
        <v>4287</v>
      </c>
      <c r="B3619" s="198" t="s">
        <v>551</v>
      </c>
      <c r="C3619" s="196">
        <f>'11'!J15</f>
        <v>0</v>
      </c>
      <c r="D3619" s="219" t="e">
        <f>IF(HLOOKUP(1,Tabel_Populatia,Raion+1,Rubrici)&lt;&gt;0,'11'!J15*10000/HLOOKUP(1,Tabel_Populatia,Raion+1,Rubrici),"Lipsa date")</f>
        <v>#N/A</v>
      </c>
    </row>
    <row r="3620" spans="1:4">
      <c r="A3620" s="194" t="s">
        <v>4288</v>
      </c>
      <c r="B3620" s="207" t="s">
        <v>2018</v>
      </c>
      <c r="C3620" s="196">
        <f>'11'!J16+'11'!J17+'11'!J18</f>
        <v>0</v>
      </c>
      <c r="D3620" s="219" t="e">
        <f>IF(HLOOKUP(1,Tabel_Populatia,Raion+1,Rubrici)&lt;&gt;0,('11'!J16+'11'!J17+'11'!J18)*10000/HLOOKUP(1,Tabel_Populatia,Raion+1,Rubrici),"Lipsa date")</f>
        <v>#N/A</v>
      </c>
    </row>
    <row r="3621" spans="1:4">
      <c r="A3621" s="194" t="s">
        <v>4289</v>
      </c>
      <c r="B3621" s="198" t="s">
        <v>553</v>
      </c>
      <c r="C3621" s="196">
        <f>'11'!J16</f>
        <v>0</v>
      </c>
      <c r="D3621" s="219" t="e">
        <f>IF(HLOOKUP(1,Tabel_Populatia,Raion+1,Rubrici)&lt;&gt;0,'11'!J16*10000/HLOOKUP(1,Tabel_Populatia,Raion+1,Rubrici),"Lipsa date")</f>
        <v>#N/A</v>
      </c>
    </row>
    <row r="3622" spans="1:4">
      <c r="A3622" s="194" t="s">
        <v>4290</v>
      </c>
      <c r="B3622" s="198" t="s">
        <v>555</v>
      </c>
      <c r="C3622" s="196">
        <f>'11'!J17</f>
        <v>0</v>
      </c>
      <c r="D3622" s="219" t="e">
        <f>IF(HLOOKUP(1,Tabel_Populatia,Raion+1,Rubrici)&lt;&gt;0,'11'!J17*10000/HLOOKUP(1,Tabel_Populatia,Raion+1,Rubrici),"Lipsa date")</f>
        <v>#N/A</v>
      </c>
    </row>
    <row r="3623" spans="1:4">
      <c r="A3623" s="194" t="s">
        <v>4291</v>
      </c>
      <c r="B3623" s="198" t="s">
        <v>557</v>
      </c>
      <c r="C3623" s="196">
        <f>'11'!J18</f>
        <v>0</v>
      </c>
      <c r="D3623" s="219" t="e">
        <f>IF(HLOOKUP(1,Tabel_Populatia,Raion+1,Rubrici)&lt;&gt;0,'11'!J18*10000/HLOOKUP(1,Tabel_Populatia,Raion+1,Rubrici),"Lipsa date")</f>
        <v>#N/A</v>
      </c>
    </row>
    <row r="3624" spans="1:4">
      <c r="A3624" s="194" t="s">
        <v>4292</v>
      </c>
      <c r="B3624" s="198" t="s">
        <v>559</v>
      </c>
      <c r="C3624" s="196">
        <f>'11'!J19</f>
        <v>0</v>
      </c>
      <c r="D3624" s="219" t="e">
        <f>IF(HLOOKUP(1,Tabel_Populatia,Raion+1,Rubrici)&lt;&gt;0,'11'!J19*10000/HLOOKUP(1,Tabel_Populatia,Raion+1,Rubrici),"Lipsa date")</f>
        <v>#N/A</v>
      </c>
    </row>
    <row r="3625" spans="1:4">
      <c r="A3625" s="194" t="s">
        <v>4293</v>
      </c>
      <c r="B3625" s="198" t="s">
        <v>561</v>
      </c>
      <c r="C3625" s="196">
        <f>'11'!J20</f>
        <v>0</v>
      </c>
      <c r="D3625" s="219" t="e">
        <f>IF(HLOOKUP(1,Tabel_Populatia,Raion+1,Rubrici)&lt;&gt;0,'11'!J20*10000/HLOOKUP(1,Tabel_Populatia,Raion+1,Rubrici),"Lipsa date")</f>
        <v>#N/A</v>
      </c>
    </row>
    <row r="3626" spans="1:4">
      <c r="A3626" s="194" t="s">
        <v>4294</v>
      </c>
      <c r="B3626" s="198" t="s">
        <v>563</v>
      </c>
      <c r="C3626" s="196">
        <f>'11'!J21</f>
        <v>0</v>
      </c>
      <c r="D3626" s="219" t="e">
        <f>IF(HLOOKUP(1,Tabel_Populatia,Raion+1,Rubrici)&lt;&gt;0,'11'!J21*10000/HLOOKUP(1,Tabel_Populatia,Raion+1,Rubrici),"Lipsa date")</f>
        <v>#N/A</v>
      </c>
    </row>
    <row r="3627" spans="1:4">
      <c r="A3627" s="194" t="s">
        <v>4295</v>
      </c>
      <c r="B3627" s="198" t="s">
        <v>254</v>
      </c>
      <c r="C3627" s="196">
        <f>'11'!J22</f>
        <v>0</v>
      </c>
      <c r="D3627" s="219" t="e">
        <f>IF(HLOOKUP(1,Tabel_Populatia,Raion+1,Rubrici)&lt;&gt;0,'11'!J22*10000/HLOOKUP(1,Tabel_Populatia,Raion+1,Rubrici),"Lipsa date")</f>
        <v>#N/A</v>
      </c>
    </row>
    <row r="3628" spans="1:4">
      <c r="A3628" s="194" t="s">
        <v>4296</v>
      </c>
      <c r="B3628" s="198" t="s">
        <v>566</v>
      </c>
      <c r="C3628" s="196">
        <f>'11'!J23</f>
        <v>0</v>
      </c>
      <c r="D3628" s="219" t="e">
        <f>IF(HLOOKUP(1,Tabel_Populatia,Raion+1,Rubrici)&lt;&gt;0,'11'!J23*10000/HLOOKUP(1,Tabel_Populatia,Raion+1,Rubrici),"Lipsa date")</f>
        <v>#N/A</v>
      </c>
    </row>
    <row r="3629" spans="1:4">
      <c r="A3629" s="194" t="s">
        <v>4297</v>
      </c>
      <c r="B3629" s="198" t="s">
        <v>568</v>
      </c>
      <c r="C3629" s="196">
        <f>'11'!J24</f>
        <v>0</v>
      </c>
      <c r="D3629" s="219" t="e">
        <f>IF(HLOOKUP(1,Tabel_Populatia,Raion+1,Rubrici)&lt;&gt;0,'11'!J24*10000/HLOOKUP(1,Tabel_Populatia,Raion+1,Rubrici),"Lipsa date")</f>
        <v>#N/A</v>
      </c>
    </row>
    <row r="3630" spans="1:4">
      <c r="A3630" s="194" t="s">
        <v>4298</v>
      </c>
      <c r="B3630" s="198" t="s">
        <v>570</v>
      </c>
      <c r="C3630" s="196">
        <f>'11'!J25</f>
        <v>0</v>
      </c>
      <c r="D3630" s="219" t="e">
        <f>IF(HLOOKUP(1,Tabel_Populatia,Raion+1,Rubrici)&lt;&gt;0,'11'!J25*10000/HLOOKUP(1,Tabel_Populatia,Raion+1,Rubrici),"Lipsa date")</f>
        <v>#N/A</v>
      </c>
    </row>
    <row r="3631" spans="1:4">
      <c r="A3631" s="194" t="s">
        <v>4299</v>
      </c>
      <c r="B3631" s="198" t="s">
        <v>572</v>
      </c>
      <c r="C3631" s="196">
        <f>'11'!J26</f>
        <v>0</v>
      </c>
      <c r="D3631" s="219" t="e">
        <f>IF(HLOOKUP(1,Tabel_Populatia,Raion+1,Rubrici)&lt;&gt;0,'11'!J26*10000/HLOOKUP(1,Tabel_Populatia,Raion+1,Rubrici),"Lipsa date")</f>
        <v>#N/A</v>
      </c>
    </row>
    <row r="3632" spans="1:4">
      <c r="A3632" s="194" t="s">
        <v>4300</v>
      </c>
      <c r="B3632" s="198" t="s">
        <v>574</v>
      </c>
      <c r="C3632" s="196">
        <f>'11'!J27</f>
        <v>0</v>
      </c>
      <c r="D3632" s="219" t="e">
        <f>IF(HLOOKUP(1,Tabel_Populatia,Raion+1,Rubrici)&lt;&gt;0,'11'!J27*10000/HLOOKUP(1,Tabel_Populatia,Raion+1,Rubrici),"Lipsa date")</f>
        <v>#N/A</v>
      </c>
    </row>
    <row r="3633" spans="1:4">
      <c r="A3633" s="194" t="s">
        <v>4301</v>
      </c>
      <c r="B3633" s="198" t="s">
        <v>576</v>
      </c>
      <c r="C3633" s="196">
        <f>'11'!J28</f>
        <v>0</v>
      </c>
      <c r="D3633" s="219" t="e">
        <f>IF(HLOOKUP(1,Tabel_Populatia,Raion+1,Rubrici)&lt;&gt;0,'11'!J28*10000/HLOOKUP(1,Tabel_Populatia,Raion+1,Rubrici),"Lipsa date")</f>
        <v>#N/A</v>
      </c>
    </row>
    <row r="3634" spans="1:4">
      <c r="A3634" s="194" t="s">
        <v>4302</v>
      </c>
      <c r="B3634" s="198" t="s">
        <v>578</v>
      </c>
      <c r="C3634" s="196">
        <f>'11'!J30</f>
        <v>0</v>
      </c>
      <c r="D3634" s="219" t="e">
        <f>IF(HLOOKUP(1,Tabel_Populatia,Raion+1,Rubrici)&lt;&gt;0,'11'!J30*10000/HLOOKUP(1,Tabel_Populatia,Raion+1,Rubrici),"Lipsa date")</f>
        <v>#N/A</v>
      </c>
    </row>
    <row r="3635" spans="1:4">
      <c r="A3635" s="194" t="s">
        <v>4303</v>
      </c>
      <c r="B3635" s="198" t="s">
        <v>2034</v>
      </c>
      <c r="C3635" s="196">
        <f>'11'!J31</f>
        <v>0</v>
      </c>
      <c r="D3635" s="219" t="e">
        <f>IF(HLOOKUP(1,Tabel_Populatia,Raion+1,Rubrici)&lt;&gt;0,'11'!J31*10000/HLOOKUP(1,Tabel_Populatia,Raion+1,Rubrici),"Lipsa date")</f>
        <v>#N/A</v>
      </c>
    </row>
    <row r="3636" ht="25.5" spans="1:4">
      <c r="A3636" s="194" t="s">
        <v>4304</v>
      </c>
      <c r="B3636" s="201" t="s">
        <v>2036</v>
      </c>
      <c r="C3636" s="196">
        <f>'12'!J9</f>
        <v>0</v>
      </c>
      <c r="D3636" s="219" t="e">
        <f>IF(HLOOKUP(1,Tabel_Populatia,Raion+1,Rubrici)&lt;&gt;0,'12'!J9*10000/HLOOKUP(1,Tabel_Populatia,Raion+1,Rubrici),"Lipsa date")</f>
        <v>#N/A</v>
      </c>
    </row>
    <row r="3637" spans="1:4">
      <c r="A3637" s="194" t="s">
        <v>4305</v>
      </c>
      <c r="B3637" s="201" t="s">
        <v>2038</v>
      </c>
      <c r="C3637" s="196">
        <f>'12'!J10</f>
        <v>0</v>
      </c>
      <c r="D3637" s="219" t="e">
        <f>IF(HLOOKUP(1,Tabel_Populatia,Raion+1,Rubrici)&lt;&gt;0,'12'!J10*10000/HLOOKUP(1,Tabel_Populatia,Raion+1,Rubrici),"Lipsa date")</f>
        <v>#N/A</v>
      </c>
    </row>
    <row r="3638" spans="1:4">
      <c r="A3638" s="194" t="s">
        <v>4306</v>
      </c>
      <c r="B3638" s="198" t="s">
        <v>2040</v>
      </c>
      <c r="C3638" s="196">
        <f>'12'!J11</f>
        <v>0</v>
      </c>
      <c r="D3638" s="219" t="e">
        <f>IF(HLOOKUP(1,Tabel_Populatia,Raion+1,Rubrici)&lt;&gt;0,'12'!J11*10000/HLOOKUP(1,Tabel_Populatia,Raion+1,Rubrici),"Lipsa date")</f>
        <v>#N/A</v>
      </c>
    </row>
    <row r="3639" spans="1:4">
      <c r="A3639" s="194" t="s">
        <v>4307</v>
      </c>
      <c r="B3639" s="198" t="s">
        <v>2042</v>
      </c>
      <c r="C3639" s="196">
        <f>'12'!J12</f>
        <v>0</v>
      </c>
      <c r="D3639" s="219" t="e">
        <f>IF(HLOOKUP(1,Tabel_Populatia,Raion+1,Rubrici)&lt;&gt;0,'12'!J12*10000/HLOOKUP(1,Tabel_Populatia,Raion+1,Rubrici),"Lipsa date")</f>
        <v>#N/A</v>
      </c>
    </row>
    <row r="3640" spans="1:4">
      <c r="A3640" s="194" t="s">
        <v>4308</v>
      </c>
      <c r="B3640" s="210" t="s">
        <v>4309</v>
      </c>
      <c r="C3640" s="196">
        <f>('8'!M11)</f>
        <v>1</v>
      </c>
      <c r="D3640" s="197">
        <f>('8'!M11)*100/('8'!J11)</f>
        <v>100</v>
      </c>
    </row>
    <row r="3641" spans="1:4">
      <c r="A3641" s="194" t="s">
        <v>4310</v>
      </c>
      <c r="B3641" s="210" t="s">
        <v>4311</v>
      </c>
      <c r="C3641" s="196">
        <f>'8'!N11</f>
        <v>0</v>
      </c>
      <c r="D3641" s="197">
        <f>('8'!N11)*100/('8'!J11)</f>
        <v>0</v>
      </c>
    </row>
    <row r="3642" spans="1:4">
      <c r="A3642" s="194" t="s">
        <v>4312</v>
      </c>
      <c r="B3642" s="211" t="s">
        <v>4313</v>
      </c>
      <c r="C3642" s="196">
        <f>'8'!O11</f>
        <v>0</v>
      </c>
      <c r="D3642" s="197">
        <f>('8'!O11)*100/('8'!J11)</f>
        <v>0</v>
      </c>
    </row>
    <row r="3643" spans="1:4">
      <c r="A3643" s="194" t="s">
        <v>4314</v>
      </c>
      <c r="B3643" s="211" t="s">
        <v>4315</v>
      </c>
      <c r="C3643" s="196">
        <f>'8'!P11</f>
        <v>0</v>
      </c>
      <c r="D3643" s="197">
        <f>('8'!P11)*100/('8'!J11)</f>
        <v>0</v>
      </c>
    </row>
    <row r="3644" spans="1:4">
      <c r="A3644" s="194" t="s">
        <v>4316</v>
      </c>
      <c r="B3644" s="195" t="s">
        <v>4317</v>
      </c>
      <c r="C3644" s="196">
        <f>'8'!Q11</f>
        <v>0</v>
      </c>
      <c r="D3644" s="197">
        <f>('8'!Q11)*100/('8'!J11)</f>
        <v>0</v>
      </c>
    </row>
    <row r="3645" spans="1:4">
      <c r="A3645" s="194" t="s">
        <v>4318</v>
      </c>
      <c r="B3645" s="201" t="s">
        <v>2054</v>
      </c>
      <c r="C3645" s="196">
        <f>'8'!M14</f>
        <v>0</v>
      </c>
      <c r="D3645" s="197" t="e">
        <f>('8'!M14)*100/('8'!J14)</f>
        <v>#DIV/0!</v>
      </c>
    </row>
    <row r="3646" spans="1:4">
      <c r="A3646" s="194" t="s">
        <v>4319</v>
      </c>
      <c r="B3646" s="198" t="s">
        <v>2056</v>
      </c>
      <c r="C3646" s="196">
        <f>'8'!N14</f>
        <v>0</v>
      </c>
      <c r="D3646" s="197" t="e">
        <f>('8'!N14)*100/('8'!J14)</f>
        <v>#DIV/0!</v>
      </c>
    </row>
    <row r="3647" spans="1:4">
      <c r="A3647" s="194" t="s">
        <v>4320</v>
      </c>
      <c r="B3647" s="198" t="s">
        <v>2058</v>
      </c>
      <c r="C3647" s="196">
        <f>'8'!O14</f>
        <v>0</v>
      </c>
      <c r="D3647" s="197" t="e">
        <f>('8'!O14)*100/('8'!J14)</f>
        <v>#DIV/0!</v>
      </c>
    </row>
    <row r="3648" spans="1:4">
      <c r="A3648" s="194" t="s">
        <v>4321</v>
      </c>
      <c r="B3648" s="198" t="s">
        <v>2060</v>
      </c>
      <c r="C3648" s="196">
        <f>'8'!P14</f>
        <v>0</v>
      </c>
      <c r="D3648" s="197" t="e">
        <f>('8'!P14)*100/('8'!J14)</f>
        <v>#DIV/0!</v>
      </c>
    </row>
    <row r="3649" spans="1:4">
      <c r="A3649" s="194" t="s">
        <v>4322</v>
      </c>
      <c r="B3649" s="198" t="s">
        <v>2062</v>
      </c>
      <c r="C3649" s="196">
        <f>'8'!Q14</f>
        <v>0</v>
      </c>
      <c r="D3649" s="197" t="e">
        <f>('8'!Q14)*100/('8'!J14)</f>
        <v>#DIV/0!</v>
      </c>
    </row>
    <row r="3650" spans="1:4">
      <c r="A3650" s="194" t="s">
        <v>4323</v>
      </c>
      <c r="B3650" s="201" t="s">
        <v>2064</v>
      </c>
      <c r="C3650" s="196">
        <f>'8'!M15</f>
        <v>0</v>
      </c>
      <c r="D3650" s="197" t="e">
        <f>('8'!M15)*100/('8'!J15)</f>
        <v>#DIV/0!</v>
      </c>
    </row>
    <row r="3651" spans="1:4">
      <c r="A3651" s="194" t="s">
        <v>4324</v>
      </c>
      <c r="B3651" s="198" t="s">
        <v>2056</v>
      </c>
      <c r="C3651" s="196">
        <f>'8'!N15</f>
        <v>0</v>
      </c>
      <c r="D3651" s="197" t="e">
        <f>('8'!N15)*100/('8'!J15)</f>
        <v>#DIV/0!</v>
      </c>
    </row>
    <row r="3652" spans="1:4">
      <c r="A3652" s="194" t="s">
        <v>4325</v>
      </c>
      <c r="B3652" s="198" t="s">
        <v>2058</v>
      </c>
      <c r="C3652" s="196">
        <f>'8'!O15</f>
        <v>0</v>
      </c>
      <c r="D3652" s="197" t="e">
        <f>('8'!O15)*100/('8'!J15)</f>
        <v>#DIV/0!</v>
      </c>
    </row>
    <row r="3653" spans="1:4">
      <c r="A3653" s="194" t="s">
        <v>4326</v>
      </c>
      <c r="B3653" s="198" t="s">
        <v>2060</v>
      </c>
      <c r="C3653" s="196">
        <f>'8'!P15</f>
        <v>0</v>
      </c>
      <c r="D3653" s="197" t="e">
        <f>('8'!P15)*100/('8'!J15)</f>
        <v>#DIV/0!</v>
      </c>
    </row>
    <row r="3654" spans="1:4">
      <c r="A3654" s="194" t="s">
        <v>4327</v>
      </c>
      <c r="B3654" s="198" t="s">
        <v>2062</v>
      </c>
      <c r="C3654" s="196">
        <f>'8'!Q15</f>
        <v>0</v>
      </c>
      <c r="D3654" s="197" t="e">
        <f>('8'!Q15)*100/('8'!J15)</f>
        <v>#DIV/0!</v>
      </c>
    </row>
    <row r="3655" spans="1:4">
      <c r="A3655" s="194" t="s">
        <v>4328</v>
      </c>
      <c r="B3655" s="201" t="s">
        <v>2070</v>
      </c>
      <c r="C3655" s="196">
        <f>'8'!M17</f>
        <v>0</v>
      </c>
      <c r="D3655" s="197" t="e">
        <f>('8'!M17)*100/('8'!J17)</f>
        <v>#DIV/0!</v>
      </c>
    </row>
    <row r="3656" spans="1:4">
      <c r="A3656" s="194" t="s">
        <v>4329</v>
      </c>
      <c r="B3656" s="198" t="s">
        <v>2056</v>
      </c>
      <c r="C3656" s="196">
        <f>'8'!N17</f>
        <v>0</v>
      </c>
      <c r="D3656" s="197" t="e">
        <f>('8'!N17)*100/('8'!J17)</f>
        <v>#DIV/0!</v>
      </c>
    </row>
    <row r="3657" spans="1:4">
      <c r="A3657" s="194" t="s">
        <v>4330</v>
      </c>
      <c r="B3657" s="198" t="s">
        <v>2058</v>
      </c>
      <c r="C3657" s="196">
        <f>'8'!O17</f>
        <v>0</v>
      </c>
      <c r="D3657" s="197" t="e">
        <f>('8'!O17)*100/('8'!J17)</f>
        <v>#DIV/0!</v>
      </c>
    </row>
    <row r="3658" spans="1:4">
      <c r="A3658" s="194" t="s">
        <v>4331</v>
      </c>
      <c r="B3658" s="198" t="s">
        <v>2060</v>
      </c>
      <c r="C3658" s="196">
        <f>'8'!P17</f>
        <v>0</v>
      </c>
      <c r="D3658" s="197" t="e">
        <f>('8'!P17)*100/('8'!J17)</f>
        <v>#DIV/0!</v>
      </c>
    </row>
    <row r="3659" spans="1:4">
      <c r="A3659" s="194" t="s">
        <v>4332</v>
      </c>
      <c r="B3659" s="198" t="s">
        <v>2062</v>
      </c>
      <c r="C3659" s="196">
        <f>'8'!Q17</f>
        <v>0</v>
      </c>
      <c r="D3659" s="197" t="e">
        <f>('8'!Q17)*100/('8'!J17)</f>
        <v>#DIV/0!</v>
      </c>
    </row>
    <row r="3660" spans="1:4">
      <c r="A3660" s="194" t="s">
        <v>4333</v>
      </c>
      <c r="B3660" s="201" t="s">
        <v>2076</v>
      </c>
      <c r="C3660" s="196">
        <f>'8'!M18</f>
        <v>0</v>
      </c>
      <c r="D3660" s="197" t="e">
        <f>('8'!M18)*100/('8'!J18)</f>
        <v>#DIV/0!</v>
      </c>
    </row>
    <row r="3661" spans="1:4">
      <c r="A3661" s="194" t="s">
        <v>4334</v>
      </c>
      <c r="B3661" s="198" t="s">
        <v>2056</v>
      </c>
      <c r="C3661" s="196">
        <f>'8'!N18</f>
        <v>0</v>
      </c>
      <c r="D3661" s="197" t="e">
        <f>('8'!N18)*100/('8'!J18)</f>
        <v>#DIV/0!</v>
      </c>
    </row>
    <row r="3662" spans="1:4">
      <c r="A3662" s="194" t="s">
        <v>4335</v>
      </c>
      <c r="B3662" s="198" t="s">
        <v>2058</v>
      </c>
      <c r="C3662" s="196">
        <f>'8'!O18</f>
        <v>0</v>
      </c>
      <c r="D3662" s="197" t="e">
        <f>('8'!O18)*100/('8'!J18)</f>
        <v>#DIV/0!</v>
      </c>
    </row>
    <row r="3663" spans="1:4">
      <c r="A3663" s="194" t="s">
        <v>4336</v>
      </c>
      <c r="B3663" s="198" t="s">
        <v>2060</v>
      </c>
      <c r="C3663" s="196">
        <f>'8'!P18</f>
        <v>0</v>
      </c>
      <c r="D3663" s="197" t="e">
        <f>('8'!P18)*100/('8'!J18)</f>
        <v>#DIV/0!</v>
      </c>
    </row>
    <row r="3664" spans="1:4">
      <c r="A3664" s="194" t="s">
        <v>4337</v>
      </c>
      <c r="B3664" s="198" t="s">
        <v>2062</v>
      </c>
      <c r="C3664" s="196">
        <f>'8'!Q18</f>
        <v>0</v>
      </c>
      <c r="D3664" s="197" t="e">
        <f>('8'!Q18)*100/('8'!J18)</f>
        <v>#DIV/0!</v>
      </c>
    </row>
    <row r="3665" spans="1:4">
      <c r="A3665" s="194" t="s">
        <v>4338</v>
      </c>
      <c r="B3665" s="201" t="s">
        <v>2082</v>
      </c>
      <c r="C3665" s="196">
        <f>'8'!M19</f>
        <v>0</v>
      </c>
      <c r="D3665" s="197" t="e">
        <f>('8'!M19)*100/('8'!J19)</f>
        <v>#DIV/0!</v>
      </c>
    </row>
    <row r="3666" spans="1:4">
      <c r="A3666" s="194" t="s">
        <v>4339</v>
      </c>
      <c r="B3666" s="198" t="s">
        <v>2056</v>
      </c>
      <c r="C3666" s="196">
        <f>'8'!N19</f>
        <v>0</v>
      </c>
      <c r="D3666" s="197" t="e">
        <f>('8'!N19)*100/('8'!J19)</f>
        <v>#DIV/0!</v>
      </c>
    </row>
    <row r="3667" spans="1:4">
      <c r="A3667" s="194" t="s">
        <v>4340</v>
      </c>
      <c r="B3667" s="198" t="s">
        <v>2058</v>
      </c>
      <c r="C3667" s="196">
        <f>'8'!O19</f>
        <v>0</v>
      </c>
      <c r="D3667" s="197" t="e">
        <f>('8'!O19)*100/('8'!J19)</f>
        <v>#DIV/0!</v>
      </c>
    </row>
    <row r="3668" spans="1:4">
      <c r="A3668" s="194" t="s">
        <v>4341</v>
      </c>
      <c r="B3668" s="198" t="s">
        <v>2060</v>
      </c>
      <c r="C3668" s="196">
        <f>'8'!P19</f>
        <v>0</v>
      </c>
      <c r="D3668" s="197" t="e">
        <f>('8'!P19)*100/('8'!J19)</f>
        <v>#DIV/0!</v>
      </c>
    </row>
    <row r="3669" spans="1:4">
      <c r="A3669" s="194" t="s">
        <v>4342</v>
      </c>
      <c r="B3669" s="198" t="s">
        <v>2062</v>
      </c>
      <c r="C3669" s="196">
        <f>'8'!Q19</f>
        <v>0</v>
      </c>
      <c r="D3669" s="197" t="e">
        <f>('8'!Q19)*100/('8'!J19)</f>
        <v>#DIV/0!</v>
      </c>
    </row>
    <row r="3670" spans="1:4">
      <c r="A3670" s="194" t="s">
        <v>4343</v>
      </c>
      <c r="B3670" s="201" t="s">
        <v>2088</v>
      </c>
      <c r="C3670" s="196">
        <f>'8'!M20</f>
        <v>0</v>
      </c>
      <c r="D3670" s="197" t="e">
        <f>('8'!M20)*100/('8'!J20)</f>
        <v>#DIV/0!</v>
      </c>
    </row>
    <row r="3671" spans="1:4">
      <c r="A3671" s="194" t="s">
        <v>4344</v>
      </c>
      <c r="B3671" s="198" t="s">
        <v>2056</v>
      </c>
      <c r="C3671" s="196">
        <f>'8'!N20</f>
        <v>0</v>
      </c>
      <c r="D3671" s="197" t="e">
        <f>('8'!N20)*100/('8'!J20)</f>
        <v>#DIV/0!</v>
      </c>
    </row>
    <row r="3672" spans="1:4">
      <c r="A3672" s="194" t="s">
        <v>4345</v>
      </c>
      <c r="B3672" s="198" t="s">
        <v>2058</v>
      </c>
      <c r="C3672" s="196">
        <f>'8'!O20</f>
        <v>0</v>
      </c>
      <c r="D3672" s="197" t="e">
        <f>('8'!O20)*100/('8'!J20)</f>
        <v>#DIV/0!</v>
      </c>
    </row>
    <row r="3673" spans="1:4">
      <c r="A3673" s="194" t="s">
        <v>4346</v>
      </c>
      <c r="B3673" s="198" t="s">
        <v>2060</v>
      </c>
      <c r="C3673" s="196">
        <f>'8'!P20</f>
        <v>0</v>
      </c>
      <c r="D3673" s="197" t="e">
        <f>('8'!P20)*100/('8'!J20)</f>
        <v>#DIV/0!</v>
      </c>
    </row>
    <row r="3674" spans="1:4">
      <c r="A3674" s="194" t="s">
        <v>4347</v>
      </c>
      <c r="B3674" s="198" t="s">
        <v>2062</v>
      </c>
      <c r="C3674" s="196">
        <f>'8'!Q20</f>
        <v>0</v>
      </c>
      <c r="D3674" s="197" t="e">
        <f>('8'!Q20)*100/('8'!J20)</f>
        <v>#DIV/0!</v>
      </c>
    </row>
    <row r="3675" spans="1:4">
      <c r="A3675" s="194" t="s">
        <v>4348</v>
      </c>
      <c r="B3675" s="201" t="s">
        <v>2094</v>
      </c>
      <c r="C3675" s="196">
        <f>'8'!M22</f>
        <v>0</v>
      </c>
      <c r="D3675" s="197" t="e">
        <f>('8'!M22)*100/('8'!J22)</f>
        <v>#DIV/0!</v>
      </c>
    </row>
    <row r="3676" spans="1:4">
      <c r="A3676" s="194" t="s">
        <v>4349</v>
      </c>
      <c r="B3676" s="198" t="s">
        <v>2056</v>
      </c>
      <c r="C3676" s="196">
        <f>'8'!N22</f>
        <v>0</v>
      </c>
      <c r="D3676" s="197" t="e">
        <f>('8'!N22)*100/('8'!J22)</f>
        <v>#DIV/0!</v>
      </c>
    </row>
    <row r="3677" spans="1:4">
      <c r="A3677" s="194" t="s">
        <v>4350</v>
      </c>
      <c r="B3677" s="198" t="s">
        <v>2058</v>
      </c>
      <c r="C3677" s="196">
        <f>'8'!O22</f>
        <v>0</v>
      </c>
      <c r="D3677" s="197" t="e">
        <f>('8'!O22)*100/('8'!J22)</f>
        <v>#DIV/0!</v>
      </c>
    </row>
    <row r="3678" spans="1:4">
      <c r="A3678" s="194" t="s">
        <v>4351</v>
      </c>
      <c r="B3678" s="198" t="s">
        <v>2060</v>
      </c>
      <c r="C3678" s="196">
        <f>'8'!P22</f>
        <v>0</v>
      </c>
      <c r="D3678" s="197" t="e">
        <f>('8'!P22)*100/('8'!J22)</f>
        <v>#DIV/0!</v>
      </c>
    </row>
    <row r="3679" spans="1:4">
      <c r="A3679" s="194" t="s">
        <v>4352</v>
      </c>
      <c r="B3679" s="198" t="s">
        <v>2062</v>
      </c>
      <c r="C3679" s="196">
        <f>'8'!Q22</f>
        <v>0</v>
      </c>
      <c r="D3679" s="197" t="e">
        <f>('8'!Q22)*100/('8'!J22)</f>
        <v>#DIV/0!</v>
      </c>
    </row>
    <row r="3680" spans="1:4">
      <c r="A3680" s="194" t="s">
        <v>4353</v>
      </c>
      <c r="B3680" s="201" t="s">
        <v>2100</v>
      </c>
      <c r="C3680" s="196">
        <f>'8'!M23</f>
        <v>0</v>
      </c>
      <c r="D3680" s="197" t="e">
        <f>('8'!M23)*100/('8'!J23)</f>
        <v>#DIV/0!</v>
      </c>
    </row>
    <row r="3681" spans="1:4">
      <c r="A3681" s="194" t="s">
        <v>4354</v>
      </c>
      <c r="B3681" s="198" t="s">
        <v>2056</v>
      </c>
      <c r="C3681" s="196">
        <f>'8'!N23</f>
        <v>0</v>
      </c>
      <c r="D3681" s="197" t="e">
        <f>('8'!N23)*100/('8'!J23)</f>
        <v>#DIV/0!</v>
      </c>
    </row>
    <row r="3682" spans="1:4">
      <c r="A3682" s="194" t="s">
        <v>4355</v>
      </c>
      <c r="B3682" s="198" t="s">
        <v>2058</v>
      </c>
      <c r="C3682" s="196">
        <f>'8'!O23</f>
        <v>0</v>
      </c>
      <c r="D3682" s="197" t="e">
        <f>('8'!O23)*100/('8'!J23)</f>
        <v>#DIV/0!</v>
      </c>
    </row>
    <row r="3683" spans="1:4">
      <c r="A3683" s="194" t="s">
        <v>4356</v>
      </c>
      <c r="B3683" s="198" t="s">
        <v>2060</v>
      </c>
      <c r="C3683" s="196">
        <f>'8'!P23</f>
        <v>0</v>
      </c>
      <c r="D3683" s="197" t="e">
        <f>('8'!P23)*100/('8'!J23)</f>
        <v>#DIV/0!</v>
      </c>
    </row>
    <row r="3684" spans="1:4">
      <c r="A3684" s="194" t="s">
        <v>4357</v>
      </c>
      <c r="B3684" s="198" t="s">
        <v>2062</v>
      </c>
      <c r="C3684" s="196">
        <f>'8'!Q23</f>
        <v>0</v>
      </c>
      <c r="D3684" s="197" t="e">
        <f>('8'!Q23)*100/('8'!J23)</f>
        <v>#DIV/0!</v>
      </c>
    </row>
    <row r="3685" spans="1:4">
      <c r="A3685" s="194" t="s">
        <v>4358</v>
      </c>
      <c r="B3685" s="201" t="s">
        <v>2106</v>
      </c>
      <c r="C3685" s="196">
        <f>'8'!M24</f>
        <v>0</v>
      </c>
      <c r="D3685" s="197" t="e">
        <f>('8'!M24)*100/('8'!J24)</f>
        <v>#DIV/0!</v>
      </c>
    </row>
    <row r="3686" spans="1:4">
      <c r="A3686" s="194" t="s">
        <v>4359</v>
      </c>
      <c r="B3686" s="198" t="s">
        <v>2056</v>
      </c>
      <c r="C3686" s="196">
        <f>'8'!N24</f>
        <v>0</v>
      </c>
      <c r="D3686" s="197" t="e">
        <f>('8'!N24)*100/('8'!J24)</f>
        <v>#DIV/0!</v>
      </c>
    </row>
    <row r="3687" spans="1:4">
      <c r="A3687" s="194" t="s">
        <v>4360</v>
      </c>
      <c r="B3687" s="198" t="s">
        <v>2058</v>
      </c>
      <c r="C3687" s="196">
        <f>'8'!O24</f>
        <v>0</v>
      </c>
      <c r="D3687" s="197" t="e">
        <f>('8'!O24)*100/('8'!J24)</f>
        <v>#DIV/0!</v>
      </c>
    </row>
    <row r="3688" spans="1:4">
      <c r="A3688" s="194" t="s">
        <v>4361</v>
      </c>
      <c r="B3688" s="198" t="s">
        <v>2060</v>
      </c>
      <c r="C3688" s="196">
        <f>'8'!P24</f>
        <v>0</v>
      </c>
      <c r="D3688" s="197" t="e">
        <f>('8'!P24)*100/('8'!J24)</f>
        <v>#DIV/0!</v>
      </c>
    </row>
    <row r="3689" spans="1:4">
      <c r="A3689" s="194" t="s">
        <v>4362</v>
      </c>
      <c r="B3689" s="198" t="s">
        <v>2062</v>
      </c>
      <c r="C3689" s="196">
        <f>'8'!Q24</f>
        <v>0</v>
      </c>
      <c r="D3689" s="197" t="e">
        <f>('8'!Q24)*100/('8'!J24)</f>
        <v>#DIV/0!</v>
      </c>
    </row>
    <row r="3690" spans="1:4">
      <c r="A3690" s="194" t="s">
        <v>4363</v>
      </c>
      <c r="B3690" s="201" t="s">
        <v>2112</v>
      </c>
      <c r="C3690" s="196">
        <f>'8'!M25</f>
        <v>0</v>
      </c>
      <c r="D3690" s="197" t="e">
        <f>('8'!M25)*100/('8'!J25)</f>
        <v>#DIV/0!</v>
      </c>
    </row>
    <row r="3691" spans="1:4">
      <c r="A3691" s="194" t="s">
        <v>4364</v>
      </c>
      <c r="B3691" s="198" t="s">
        <v>2056</v>
      </c>
      <c r="C3691" s="196">
        <f>'8'!N25</f>
        <v>0</v>
      </c>
      <c r="D3691" s="197" t="e">
        <f>('8'!N25)*100/('8'!J25)</f>
        <v>#DIV/0!</v>
      </c>
    </row>
    <row r="3692" spans="1:4">
      <c r="A3692" s="194" t="s">
        <v>4365</v>
      </c>
      <c r="B3692" s="198" t="s">
        <v>2058</v>
      </c>
      <c r="C3692" s="196">
        <f>'8'!O25</f>
        <v>0</v>
      </c>
      <c r="D3692" s="197" t="e">
        <f>('8'!O25)*100/('8'!J25)</f>
        <v>#DIV/0!</v>
      </c>
    </row>
    <row r="3693" spans="1:4">
      <c r="A3693" s="194" t="s">
        <v>4366</v>
      </c>
      <c r="B3693" s="198" t="s">
        <v>2060</v>
      </c>
      <c r="C3693" s="196">
        <f>'8'!P25</f>
        <v>0</v>
      </c>
      <c r="D3693" s="197" t="e">
        <f>('8'!P25)*100/('8'!J25)</f>
        <v>#DIV/0!</v>
      </c>
    </row>
    <row r="3694" spans="1:4">
      <c r="A3694" s="194" t="s">
        <v>4367</v>
      </c>
      <c r="B3694" s="198" t="s">
        <v>2062</v>
      </c>
      <c r="C3694" s="196">
        <f>'8'!Q25</f>
        <v>0</v>
      </c>
      <c r="D3694" s="197" t="e">
        <f>('8'!Q25)*100/('8'!J25)</f>
        <v>#DIV/0!</v>
      </c>
    </row>
    <row r="3695" spans="1:4">
      <c r="A3695" s="194" t="s">
        <v>4368</v>
      </c>
      <c r="B3695" s="201" t="s">
        <v>2118</v>
      </c>
      <c r="C3695" s="196">
        <f>'8'!M26</f>
        <v>0</v>
      </c>
      <c r="D3695" s="197" t="e">
        <f>('8'!M26)*100/('8'!J26)</f>
        <v>#DIV/0!</v>
      </c>
    </row>
    <row r="3696" spans="1:4">
      <c r="A3696" s="194" t="s">
        <v>4369</v>
      </c>
      <c r="B3696" s="198" t="s">
        <v>2056</v>
      </c>
      <c r="C3696" s="196">
        <f>'8'!N26</f>
        <v>0</v>
      </c>
      <c r="D3696" s="197" t="e">
        <f>('8'!N26)*100/('8'!J26)</f>
        <v>#DIV/0!</v>
      </c>
    </row>
    <row r="3697" spans="1:4">
      <c r="A3697" s="194" t="s">
        <v>4370</v>
      </c>
      <c r="B3697" s="198" t="s">
        <v>2058</v>
      </c>
      <c r="C3697" s="196">
        <f>'8'!O26</f>
        <v>0</v>
      </c>
      <c r="D3697" s="197" t="e">
        <f>('8'!O26)*100/('8'!J26)</f>
        <v>#DIV/0!</v>
      </c>
    </row>
    <row r="3698" spans="1:4">
      <c r="A3698" s="194" t="s">
        <v>4371</v>
      </c>
      <c r="B3698" s="198" t="s">
        <v>2060</v>
      </c>
      <c r="C3698" s="196">
        <f>'8'!P26</f>
        <v>0</v>
      </c>
      <c r="D3698" s="197" t="e">
        <f>('8'!P26)*100/('8'!J26)</f>
        <v>#DIV/0!</v>
      </c>
    </row>
    <row r="3699" spans="1:4">
      <c r="A3699" s="194" t="s">
        <v>4372</v>
      </c>
      <c r="B3699" s="198" t="s">
        <v>2062</v>
      </c>
      <c r="C3699" s="196">
        <f>'8'!Q26</f>
        <v>0</v>
      </c>
      <c r="D3699" s="197" t="e">
        <f>('8'!Q26)*100/('8'!J26)</f>
        <v>#DIV/0!</v>
      </c>
    </row>
    <row r="3700" spans="1:4">
      <c r="A3700" s="194" t="s">
        <v>4373</v>
      </c>
      <c r="B3700" s="201" t="s">
        <v>2124</v>
      </c>
      <c r="C3700" s="196">
        <f>'8'!M27</f>
        <v>0</v>
      </c>
      <c r="D3700" s="197" t="e">
        <f>('8'!M27)*100/('8'!J27)</f>
        <v>#DIV/0!</v>
      </c>
    </row>
    <row r="3701" spans="1:4">
      <c r="A3701" s="194" t="s">
        <v>4374</v>
      </c>
      <c r="B3701" s="198" t="s">
        <v>2056</v>
      </c>
      <c r="C3701" s="196">
        <f>'8'!N27</f>
        <v>0</v>
      </c>
      <c r="D3701" s="197" t="e">
        <f>('8'!N27)*100/('8'!J27)</f>
        <v>#DIV/0!</v>
      </c>
    </row>
    <row r="3702" spans="1:4">
      <c r="A3702" s="194" t="s">
        <v>4375</v>
      </c>
      <c r="B3702" s="198" t="s">
        <v>2058</v>
      </c>
      <c r="C3702" s="196">
        <f>'8'!O27</f>
        <v>0</v>
      </c>
      <c r="D3702" s="197" t="e">
        <f>('8'!O27)*100/('8'!J27)</f>
        <v>#DIV/0!</v>
      </c>
    </row>
    <row r="3703" spans="1:4">
      <c r="A3703" s="194" t="s">
        <v>4376</v>
      </c>
      <c r="B3703" s="198" t="s">
        <v>2060</v>
      </c>
      <c r="C3703" s="196">
        <f>'8'!P27</f>
        <v>0</v>
      </c>
      <c r="D3703" s="197" t="e">
        <f>('8'!P27)*100/('8'!J27)</f>
        <v>#DIV/0!</v>
      </c>
    </row>
    <row r="3704" spans="1:4">
      <c r="A3704" s="194" t="s">
        <v>4377</v>
      </c>
      <c r="B3704" s="198" t="s">
        <v>2062</v>
      </c>
      <c r="C3704" s="196">
        <f>'8'!Q27</f>
        <v>0</v>
      </c>
      <c r="D3704" s="197" t="e">
        <f>('8'!Q27)*100/('8'!J27)</f>
        <v>#DIV/0!</v>
      </c>
    </row>
    <row r="3705" spans="1:4">
      <c r="A3705" s="194" t="s">
        <v>4378</v>
      </c>
      <c r="B3705" s="201" t="s">
        <v>2130</v>
      </c>
      <c r="C3705" s="196">
        <f>'8'!M28</f>
        <v>0</v>
      </c>
      <c r="D3705" s="197" t="e">
        <f>('8'!M28)*100/('8'!J28)</f>
        <v>#DIV/0!</v>
      </c>
    </row>
    <row r="3706" spans="1:4">
      <c r="A3706" s="194" t="s">
        <v>4379</v>
      </c>
      <c r="B3706" s="198" t="s">
        <v>2056</v>
      </c>
      <c r="C3706" s="196">
        <f>'8'!N28</f>
        <v>0</v>
      </c>
      <c r="D3706" s="197" t="e">
        <f>('8'!N28)*100/('8'!J28)</f>
        <v>#DIV/0!</v>
      </c>
    </row>
    <row r="3707" spans="1:4">
      <c r="A3707" s="194" t="s">
        <v>4380</v>
      </c>
      <c r="B3707" s="198" t="s">
        <v>2058</v>
      </c>
      <c r="C3707" s="196">
        <f>'8'!O28</f>
        <v>0</v>
      </c>
      <c r="D3707" s="197" t="e">
        <f>('8'!O28)*100/('8'!J28)</f>
        <v>#DIV/0!</v>
      </c>
    </row>
    <row r="3708" spans="1:4">
      <c r="A3708" s="194" t="s">
        <v>4381</v>
      </c>
      <c r="B3708" s="198" t="s">
        <v>2060</v>
      </c>
      <c r="C3708" s="196">
        <f>'8'!P28</f>
        <v>0</v>
      </c>
      <c r="D3708" s="197" t="e">
        <f>('8'!P28)*100/('8'!J28)</f>
        <v>#DIV/0!</v>
      </c>
    </row>
    <row r="3709" spans="1:4">
      <c r="A3709" s="194" t="s">
        <v>4382</v>
      </c>
      <c r="B3709" s="198" t="s">
        <v>2062</v>
      </c>
      <c r="C3709" s="196">
        <f>'8'!Q28</f>
        <v>0</v>
      </c>
      <c r="D3709" s="197" t="e">
        <f>('8'!Q28)*100/('8'!J28)</f>
        <v>#DIV/0!</v>
      </c>
    </row>
    <row r="3710" spans="1:4">
      <c r="A3710" s="194" t="s">
        <v>4383</v>
      </c>
      <c r="B3710" s="201" t="s">
        <v>2136</v>
      </c>
      <c r="C3710" s="196">
        <f>'8'!M29</f>
        <v>0</v>
      </c>
      <c r="D3710" s="197" t="e">
        <f>('8'!M29)*100/('8'!J29)</f>
        <v>#DIV/0!</v>
      </c>
    </row>
    <row r="3711" spans="1:4">
      <c r="A3711" s="194" t="s">
        <v>4384</v>
      </c>
      <c r="B3711" s="198" t="s">
        <v>2056</v>
      </c>
      <c r="C3711" s="196">
        <f>'8'!N29</f>
        <v>0</v>
      </c>
      <c r="D3711" s="197" t="e">
        <f>('8'!N29)*100/('8'!J29)</f>
        <v>#DIV/0!</v>
      </c>
    </row>
    <row r="3712" spans="1:4">
      <c r="A3712" s="194" t="s">
        <v>4385</v>
      </c>
      <c r="B3712" s="198" t="s">
        <v>2058</v>
      </c>
      <c r="C3712" s="196">
        <f>'8'!O29</f>
        <v>0</v>
      </c>
      <c r="D3712" s="197" t="e">
        <f>('8'!O29)*100/('8'!J29)</f>
        <v>#DIV/0!</v>
      </c>
    </row>
    <row r="3713" spans="1:4">
      <c r="A3713" s="194" t="s">
        <v>4386</v>
      </c>
      <c r="B3713" s="198" t="s">
        <v>2060</v>
      </c>
      <c r="C3713" s="196">
        <f>'8'!P29</f>
        <v>0</v>
      </c>
      <c r="D3713" s="197" t="e">
        <f>('8'!P29)*100/('8'!J29)</f>
        <v>#DIV/0!</v>
      </c>
    </row>
    <row r="3714" spans="1:4">
      <c r="A3714" s="194" t="s">
        <v>4387</v>
      </c>
      <c r="B3714" s="198" t="s">
        <v>2062</v>
      </c>
      <c r="C3714" s="196">
        <f>'8'!Q29</f>
        <v>0</v>
      </c>
      <c r="D3714" s="197" t="e">
        <f>('8'!Q29)*100/('8'!J29)</f>
        <v>#DIV/0!</v>
      </c>
    </row>
    <row r="3715" spans="1:4">
      <c r="A3715" s="194" t="s">
        <v>4388</v>
      </c>
      <c r="B3715" s="201" t="s">
        <v>2142</v>
      </c>
      <c r="C3715" s="196">
        <f>'9'!M6</f>
        <v>0</v>
      </c>
      <c r="D3715" s="197" t="e">
        <f>('9'!M6)*100/('9'!J6)</f>
        <v>#DIV/0!</v>
      </c>
    </row>
    <row r="3716" spans="1:4">
      <c r="A3716" s="194" t="s">
        <v>4389</v>
      </c>
      <c r="B3716" s="198" t="s">
        <v>2056</v>
      </c>
      <c r="C3716" s="196">
        <f>'9'!N6</f>
        <v>0</v>
      </c>
      <c r="D3716" s="197" t="e">
        <f>('9'!N6)*100/('9'!J6)</f>
        <v>#DIV/0!</v>
      </c>
    </row>
    <row r="3717" spans="1:4">
      <c r="A3717" s="194" t="s">
        <v>4390</v>
      </c>
      <c r="B3717" s="198" t="s">
        <v>2058</v>
      </c>
      <c r="C3717" s="196">
        <f>'9'!O6</f>
        <v>0</v>
      </c>
      <c r="D3717" s="197" t="e">
        <f>('9'!O6)*100/('9'!J6)</f>
        <v>#DIV/0!</v>
      </c>
    </row>
    <row r="3718" spans="1:4">
      <c r="A3718" s="194" t="s">
        <v>4391</v>
      </c>
      <c r="B3718" s="198" t="s">
        <v>2060</v>
      </c>
      <c r="C3718" s="196">
        <f>'9'!P6</f>
        <v>0</v>
      </c>
      <c r="D3718" s="197" t="e">
        <f>('9'!P6)*100/('9'!J6)</f>
        <v>#DIV/0!</v>
      </c>
    </row>
    <row r="3719" spans="1:4">
      <c r="A3719" s="194" t="s">
        <v>4392</v>
      </c>
      <c r="B3719" s="198" t="s">
        <v>2062</v>
      </c>
      <c r="C3719" s="196">
        <f>'9'!Q6</f>
        <v>0</v>
      </c>
      <c r="D3719" s="197" t="e">
        <f>('9'!Q6)*100/('9'!J6)</f>
        <v>#DIV/0!</v>
      </c>
    </row>
    <row r="3720" spans="1:4">
      <c r="A3720" s="194" t="s">
        <v>4393</v>
      </c>
      <c r="B3720" s="201" t="s">
        <v>2148</v>
      </c>
      <c r="C3720" s="196">
        <f>'9'!M7</f>
        <v>0</v>
      </c>
      <c r="D3720" s="197" t="e">
        <f>('9'!M7)*100/('9'!J7)</f>
        <v>#DIV/0!</v>
      </c>
    </row>
    <row r="3721" spans="1:4">
      <c r="A3721" s="194" t="s">
        <v>4394</v>
      </c>
      <c r="B3721" s="198" t="s">
        <v>2056</v>
      </c>
      <c r="C3721" s="196">
        <f>'9'!N7</f>
        <v>0</v>
      </c>
      <c r="D3721" s="197" t="e">
        <f>('9'!N7)*100/('9'!J7)</f>
        <v>#DIV/0!</v>
      </c>
    </row>
    <row r="3722" spans="1:4">
      <c r="A3722" s="194" t="s">
        <v>4395</v>
      </c>
      <c r="B3722" s="198" t="s">
        <v>2058</v>
      </c>
      <c r="C3722" s="196">
        <f>'9'!O7</f>
        <v>0</v>
      </c>
      <c r="D3722" s="197" t="e">
        <f>('9'!O7)*100/('9'!J7)</f>
        <v>#DIV/0!</v>
      </c>
    </row>
    <row r="3723" spans="1:4">
      <c r="A3723" s="194" t="s">
        <v>4396</v>
      </c>
      <c r="B3723" s="198" t="s">
        <v>2060</v>
      </c>
      <c r="C3723" s="196">
        <f>'9'!P7</f>
        <v>0</v>
      </c>
      <c r="D3723" s="197" t="e">
        <f>('9'!P7)*100/('9'!J7)</f>
        <v>#DIV/0!</v>
      </c>
    </row>
    <row r="3724" spans="1:4">
      <c r="A3724" s="194" t="s">
        <v>4397</v>
      </c>
      <c r="B3724" s="198" t="s">
        <v>2062</v>
      </c>
      <c r="C3724" s="196">
        <f>'9'!Q7</f>
        <v>0</v>
      </c>
      <c r="D3724" s="197" t="e">
        <f>('9'!Q7)*100/('9'!J7)</f>
        <v>#DIV/0!</v>
      </c>
    </row>
    <row r="3725" spans="1:4">
      <c r="A3725" s="194" t="s">
        <v>4398</v>
      </c>
      <c r="B3725" s="201" t="s">
        <v>2154</v>
      </c>
      <c r="C3725" s="196">
        <f>'9'!M9</f>
        <v>0</v>
      </c>
      <c r="D3725" s="197" t="e">
        <f>('9'!M9)*100/('9'!J9)</f>
        <v>#DIV/0!</v>
      </c>
    </row>
    <row r="3726" spans="1:4">
      <c r="A3726" s="194" t="s">
        <v>4399</v>
      </c>
      <c r="B3726" s="198" t="s">
        <v>2056</v>
      </c>
      <c r="C3726" s="196">
        <f>'9'!N9</f>
        <v>0</v>
      </c>
      <c r="D3726" s="197" t="e">
        <f>('9'!N9)*100/('9'!J9)</f>
        <v>#DIV/0!</v>
      </c>
    </row>
    <row r="3727" spans="1:4">
      <c r="A3727" s="194" t="s">
        <v>4400</v>
      </c>
      <c r="B3727" s="198" t="s">
        <v>2058</v>
      </c>
      <c r="C3727" s="196">
        <f>'9'!O9</f>
        <v>0</v>
      </c>
      <c r="D3727" s="197" t="e">
        <f>('9'!O9)*100/('9'!J9)</f>
        <v>#DIV/0!</v>
      </c>
    </row>
    <row r="3728" spans="1:4">
      <c r="A3728" s="194" t="s">
        <v>4401</v>
      </c>
      <c r="B3728" s="198" t="s">
        <v>2060</v>
      </c>
      <c r="C3728" s="196">
        <f>'9'!P9</f>
        <v>0</v>
      </c>
      <c r="D3728" s="197" t="e">
        <f>('9'!P9)*100/('9'!J9)</f>
        <v>#DIV/0!</v>
      </c>
    </row>
    <row r="3729" spans="1:4">
      <c r="A3729" s="194" t="s">
        <v>4402</v>
      </c>
      <c r="B3729" s="198" t="s">
        <v>2062</v>
      </c>
      <c r="C3729" s="196">
        <f>'9'!Q9</f>
        <v>0</v>
      </c>
      <c r="D3729" s="197" t="e">
        <f>('9'!Q9)*100/('9'!J9)</f>
        <v>#DIV/0!</v>
      </c>
    </row>
    <row r="3730" spans="1:4">
      <c r="A3730" s="194" t="s">
        <v>4403</v>
      </c>
      <c r="B3730" s="201" t="s">
        <v>2160</v>
      </c>
      <c r="C3730" s="196">
        <f>'9'!M10</f>
        <v>0</v>
      </c>
      <c r="D3730" s="197" t="e">
        <f>('9'!M10)*100/('9'!J10)</f>
        <v>#DIV/0!</v>
      </c>
    </row>
    <row r="3731" spans="1:4">
      <c r="A3731" s="194" t="s">
        <v>4404</v>
      </c>
      <c r="B3731" s="198" t="s">
        <v>2056</v>
      </c>
      <c r="C3731" s="196">
        <f>'9'!N10</f>
        <v>0</v>
      </c>
      <c r="D3731" s="197" t="e">
        <f>('9'!N10)*100/('9'!J10)</f>
        <v>#DIV/0!</v>
      </c>
    </row>
    <row r="3732" spans="1:4">
      <c r="A3732" s="194" t="s">
        <v>4405</v>
      </c>
      <c r="B3732" s="198" t="s">
        <v>2058</v>
      </c>
      <c r="C3732" s="196">
        <f>'9'!O10</f>
        <v>0</v>
      </c>
      <c r="D3732" s="197" t="e">
        <f>('9'!O10)*100/('9'!J10)</f>
        <v>#DIV/0!</v>
      </c>
    </row>
    <row r="3733" spans="1:4">
      <c r="A3733" s="194" t="s">
        <v>4406</v>
      </c>
      <c r="B3733" s="198" t="s">
        <v>2060</v>
      </c>
      <c r="C3733" s="196">
        <f>'9'!P10</f>
        <v>0</v>
      </c>
      <c r="D3733" s="197" t="e">
        <f>('9'!P10)*100/('9'!J10)</f>
        <v>#DIV/0!</v>
      </c>
    </row>
    <row r="3734" spans="1:4">
      <c r="A3734" s="194" t="s">
        <v>4407</v>
      </c>
      <c r="B3734" s="198" t="s">
        <v>2062</v>
      </c>
      <c r="C3734" s="196">
        <f>'9'!Q10</f>
        <v>0</v>
      </c>
      <c r="D3734" s="197" t="e">
        <f>('9'!Q10)*100/('9'!J10)</f>
        <v>#DIV/0!</v>
      </c>
    </row>
    <row r="3735" spans="1:4">
      <c r="A3735" s="194" t="s">
        <v>4408</v>
      </c>
      <c r="B3735" s="201" t="s">
        <v>2166</v>
      </c>
      <c r="C3735" s="196">
        <f>'9'!M12</f>
        <v>0</v>
      </c>
      <c r="D3735" s="197" t="e">
        <f>('9'!M12)*100/('9'!J12)</f>
        <v>#DIV/0!</v>
      </c>
    </row>
    <row r="3736" spans="1:4">
      <c r="A3736" s="194" t="s">
        <v>4409</v>
      </c>
      <c r="B3736" s="198" t="s">
        <v>2056</v>
      </c>
      <c r="C3736" s="196">
        <f>'9'!N12</f>
        <v>0</v>
      </c>
      <c r="D3736" s="197" t="e">
        <f>('9'!N12)*100/('9'!J12)</f>
        <v>#DIV/0!</v>
      </c>
    </row>
    <row r="3737" spans="1:4">
      <c r="A3737" s="194" t="s">
        <v>4410</v>
      </c>
      <c r="B3737" s="198" t="s">
        <v>2058</v>
      </c>
      <c r="C3737" s="196">
        <f>'9'!O12</f>
        <v>0</v>
      </c>
      <c r="D3737" s="197" t="e">
        <f>('9'!O12)*100/('9'!J12)</f>
        <v>#DIV/0!</v>
      </c>
    </row>
    <row r="3738" spans="1:4">
      <c r="A3738" s="194" t="s">
        <v>4411</v>
      </c>
      <c r="B3738" s="198" t="s">
        <v>2060</v>
      </c>
      <c r="C3738" s="196">
        <f>'9'!P12</f>
        <v>0</v>
      </c>
      <c r="D3738" s="197" t="e">
        <f>('9'!P12)*100/('9'!J12)</f>
        <v>#DIV/0!</v>
      </c>
    </row>
    <row r="3739" spans="1:4">
      <c r="A3739" s="194" t="s">
        <v>4412</v>
      </c>
      <c r="B3739" s="198" t="s">
        <v>2062</v>
      </c>
      <c r="C3739" s="196">
        <f>'9'!Q12</f>
        <v>0</v>
      </c>
      <c r="D3739" s="197" t="e">
        <f>('9'!Q12)*100/('9'!J12)</f>
        <v>#DIV/0!</v>
      </c>
    </row>
    <row r="3740" spans="1:4">
      <c r="A3740" s="194" t="s">
        <v>4413</v>
      </c>
      <c r="B3740" s="201" t="s">
        <v>2172</v>
      </c>
      <c r="C3740" s="196">
        <f>'9'!M13</f>
        <v>0</v>
      </c>
      <c r="D3740" s="197" t="e">
        <f>('9'!M13)*100/('9'!J13)</f>
        <v>#DIV/0!</v>
      </c>
    </row>
    <row r="3741" spans="1:4">
      <c r="A3741" s="194" t="s">
        <v>4414</v>
      </c>
      <c r="B3741" s="198" t="s">
        <v>2056</v>
      </c>
      <c r="C3741" s="196">
        <f>'9'!N13</f>
        <v>0</v>
      </c>
      <c r="D3741" s="197" t="e">
        <f>('9'!N13)*100/('9'!J13)</f>
        <v>#DIV/0!</v>
      </c>
    </row>
    <row r="3742" spans="1:4">
      <c r="A3742" s="194" t="s">
        <v>4415</v>
      </c>
      <c r="B3742" s="198" t="s">
        <v>2058</v>
      </c>
      <c r="C3742" s="196">
        <f>'9'!O13</f>
        <v>0</v>
      </c>
      <c r="D3742" s="197" t="e">
        <f>('9'!O13)*100/('9'!J13)</f>
        <v>#DIV/0!</v>
      </c>
    </row>
    <row r="3743" spans="1:4">
      <c r="A3743" s="194" t="s">
        <v>4416</v>
      </c>
      <c r="B3743" s="198" t="s">
        <v>2060</v>
      </c>
      <c r="C3743" s="196">
        <f>'9'!P13</f>
        <v>0</v>
      </c>
      <c r="D3743" s="197" t="e">
        <f>('9'!P13)*100/('9'!J13)</f>
        <v>#DIV/0!</v>
      </c>
    </row>
    <row r="3744" spans="1:4">
      <c r="A3744" s="194" t="s">
        <v>4417</v>
      </c>
      <c r="B3744" s="198" t="s">
        <v>2062</v>
      </c>
      <c r="C3744" s="196">
        <f>'9'!Q13</f>
        <v>0</v>
      </c>
      <c r="D3744" s="197" t="e">
        <f>('9'!Q13)*100/('9'!J13)</f>
        <v>#DIV/0!</v>
      </c>
    </row>
    <row r="3745" spans="1:4">
      <c r="A3745" s="194" t="s">
        <v>4418</v>
      </c>
      <c r="B3745" s="201" t="s">
        <v>2178</v>
      </c>
      <c r="C3745" s="196">
        <f>'9'!M14</f>
        <v>0</v>
      </c>
      <c r="D3745" s="197" t="e">
        <f>('9'!M14)*100/('9'!J14)</f>
        <v>#DIV/0!</v>
      </c>
    </row>
    <row r="3746" spans="1:4">
      <c r="A3746" s="194" t="s">
        <v>4419</v>
      </c>
      <c r="B3746" s="198" t="s">
        <v>2056</v>
      </c>
      <c r="C3746" s="196">
        <f>'9'!N14</f>
        <v>0</v>
      </c>
      <c r="D3746" s="197" t="e">
        <f>('9'!N14)*100/('9'!J14)</f>
        <v>#DIV/0!</v>
      </c>
    </row>
    <row r="3747" spans="1:4">
      <c r="A3747" s="194" t="s">
        <v>4420</v>
      </c>
      <c r="B3747" s="198" t="s">
        <v>2058</v>
      </c>
      <c r="C3747" s="196">
        <f>'9'!O14</f>
        <v>0</v>
      </c>
      <c r="D3747" s="197" t="e">
        <f>('9'!O14)*100/('9'!J14)</f>
        <v>#DIV/0!</v>
      </c>
    </row>
    <row r="3748" spans="1:4">
      <c r="A3748" s="194" t="s">
        <v>4421</v>
      </c>
      <c r="B3748" s="198" t="s">
        <v>2060</v>
      </c>
      <c r="C3748" s="196">
        <f>'9'!P14</f>
        <v>0</v>
      </c>
      <c r="D3748" s="197" t="e">
        <f>('9'!P14)*100/('9'!J14)</f>
        <v>#DIV/0!</v>
      </c>
    </row>
    <row r="3749" spans="1:4">
      <c r="A3749" s="194" t="s">
        <v>4422</v>
      </c>
      <c r="B3749" s="198" t="s">
        <v>2062</v>
      </c>
      <c r="C3749" s="196">
        <f>'9'!Q14</f>
        <v>0</v>
      </c>
      <c r="D3749" s="197" t="e">
        <f>('9'!Q14)*100/('9'!J14)</f>
        <v>#DIV/0!</v>
      </c>
    </row>
    <row r="3750" spans="1:4">
      <c r="A3750" s="194" t="s">
        <v>4423</v>
      </c>
      <c r="B3750" s="201" t="s">
        <v>2184</v>
      </c>
      <c r="C3750" s="196">
        <f>'9'!M15</f>
        <v>0</v>
      </c>
      <c r="D3750" s="197" t="e">
        <f>('9'!M15)*100/('9'!J15)</f>
        <v>#DIV/0!</v>
      </c>
    </row>
    <row r="3751" spans="1:4">
      <c r="A3751" s="194" t="s">
        <v>4424</v>
      </c>
      <c r="B3751" s="198" t="s">
        <v>2056</v>
      </c>
      <c r="C3751" s="196">
        <f>'9'!N15</f>
        <v>0</v>
      </c>
      <c r="D3751" s="197" t="e">
        <f>('9'!N15)*100/('9'!J15)</f>
        <v>#DIV/0!</v>
      </c>
    </row>
    <row r="3752" spans="1:4">
      <c r="A3752" s="194" t="s">
        <v>4425</v>
      </c>
      <c r="B3752" s="198" t="s">
        <v>2058</v>
      </c>
      <c r="C3752" s="196">
        <f>'9'!O15</f>
        <v>0</v>
      </c>
      <c r="D3752" s="197" t="e">
        <f>('9'!O15)*100/('9'!J15)</f>
        <v>#DIV/0!</v>
      </c>
    </row>
    <row r="3753" spans="1:4">
      <c r="A3753" s="194" t="s">
        <v>4426</v>
      </c>
      <c r="B3753" s="198" t="s">
        <v>2060</v>
      </c>
      <c r="C3753" s="196">
        <f>'9'!P15</f>
        <v>0</v>
      </c>
      <c r="D3753" s="197" t="e">
        <f>('9'!P15)*100/('9'!J15)</f>
        <v>#DIV/0!</v>
      </c>
    </row>
    <row r="3754" spans="1:4">
      <c r="A3754" s="194" t="s">
        <v>4427</v>
      </c>
      <c r="B3754" s="198" t="s">
        <v>2062</v>
      </c>
      <c r="C3754" s="196">
        <f>'9'!Q15</f>
        <v>0</v>
      </c>
      <c r="D3754" s="197" t="e">
        <f>('9'!Q15)*100/('9'!J15)</f>
        <v>#DIV/0!</v>
      </c>
    </row>
    <row r="3755" spans="1:4">
      <c r="A3755" s="194" t="s">
        <v>4428</v>
      </c>
      <c r="B3755" s="201" t="s">
        <v>2190</v>
      </c>
      <c r="C3755" s="196">
        <f>'9'!M16</f>
        <v>0</v>
      </c>
      <c r="D3755" s="197" t="e">
        <f>('9'!M16)*100/('9'!J16)</f>
        <v>#DIV/0!</v>
      </c>
    </row>
    <row r="3756" spans="1:4">
      <c r="A3756" s="194" t="s">
        <v>4429</v>
      </c>
      <c r="B3756" s="198" t="s">
        <v>2056</v>
      </c>
      <c r="C3756" s="196">
        <f>'9'!N16</f>
        <v>0</v>
      </c>
      <c r="D3756" s="197" t="e">
        <f>('9'!N16)*100/('9'!J16)</f>
        <v>#DIV/0!</v>
      </c>
    </row>
    <row r="3757" spans="1:4">
      <c r="A3757" s="194" t="s">
        <v>4430</v>
      </c>
      <c r="B3757" s="198" t="s">
        <v>2058</v>
      </c>
      <c r="C3757" s="196">
        <f>'9'!O16</f>
        <v>0</v>
      </c>
      <c r="D3757" s="197" t="e">
        <f>('9'!O16)*100/('9'!J16)</f>
        <v>#DIV/0!</v>
      </c>
    </row>
    <row r="3758" spans="1:4">
      <c r="A3758" s="194" t="s">
        <v>4431</v>
      </c>
      <c r="B3758" s="198" t="s">
        <v>2060</v>
      </c>
      <c r="C3758" s="196">
        <f>'9'!P16</f>
        <v>0</v>
      </c>
      <c r="D3758" s="197" t="e">
        <f>('9'!P16)*100/('9'!J16)</f>
        <v>#DIV/0!</v>
      </c>
    </row>
    <row r="3759" spans="1:4">
      <c r="A3759" s="194" t="s">
        <v>4432</v>
      </c>
      <c r="B3759" s="198" t="s">
        <v>2062</v>
      </c>
      <c r="C3759" s="196">
        <f>'9'!Q16</f>
        <v>0</v>
      </c>
      <c r="D3759" s="197" t="e">
        <f>('9'!Q16)*100/('9'!J16)</f>
        <v>#DIV/0!</v>
      </c>
    </row>
    <row r="3760" spans="1:4">
      <c r="A3760" s="194" t="s">
        <v>4433</v>
      </c>
      <c r="B3760" s="201" t="s">
        <v>2196</v>
      </c>
      <c r="C3760" s="196">
        <f>'9'!M17</f>
        <v>0</v>
      </c>
      <c r="D3760" s="197" t="e">
        <f>('9'!M17)*100/('9'!J17)</f>
        <v>#DIV/0!</v>
      </c>
    </row>
    <row r="3761" spans="1:4">
      <c r="A3761" s="194" t="s">
        <v>4434</v>
      </c>
      <c r="B3761" s="198" t="s">
        <v>2056</v>
      </c>
      <c r="C3761" s="196">
        <f>'9'!N17</f>
        <v>0</v>
      </c>
      <c r="D3761" s="197" t="e">
        <f>('9'!N17)*100/('9'!J17)</f>
        <v>#DIV/0!</v>
      </c>
    </row>
    <row r="3762" spans="1:4">
      <c r="A3762" s="194" t="s">
        <v>4435</v>
      </c>
      <c r="B3762" s="198" t="s">
        <v>2058</v>
      </c>
      <c r="C3762" s="196">
        <f>'9'!O17</f>
        <v>0</v>
      </c>
      <c r="D3762" s="197" t="e">
        <f>('9'!O17)*100/('9'!J17)</f>
        <v>#DIV/0!</v>
      </c>
    </row>
    <row r="3763" spans="1:4">
      <c r="A3763" s="194" t="s">
        <v>4436</v>
      </c>
      <c r="B3763" s="198" t="s">
        <v>2060</v>
      </c>
      <c r="C3763" s="196">
        <f>'9'!P17</f>
        <v>0</v>
      </c>
      <c r="D3763" s="197" t="e">
        <f>('9'!P17)*100/('9'!J17)</f>
        <v>#DIV/0!</v>
      </c>
    </row>
    <row r="3764" spans="1:4">
      <c r="A3764" s="194" t="s">
        <v>4437</v>
      </c>
      <c r="B3764" s="198" t="s">
        <v>2062</v>
      </c>
      <c r="C3764" s="196">
        <f>'9'!Q17</f>
        <v>0</v>
      </c>
      <c r="D3764" s="197" t="e">
        <f>('9'!Q17)*100/('9'!J17)</f>
        <v>#DIV/0!</v>
      </c>
    </row>
    <row r="3765" spans="1:4">
      <c r="A3765" s="194" t="s">
        <v>4438</v>
      </c>
      <c r="B3765" s="201" t="s">
        <v>2202</v>
      </c>
      <c r="C3765" s="196">
        <f>'9'!M20</f>
        <v>0</v>
      </c>
      <c r="D3765" s="197" t="e">
        <f>('9'!M20)*100/('9'!J20)</f>
        <v>#DIV/0!</v>
      </c>
    </row>
    <row r="3766" spans="1:4">
      <c r="A3766" s="194" t="s">
        <v>4439</v>
      </c>
      <c r="B3766" s="198" t="s">
        <v>2056</v>
      </c>
      <c r="C3766" s="196">
        <f>'9'!N20</f>
        <v>0</v>
      </c>
      <c r="D3766" s="197" t="e">
        <f>('9'!N20)*100/('9'!J20)</f>
        <v>#DIV/0!</v>
      </c>
    </row>
    <row r="3767" spans="1:4">
      <c r="A3767" s="194" t="s">
        <v>4440</v>
      </c>
      <c r="B3767" s="198" t="s">
        <v>2058</v>
      </c>
      <c r="C3767" s="196">
        <f>'9'!O20</f>
        <v>0</v>
      </c>
      <c r="D3767" s="197" t="e">
        <f>('9'!O20)*100/('9'!J20)</f>
        <v>#DIV/0!</v>
      </c>
    </row>
    <row r="3768" spans="1:4">
      <c r="A3768" s="194" t="s">
        <v>4441</v>
      </c>
      <c r="B3768" s="198" t="s">
        <v>2060</v>
      </c>
      <c r="C3768" s="196">
        <f>'9'!P20</f>
        <v>0</v>
      </c>
      <c r="D3768" s="197" t="e">
        <f>('9'!P20)*100/('9'!J20)</f>
        <v>#DIV/0!</v>
      </c>
    </row>
    <row r="3769" spans="1:4">
      <c r="A3769" s="194" t="s">
        <v>4442</v>
      </c>
      <c r="B3769" s="198" t="s">
        <v>2062</v>
      </c>
      <c r="C3769" s="196">
        <f>'9'!Q20</f>
        <v>0</v>
      </c>
      <c r="D3769" s="197" t="e">
        <f>('9'!Q20)*100/('9'!J20)</f>
        <v>#DIV/0!</v>
      </c>
    </row>
    <row r="3770" spans="1:4">
      <c r="A3770" s="194" t="s">
        <v>4443</v>
      </c>
      <c r="B3770" s="201" t="s">
        <v>2208</v>
      </c>
      <c r="C3770" s="196">
        <f>'9'!M21</f>
        <v>0</v>
      </c>
      <c r="D3770" s="197" t="e">
        <f>('9'!M21)*100/('9'!J21)</f>
        <v>#DIV/0!</v>
      </c>
    </row>
    <row r="3771" spans="1:4">
      <c r="A3771" s="194" t="s">
        <v>4444</v>
      </c>
      <c r="B3771" s="198" t="s">
        <v>2056</v>
      </c>
      <c r="C3771" s="196">
        <f>'9'!N21</f>
        <v>0</v>
      </c>
      <c r="D3771" s="197" t="e">
        <f>('9'!N21)*100/('9'!J21)</f>
        <v>#DIV/0!</v>
      </c>
    </row>
    <row r="3772" spans="1:4">
      <c r="A3772" s="194" t="s">
        <v>4445</v>
      </c>
      <c r="B3772" s="198" t="s">
        <v>2058</v>
      </c>
      <c r="C3772" s="196">
        <f>'9'!O21</f>
        <v>0</v>
      </c>
      <c r="D3772" s="197" t="e">
        <f>('9'!O21)*100/('9'!J21)</f>
        <v>#DIV/0!</v>
      </c>
    </row>
    <row r="3773" spans="1:4">
      <c r="A3773" s="194" t="s">
        <v>4446</v>
      </c>
      <c r="B3773" s="198" t="s">
        <v>2060</v>
      </c>
      <c r="C3773" s="196">
        <f>'9'!P21</f>
        <v>0</v>
      </c>
      <c r="D3773" s="197" t="e">
        <f>('9'!P21)*100/('9'!J21)</f>
        <v>#DIV/0!</v>
      </c>
    </row>
    <row r="3774" spans="1:4">
      <c r="A3774" s="194" t="s">
        <v>4447</v>
      </c>
      <c r="B3774" s="198" t="s">
        <v>2062</v>
      </c>
      <c r="C3774" s="196">
        <f>'9'!Q21</f>
        <v>0</v>
      </c>
      <c r="D3774" s="197" t="e">
        <f>('9'!Q21)*100/('9'!J21)</f>
        <v>#DIV/0!</v>
      </c>
    </row>
    <row r="3775" spans="1:4">
      <c r="A3775" s="194" t="s">
        <v>4448</v>
      </c>
      <c r="B3775" s="201" t="s">
        <v>2214</v>
      </c>
      <c r="C3775" s="196">
        <f>'9'!M22</f>
        <v>0</v>
      </c>
      <c r="D3775" s="197" t="e">
        <f>('9'!M22)*100/('9'!J22)</f>
        <v>#DIV/0!</v>
      </c>
    </row>
    <row r="3776" spans="1:4">
      <c r="A3776" s="194" t="s">
        <v>4449</v>
      </c>
      <c r="B3776" s="198" t="s">
        <v>2056</v>
      </c>
      <c r="C3776" s="196">
        <f>'9'!N22</f>
        <v>0</v>
      </c>
      <c r="D3776" s="197" t="e">
        <f>('9'!N22)*100/('9'!J22)</f>
        <v>#DIV/0!</v>
      </c>
    </row>
    <row r="3777" spans="1:4">
      <c r="A3777" s="194" t="s">
        <v>4450</v>
      </c>
      <c r="B3777" s="198" t="s">
        <v>2058</v>
      </c>
      <c r="C3777" s="196">
        <f>'9'!O22</f>
        <v>0</v>
      </c>
      <c r="D3777" s="197" t="e">
        <f>('9'!O22)*100/('9'!J22)</f>
        <v>#DIV/0!</v>
      </c>
    </row>
    <row r="3778" spans="1:4">
      <c r="A3778" s="194" t="s">
        <v>4451</v>
      </c>
      <c r="B3778" s="198" t="s">
        <v>2060</v>
      </c>
      <c r="C3778" s="196">
        <f>'9'!P22</f>
        <v>0</v>
      </c>
      <c r="D3778" s="197" t="e">
        <f>('9'!P22)*100/('9'!J22)</f>
        <v>#DIV/0!</v>
      </c>
    </row>
    <row r="3779" spans="1:4">
      <c r="A3779" s="194" t="s">
        <v>4452</v>
      </c>
      <c r="B3779" s="198" t="s">
        <v>2062</v>
      </c>
      <c r="C3779" s="196">
        <f>'9'!Q22</f>
        <v>0</v>
      </c>
      <c r="D3779" s="197" t="e">
        <f>('9'!Q22)*100/('9'!J22)</f>
        <v>#DIV/0!</v>
      </c>
    </row>
    <row r="3780" spans="1:4">
      <c r="A3780" s="194" t="s">
        <v>4453</v>
      </c>
      <c r="B3780" s="201" t="s">
        <v>2220</v>
      </c>
      <c r="C3780" s="196">
        <f>'9'!M23</f>
        <v>0</v>
      </c>
      <c r="D3780" s="197" t="e">
        <f>('9'!M23)*100/('9'!J23)</f>
        <v>#DIV/0!</v>
      </c>
    </row>
    <row r="3781" spans="1:4">
      <c r="A3781" s="194" t="s">
        <v>4454</v>
      </c>
      <c r="B3781" s="198" t="s">
        <v>2056</v>
      </c>
      <c r="C3781" s="196">
        <f>'9'!N23</f>
        <v>0</v>
      </c>
      <c r="D3781" s="197" t="e">
        <f>('9'!N23)*100/('9'!J23)</f>
        <v>#DIV/0!</v>
      </c>
    </row>
    <row r="3782" spans="1:4">
      <c r="A3782" s="194" t="s">
        <v>4455</v>
      </c>
      <c r="B3782" s="198" t="s">
        <v>2058</v>
      </c>
      <c r="C3782" s="196">
        <f>'9'!O23</f>
        <v>0</v>
      </c>
      <c r="D3782" s="197" t="e">
        <f>('9'!O23)*100/('9'!J23)</f>
        <v>#DIV/0!</v>
      </c>
    </row>
    <row r="3783" spans="1:4">
      <c r="A3783" s="194" t="s">
        <v>4456</v>
      </c>
      <c r="B3783" s="198" t="s">
        <v>2060</v>
      </c>
      <c r="C3783" s="196">
        <f>'9'!P23</f>
        <v>0</v>
      </c>
      <c r="D3783" s="197" t="e">
        <f>('9'!P23)*100/('9'!J23)</f>
        <v>#DIV/0!</v>
      </c>
    </row>
    <row r="3784" spans="1:4">
      <c r="A3784" s="194" t="s">
        <v>4457</v>
      </c>
      <c r="B3784" s="198" t="s">
        <v>2062</v>
      </c>
      <c r="C3784" s="196">
        <f>'9'!Q23</f>
        <v>0</v>
      </c>
      <c r="D3784" s="197" t="e">
        <f>('9'!Q23)*100/('9'!J23)</f>
        <v>#DIV/0!</v>
      </c>
    </row>
    <row r="3785" spans="1:4">
      <c r="A3785" s="194" t="s">
        <v>4458</v>
      </c>
      <c r="B3785" s="201" t="s">
        <v>2226</v>
      </c>
      <c r="C3785" s="196">
        <f>'9'!M24</f>
        <v>0</v>
      </c>
      <c r="D3785" s="197" t="e">
        <f>('9'!M24)*100/('9'!J24)</f>
        <v>#DIV/0!</v>
      </c>
    </row>
    <row r="3786" spans="1:4">
      <c r="A3786" s="194" t="s">
        <v>4459</v>
      </c>
      <c r="B3786" s="198" t="s">
        <v>2056</v>
      </c>
      <c r="C3786" s="196">
        <f>'9'!N24</f>
        <v>0</v>
      </c>
      <c r="D3786" s="197" t="e">
        <f>('9'!N24)*100/('9'!J24)</f>
        <v>#DIV/0!</v>
      </c>
    </row>
    <row r="3787" spans="1:4">
      <c r="A3787" s="194" t="s">
        <v>4460</v>
      </c>
      <c r="B3787" s="198" t="s">
        <v>2058</v>
      </c>
      <c r="C3787" s="196">
        <f>'9'!O24</f>
        <v>0</v>
      </c>
      <c r="D3787" s="197" t="e">
        <f>('9'!O24)*100/('9'!J24)</f>
        <v>#DIV/0!</v>
      </c>
    </row>
    <row r="3788" spans="1:4">
      <c r="A3788" s="194" t="s">
        <v>4461</v>
      </c>
      <c r="B3788" s="198" t="s">
        <v>2060</v>
      </c>
      <c r="C3788" s="196">
        <f>'9'!P24</f>
        <v>0</v>
      </c>
      <c r="D3788" s="197" t="e">
        <f>('9'!P24)*100/('9'!J24)</f>
        <v>#DIV/0!</v>
      </c>
    </row>
    <row r="3789" spans="1:4">
      <c r="A3789" s="194" t="s">
        <v>4462</v>
      </c>
      <c r="B3789" s="198" t="s">
        <v>2062</v>
      </c>
      <c r="C3789" s="196">
        <f>'9'!Q24</f>
        <v>0</v>
      </c>
      <c r="D3789" s="197" t="e">
        <f>('9'!Q24)*100/('9'!J24)</f>
        <v>#DIV/0!</v>
      </c>
    </row>
    <row r="3790" spans="1:4">
      <c r="A3790" s="194" t="s">
        <v>4463</v>
      </c>
      <c r="B3790" s="201" t="s">
        <v>2232</v>
      </c>
      <c r="C3790" s="196">
        <f>'9'!M25</f>
        <v>0</v>
      </c>
      <c r="D3790" s="197" t="e">
        <f>('9'!M25)*100/('9'!J25)</f>
        <v>#DIV/0!</v>
      </c>
    </row>
    <row r="3791" spans="1:4">
      <c r="A3791" s="194" t="s">
        <v>4464</v>
      </c>
      <c r="B3791" s="198" t="s">
        <v>2056</v>
      </c>
      <c r="C3791" s="196">
        <f>'9'!N25</f>
        <v>0</v>
      </c>
      <c r="D3791" s="197" t="e">
        <f>('9'!N25)*100/('9'!J25)</f>
        <v>#DIV/0!</v>
      </c>
    </row>
    <row r="3792" spans="1:4">
      <c r="A3792" s="194" t="s">
        <v>4465</v>
      </c>
      <c r="B3792" s="198" t="s">
        <v>2058</v>
      </c>
      <c r="C3792" s="196">
        <f>'9'!O25</f>
        <v>0</v>
      </c>
      <c r="D3792" s="197" t="e">
        <f>('9'!O25)*100/('9'!J25)</f>
        <v>#DIV/0!</v>
      </c>
    </row>
    <row r="3793" spans="1:4">
      <c r="A3793" s="194" t="s">
        <v>4466</v>
      </c>
      <c r="B3793" s="198" t="s">
        <v>2060</v>
      </c>
      <c r="C3793" s="196">
        <f>'9'!P25</f>
        <v>0</v>
      </c>
      <c r="D3793" s="197" t="e">
        <f>('9'!P25)*100/('9'!J25)</f>
        <v>#DIV/0!</v>
      </c>
    </row>
    <row r="3794" spans="1:4">
      <c r="A3794" s="194" t="s">
        <v>4467</v>
      </c>
      <c r="B3794" s="198" t="s">
        <v>2062</v>
      </c>
      <c r="C3794" s="196">
        <f>'9'!Q25</f>
        <v>0</v>
      </c>
      <c r="D3794" s="197" t="e">
        <f>('9'!Q25)*100/('9'!J25)</f>
        <v>#DIV/0!</v>
      </c>
    </row>
    <row r="3795" ht="25.5" spans="1:4">
      <c r="A3795" s="194" t="s">
        <v>4468</v>
      </c>
      <c r="B3795" s="201" t="s">
        <v>2238</v>
      </c>
      <c r="C3795" s="196">
        <f>'9'!M26</f>
        <v>0</v>
      </c>
      <c r="D3795" s="197" t="e">
        <f>('9'!M26)*100/('9'!J26)</f>
        <v>#DIV/0!</v>
      </c>
    </row>
    <row r="3796" spans="1:4">
      <c r="A3796" s="194" t="s">
        <v>4469</v>
      </c>
      <c r="B3796" s="198" t="s">
        <v>2056</v>
      </c>
      <c r="C3796" s="196">
        <f>'9'!N26</f>
        <v>0</v>
      </c>
      <c r="D3796" s="197" t="e">
        <f>('9'!N26)*100/('9'!J26)</f>
        <v>#DIV/0!</v>
      </c>
    </row>
    <row r="3797" spans="1:4">
      <c r="A3797" s="194" t="s">
        <v>4470</v>
      </c>
      <c r="B3797" s="198" t="s">
        <v>2058</v>
      </c>
      <c r="C3797" s="196">
        <f>'9'!O26</f>
        <v>0</v>
      </c>
      <c r="D3797" s="197" t="e">
        <f>('9'!O26)*100/('9'!J26)</f>
        <v>#DIV/0!</v>
      </c>
    </row>
    <row r="3798" spans="1:4">
      <c r="A3798" s="194" t="s">
        <v>4471</v>
      </c>
      <c r="B3798" s="198" t="s">
        <v>2060</v>
      </c>
      <c r="C3798" s="196">
        <f>'9'!P26</f>
        <v>0</v>
      </c>
      <c r="D3798" s="197" t="e">
        <f>('9'!P26)*100/('9'!J26)</f>
        <v>#DIV/0!</v>
      </c>
    </row>
    <row r="3799" spans="1:4">
      <c r="A3799" s="194" t="s">
        <v>4472</v>
      </c>
      <c r="B3799" s="198" t="s">
        <v>2062</v>
      </c>
      <c r="C3799" s="196">
        <f>'9'!Q26</f>
        <v>0</v>
      </c>
      <c r="D3799" s="197" t="e">
        <f>('9'!Q26)*100/('9'!J26)</f>
        <v>#DIV/0!</v>
      </c>
    </row>
    <row r="3800" spans="1:4">
      <c r="A3800" s="194" t="s">
        <v>4473</v>
      </c>
      <c r="B3800" s="201" t="s">
        <v>2244</v>
      </c>
      <c r="C3800" s="196">
        <f>'9'!M27</f>
        <v>0</v>
      </c>
      <c r="D3800" s="197" t="e">
        <f>('9'!M27)*100/('9'!J27)</f>
        <v>#DIV/0!</v>
      </c>
    </row>
    <row r="3801" spans="1:4">
      <c r="A3801" s="194" t="s">
        <v>4474</v>
      </c>
      <c r="B3801" s="198" t="s">
        <v>2056</v>
      </c>
      <c r="C3801" s="196">
        <f>'9'!N27</f>
        <v>0</v>
      </c>
      <c r="D3801" s="197" t="e">
        <f>('9'!N27)*100/('9'!J27)</f>
        <v>#DIV/0!</v>
      </c>
    </row>
    <row r="3802" spans="1:4">
      <c r="A3802" s="194" t="s">
        <v>4475</v>
      </c>
      <c r="B3802" s="198" t="s">
        <v>2058</v>
      </c>
      <c r="C3802" s="196">
        <f>'9'!O27</f>
        <v>0</v>
      </c>
      <c r="D3802" s="197" t="e">
        <f>('9'!O27)*100/('9'!J27)</f>
        <v>#DIV/0!</v>
      </c>
    </row>
    <row r="3803" spans="1:4">
      <c r="A3803" s="194" t="s">
        <v>4476</v>
      </c>
      <c r="B3803" s="198" t="s">
        <v>2060</v>
      </c>
      <c r="C3803" s="196">
        <f>'9'!P27</f>
        <v>0</v>
      </c>
      <c r="D3803" s="197" t="e">
        <f>('9'!P27)*100/('9'!J27)</f>
        <v>#DIV/0!</v>
      </c>
    </row>
    <row r="3804" spans="1:4">
      <c r="A3804" s="194" t="s">
        <v>4477</v>
      </c>
      <c r="B3804" s="198" t="s">
        <v>2062</v>
      </c>
      <c r="C3804" s="196">
        <f>'9'!Q27</f>
        <v>0</v>
      </c>
      <c r="D3804" s="197" t="e">
        <f>('9'!Q27)*100/('9'!J27)</f>
        <v>#DIV/0!</v>
      </c>
    </row>
    <row r="3805" spans="1:4">
      <c r="A3805" s="194" t="s">
        <v>4478</v>
      </c>
      <c r="B3805" s="201" t="s">
        <v>2250</v>
      </c>
      <c r="C3805" s="196">
        <f>'9'!M28</f>
        <v>0</v>
      </c>
      <c r="D3805" s="197" t="e">
        <f>('9'!M28)*100/('9'!J28)</f>
        <v>#DIV/0!</v>
      </c>
    </row>
    <row r="3806" spans="1:4">
      <c r="A3806" s="194" t="s">
        <v>4479</v>
      </c>
      <c r="B3806" s="198" t="s">
        <v>2056</v>
      </c>
      <c r="C3806" s="196">
        <f>'9'!N28</f>
        <v>0</v>
      </c>
      <c r="D3806" s="197" t="e">
        <f>('9'!N28)*100/('9'!J28)</f>
        <v>#DIV/0!</v>
      </c>
    </row>
    <row r="3807" spans="1:4">
      <c r="A3807" s="194" t="s">
        <v>4480</v>
      </c>
      <c r="B3807" s="198" t="s">
        <v>2058</v>
      </c>
      <c r="C3807" s="196">
        <f>'9'!O28</f>
        <v>0</v>
      </c>
      <c r="D3807" s="197" t="e">
        <f>('9'!O28)*100/('9'!J28)</f>
        <v>#DIV/0!</v>
      </c>
    </row>
    <row r="3808" spans="1:4">
      <c r="A3808" s="194" t="s">
        <v>4481</v>
      </c>
      <c r="B3808" s="198" t="s">
        <v>2060</v>
      </c>
      <c r="C3808" s="196">
        <f>'9'!P28</f>
        <v>0</v>
      </c>
      <c r="D3808" s="197" t="e">
        <f>('9'!P28)*100/('9'!J28)</f>
        <v>#DIV/0!</v>
      </c>
    </row>
    <row r="3809" spans="1:4">
      <c r="A3809" s="194" t="s">
        <v>4482</v>
      </c>
      <c r="B3809" s="198" t="s">
        <v>2062</v>
      </c>
      <c r="C3809" s="196">
        <f>'9'!Q28</f>
        <v>0</v>
      </c>
      <c r="D3809" s="197" t="e">
        <f>('9'!Q28)*100/('9'!J28)</f>
        <v>#DIV/0!</v>
      </c>
    </row>
    <row r="3810" spans="1:4">
      <c r="A3810" s="194" t="s">
        <v>4483</v>
      </c>
      <c r="B3810" s="201" t="s">
        <v>2256</v>
      </c>
      <c r="C3810" s="196">
        <f>'9'!M29</f>
        <v>0</v>
      </c>
      <c r="D3810" s="197" t="e">
        <f>('9'!M29)*100/('9'!J29)</f>
        <v>#DIV/0!</v>
      </c>
    </row>
    <row r="3811" spans="1:4">
      <c r="A3811" s="194" t="s">
        <v>4484</v>
      </c>
      <c r="B3811" s="198" t="s">
        <v>2056</v>
      </c>
      <c r="C3811" s="196">
        <f>'9'!N29</f>
        <v>0</v>
      </c>
      <c r="D3811" s="197" t="e">
        <f>('9'!N29)*100/('9'!J29)</f>
        <v>#DIV/0!</v>
      </c>
    </row>
    <row r="3812" spans="1:4">
      <c r="A3812" s="194" t="s">
        <v>4485</v>
      </c>
      <c r="B3812" s="198" t="s">
        <v>2058</v>
      </c>
      <c r="C3812" s="196">
        <f>'9'!O29</f>
        <v>0</v>
      </c>
      <c r="D3812" s="197" t="e">
        <f>('9'!O29)*100/('9'!J29)</f>
        <v>#DIV/0!</v>
      </c>
    </row>
    <row r="3813" spans="1:4">
      <c r="A3813" s="194" t="s">
        <v>4486</v>
      </c>
      <c r="B3813" s="198" t="s">
        <v>2060</v>
      </c>
      <c r="C3813" s="196">
        <f>'9'!P29</f>
        <v>0</v>
      </c>
      <c r="D3813" s="197" t="e">
        <f>('9'!P29)*100/('9'!J29)</f>
        <v>#DIV/0!</v>
      </c>
    </row>
    <row r="3814" spans="1:4">
      <c r="A3814" s="194" t="s">
        <v>4487</v>
      </c>
      <c r="B3814" s="198" t="s">
        <v>2062</v>
      </c>
      <c r="C3814" s="196">
        <f>'9'!Q29</f>
        <v>0</v>
      </c>
      <c r="D3814" s="197" t="e">
        <f>('9'!Q29)*100/('9'!J29)</f>
        <v>#DIV/0!</v>
      </c>
    </row>
    <row r="3815" spans="1:4">
      <c r="A3815" s="194" t="s">
        <v>4488</v>
      </c>
      <c r="B3815" s="201" t="s">
        <v>2262</v>
      </c>
      <c r="C3815" s="196">
        <f>'9'!M31</f>
        <v>0</v>
      </c>
      <c r="D3815" s="197" t="e">
        <f>('9'!M31)*100/('9'!J31)</f>
        <v>#DIV/0!</v>
      </c>
    </row>
    <row r="3816" spans="1:4">
      <c r="A3816" s="194" t="s">
        <v>4489</v>
      </c>
      <c r="B3816" s="198" t="s">
        <v>2056</v>
      </c>
      <c r="C3816" s="196">
        <f>'9'!N31</f>
        <v>0</v>
      </c>
      <c r="D3816" s="197" t="e">
        <f>('9'!N31)*100/('9'!J31)</f>
        <v>#DIV/0!</v>
      </c>
    </row>
    <row r="3817" spans="1:4">
      <c r="A3817" s="194" t="s">
        <v>4490</v>
      </c>
      <c r="B3817" s="198" t="s">
        <v>2058</v>
      </c>
      <c r="C3817" s="196">
        <f>'9'!O31</f>
        <v>0</v>
      </c>
      <c r="D3817" s="197" t="e">
        <f>('9'!O31)*100/('9'!J31)</f>
        <v>#DIV/0!</v>
      </c>
    </row>
    <row r="3818" spans="1:4">
      <c r="A3818" s="194" t="s">
        <v>4491</v>
      </c>
      <c r="B3818" s="198" t="s">
        <v>2060</v>
      </c>
      <c r="C3818" s="196">
        <f>'9'!P31</f>
        <v>0</v>
      </c>
      <c r="D3818" s="197" t="e">
        <f>('9'!P31)*100/('9'!J31)</f>
        <v>#DIV/0!</v>
      </c>
    </row>
    <row r="3819" spans="1:4">
      <c r="A3819" s="194" t="s">
        <v>4492</v>
      </c>
      <c r="B3819" s="198" t="s">
        <v>2062</v>
      </c>
      <c r="C3819" s="196">
        <f>'9'!Q31</f>
        <v>0</v>
      </c>
      <c r="D3819" s="197" t="e">
        <f>('9'!Q31)*100/('9'!J31)</f>
        <v>#DIV/0!</v>
      </c>
    </row>
    <row r="3820" spans="1:4">
      <c r="A3820" s="194" t="s">
        <v>4493</v>
      </c>
      <c r="B3820" s="201" t="s">
        <v>2268</v>
      </c>
      <c r="C3820" s="196">
        <f>'10'!M6</f>
        <v>0</v>
      </c>
      <c r="D3820" s="197" t="e">
        <f>('10'!M6)*100/('10'!J6)</f>
        <v>#DIV/0!</v>
      </c>
    </row>
    <row r="3821" spans="1:4">
      <c r="A3821" s="194" t="s">
        <v>4494</v>
      </c>
      <c r="B3821" s="198" t="s">
        <v>2056</v>
      </c>
      <c r="C3821" s="196">
        <f>'10'!N6</f>
        <v>0</v>
      </c>
      <c r="D3821" s="197" t="e">
        <f>('10'!N6)*100/('10'!J6)</f>
        <v>#DIV/0!</v>
      </c>
    </row>
    <row r="3822" spans="1:4">
      <c r="A3822" s="194" t="s">
        <v>4495</v>
      </c>
      <c r="B3822" s="198" t="s">
        <v>2058</v>
      </c>
      <c r="C3822" s="196">
        <f>'10'!O6</f>
        <v>0</v>
      </c>
      <c r="D3822" s="197" t="e">
        <f>('10'!O6)*100/('10'!J6)</f>
        <v>#DIV/0!</v>
      </c>
    </row>
    <row r="3823" spans="1:4">
      <c r="A3823" s="194" t="s">
        <v>4496</v>
      </c>
      <c r="B3823" s="198" t="s">
        <v>2060</v>
      </c>
      <c r="C3823" s="196">
        <f>'10'!P6</f>
        <v>0</v>
      </c>
      <c r="D3823" s="197" t="e">
        <f>('10'!P6)*100/('10'!J6)</f>
        <v>#DIV/0!</v>
      </c>
    </row>
    <row r="3824" spans="1:4">
      <c r="A3824" s="194" t="s">
        <v>4497</v>
      </c>
      <c r="B3824" s="198" t="s">
        <v>2062</v>
      </c>
      <c r="C3824" s="196">
        <f>'10'!Q6</f>
        <v>0</v>
      </c>
      <c r="D3824" s="197" t="e">
        <f>('10'!Q6)*100/('10'!J6)</f>
        <v>#DIV/0!</v>
      </c>
    </row>
    <row r="3825" spans="1:4">
      <c r="A3825" s="194" t="s">
        <v>4498</v>
      </c>
      <c r="B3825" s="201" t="s">
        <v>2274</v>
      </c>
      <c r="C3825" s="196">
        <f>'10'!M8</f>
        <v>0</v>
      </c>
      <c r="D3825" s="197" t="e">
        <f>('10'!M8)*100/('10'!J8)</f>
        <v>#DIV/0!</v>
      </c>
    </row>
    <row r="3826" spans="1:4">
      <c r="A3826" s="194" t="s">
        <v>4499</v>
      </c>
      <c r="B3826" s="198" t="s">
        <v>2056</v>
      </c>
      <c r="C3826" s="196">
        <f>'10'!N8</f>
        <v>0</v>
      </c>
      <c r="D3826" s="197" t="e">
        <f>('10'!N8)*100/('10'!J8)</f>
        <v>#DIV/0!</v>
      </c>
    </row>
    <row r="3827" spans="1:4">
      <c r="A3827" s="194" t="s">
        <v>4500</v>
      </c>
      <c r="B3827" s="198" t="s">
        <v>2058</v>
      </c>
      <c r="C3827" s="196">
        <f>'10'!O8</f>
        <v>0</v>
      </c>
      <c r="D3827" s="197" t="e">
        <f>('10'!O8)*100/('10'!J8)</f>
        <v>#DIV/0!</v>
      </c>
    </row>
    <row r="3828" spans="1:4">
      <c r="A3828" s="194" t="s">
        <v>4501</v>
      </c>
      <c r="B3828" s="198" t="s">
        <v>2060</v>
      </c>
      <c r="C3828" s="196">
        <f>'10'!P8</f>
        <v>0</v>
      </c>
      <c r="D3828" s="197" t="e">
        <f>('10'!P8)*100/('10'!J8)</f>
        <v>#DIV/0!</v>
      </c>
    </row>
    <row r="3829" spans="1:4">
      <c r="A3829" s="194" t="s">
        <v>4502</v>
      </c>
      <c r="B3829" s="198" t="s">
        <v>2062</v>
      </c>
      <c r="C3829" s="196">
        <f>'10'!Q8</f>
        <v>0</v>
      </c>
      <c r="D3829" s="197" t="e">
        <f>('10'!Q8)*100/('10'!J8)</f>
        <v>#DIV/0!</v>
      </c>
    </row>
    <row r="3830" spans="1:4">
      <c r="A3830" s="194" t="s">
        <v>4503</v>
      </c>
      <c r="B3830" s="201" t="s">
        <v>2280</v>
      </c>
      <c r="C3830" s="196">
        <f>'10'!M9</f>
        <v>0</v>
      </c>
      <c r="D3830" s="197" t="e">
        <f>('10'!M9)*100/('10'!J9)</f>
        <v>#DIV/0!</v>
      </c>
    </row>
    <row r="3831" spans="1:4">
      <c r="A3831" s="194" t="s">
        <v>4504</v>
      </c>
      <c r="B3831" s="198" t="s">
        <v>2056</v>
      </c>
      <c r="C3831" s="196">
        <f>'10'!N9</f>
        <v>0</v>
      </c>
      <c r="D3831" s="197" t="e">
        <f>('10'!N9)*100/('10'!J9)</f>
        <v>#DIV/0!</v>
      </c>
    </row>
    <row r="3832" spans="1:4">
      <c r="A3832" s="194" t="s">
        <v>4505</v>
      </c>
      <c r="B3832" s="198" t="s">
        <v>2058</v>
      </c>
      <c r="C3832" s="196">
        <f>'10'!O9</f>
        <v>0</v>
      </c>
      <c r="D3832" s="197" t="e">
        <f>('10'!O9)*100/('10'!J9)</f>
        <v>#DIV/0!</v>
      </c>
    </row>
    <row r="3833" spans="1:4">
      <c r="A3833" s="194" t="s">
        <v>4506</v>
      </c>
      <c r="B3833" s="198" t="s">
        <v>2060</v>
      </c>
      <c r="C3833" s="196">
        <f>'10'!P9</f>
        <v>0</v>
      </c>
      <c r="D3833" s="197" t="e">
        <f>('10'!P9)*100/('10'!J9)</f>
        <v>#DIV/0!</v>
      </c>
    </row>
    <row r="3834" spans="1:4">
      <c r="A3834" s="194" t="s">
        <v>4507</v>
      </c>
      <c r="B3834" s="198" t="s">
        <v>2062</v>
      </c>
      <c r="C3834" s="196">
        <f>'10'!Q9</f>
        <v>0</v>
      </c>
      <c r="D3834" s="197" t="e">
        <f>('10'!Q9)*100/('10'!J9)</f>
        <v>#DIV/0!</v>
      </c>
    </row>
    <row r="3835" spans="1:4">
      <c r="A3835" s="194" t="s">
        <v>4508</v>
      </c>
      <c r="B3835" s="201" t="s">
        <v>2286</v>
      </c>
      <c r="C3835" s="196">
        <f>'10'!M10</f>
        <v>0</v>
      </c>
      <c r="D3835" s="197" t="e">
        <f>('10'!M10)*100/('10'!J10)</f>
        <v>#DIV/0!</v>
      </c>
    </row>
    <row r="3836" spans="1:4">
      <c r="A3836" s="194" t="s">
        <v>4509</v>
      </c>
      <c r="B3836" s="198" t="s">
        <v>2056</v>
      </c>
      <c r="C3836" s="196">
        <f>'10'!N10</f>
        <v>0</v>
      </c>
      <c r="D3836" s="197" t="e">
        <f>('10'!N10)*100/('10'!J10)</f>
        <v>#DIV/0!</v>
      </c>
    </row>
    <row r="3837" spans="1:4">
      <c r="A3837" s="194" t="s">
        <v>4510</v>
      </c>
      <c r="B3837" s="198" t="s">
        <v>2058</v>
      </c>
      <c r="C3837" s="196">
        <f>'10'!O10</f>
        <v>0</v>
      </c>
      <c r="D3837" s="197" t="e">
        <f>('10'!O10)*100/('10'!J10)</f>
        <v>#DIV/0!</v>
      </c>
    </row>
    <row r="3838" spans="1:4">
      <c r="A3838" s="194" t="s">
        <v>4511</v>
      </c>
      <c r="B3838" s="198" t="s">
        <v>2060</v>
      </c>
      <c r="C3838" s="196">
        <f>'10'!P10</f>
        <v>0</v>
      </c>
      <c r="D3838" s="197" t="e">
        <f>('10'!P10)*100/('10'!J10)</f>
        <v>#DIV/0!</v>
      </c>
    </row>
    <row r="3839" spans="1:4">
      <c r="A3839" s="194" t="s">
        <v>4512</v>
      </c>
      <c r="B3839" s="198" t="s">
        <v>2062</v>
      </c>
      <c r="C3839" s="196">
        <f>'10'!Q10</f>
        <v>0</v>
      </c>
      <c r="D3839" s="197" t="e">
        <f>('10'!Q10)*100/('10'!J10)</f>
        <v>#DIV/0!</v>
      </c>
    </row>
    <row r="3840" spans="1:4">
      <c r="A3840" s="194" t="s">
        <v>4513</v>
      </c>
      <c r="B3840" s="201" t="s">
        <v>2292</v>
      </c>
      <c r="C3840" s="196">
        <f>'10'!M11</f>
        <v>0</v>
      </c>
      <c r="D3840" s="197" t="e">
        <f>('10'!M11)*100/('10'!J11)</f>
        <v>#DIV/0!</v>
      </c>
    </row>
    <row r="3841" spans="1:4">
      <c r="A3841" s="194" t="s">
        <v>4514</v>
      </c>
      <c r="B3841" s="198" t="s">
        <v>2056</v>
      </c>
      <c r="C3841" s="196">
        <f>'10'!N11</f>
        <v>0</v>
      </c>
      <c r="D3841" s="197" t="e">
        <f>('10'!N11)*100/('10'!J11)</f>
        <v>#DIV/0!</v>
      </c>
    </row>
    <row r="3842" spans="1:4">
      <c r="A3842" s="194" t="s">
        <v>4515</v>
      </c>
      <c r="B3842" s="198" t="s">
        <v>2058</v>
      </c>
      <c r="C3842" s="196">
        <f>'10'!O11</f>
        <v>0</v>
      </c>
      <c r="D3842" s="197" t="e">
        <f>('10'!O11)*100/('10'!J11)</f>
        <v>#DIV/0!</v>
      </c>
    </row>
    <row r="3843" spans="1:4">
      <c r="A3843" s="194" t="s">
        <v>4516</v>
      </c>
      <c r="B3843" s="198" t="s">
        <v>2060</v>
      </c>
      <c r="C3843" s="196">
        <f>'10'!P11</f>
        <v>0</v>
      </c>
      <c r="D3843" s="197" t="e">
        <f>('10'!P11)*100/('10'!J11)</f>
        <v>#DIV/0!</v>
      </c>
    </row>
    <row r="3844" spans="1:4">
      <c r="A3844" s="194" t="s">
        <v>4517</v>
      </c>
      <c r="B3844" s="198" t="s">
        <v>2062</v>
      </c>
      <c r="C3844" s="196">
        <f>'10'!Q11</f>
        <v>0</v>
      </c>
      <c r="D3844" s="197" t="e">
        <f>('10'!Q11)*100/('10'!J11)</f>
        <v>#DIV/0!</v>
      </c>
    </row>
    <row r="3845" spans="1:4">
      <c r="A3845" s="194" t="s">
        <v>4518</v>
      </c>
      <c r="B3845" s="201" t="s">
        <v>2298</v>
      </c>
      <c r="C3845" s="196">
        <f>'10'!M12</f>
        <v>0</v>
      </c>
      <c r="D3845" s="197" t="e">
        <f>('10'!M12)*100/('10'!J12)</f>
        <v>#DIV/0!</v>
      </c>
    </row>
    <row r="3846" spans="1:4">
      <c r="A3846" s="194" t="s">
        <v>4519</v>
      </c>
      <c r="B3846" s="198" t="s">
        <v>2056</v>
      </c>
      <c r="C3846" s="196">
        <f>'10'!N12</f>
        <v>0</v>
      </c>
      <c r="D3846" s="197" t="e">
        <f>('10'!N12)*100/('10'!J12)</f>
        <v>#DIV/0!</v>
      </c>
    </row>
    <row r="3847" spans="1:4">
      <c r="A3847" s="194" t="s">
        <v>4520</v>
      </c>
      <c r="B3847" s="198" t="s">
        <v>2058</v>
      </c>
      <c r="C3847" s="196">
        <f>'10'!O12</f>
        <v>0</v>
      </c>
      <c r="D3847" s="197" t="e">
        <f>('10'!O12)*100/('10'!J12)</f>
        <v>#DIV/0!</v>
      </c>
    </row>
    <row r="3848" spans="1:4">
      <c r="A3848" s="194" t="s">
        <v>4521</v>
      </c>
      <c r="B3848" s="198" t="s">
        <v>2060</v>
      </c>
      <c r="C3848" s="196">
        <f>'10'!P12</f>
        <v>0</v>
      </c>
      <c r="D3848" s="197" t="e">
        <f>('10'!P12)*100/('10'!J12)</f>
        <v>#DIV/0!</v>
      </c>
    </row>
    <row r="3849" spans="1:4">
      <c r="A3849" s="194" t="s">
        <v>4522</v>
      </c>
      <c r="B3849" s="198" t="s">
        <v>2062</v>
      </c>
      <c r="C3849" s="196">
        <f>'10'!Q12</f>
        <v>0</v>
      </c>
      <c r="D3849" s="197" t="e">
        <f>('10'!Q12)*100/('10'!J12)</f>
        <v>#DIV/0!</v>
      </c>
    </row>
    <row r="3850" spans="1:4">
      <c r="A3850" s="194" t="s">
        <v>4523</v>
      </c>
      <c r="B3850" s="201" t="s">
        <v>2304</v>
      </c>
      <c r="C3850" s="196">
        <f>'10'!M13</f>
        <v>0</v>
      </c>
      <c r="D3850" s="197" t="e">
        <f>('10'!M13)*100/('10'!J13)</f>
        <v>#DIV/0!</v>
      </c>
    </row>
    <row r="3851" spans="1:4">
      <c r="A3851" s="194" t="s">
        <v>4524</v>
      </c>
      <c r="B3851" s="198" t="s">
        <v>2056</v>
      </c>
      <c r="C3851" s="196">
        <f>'10'!N13</f>
        <v>0</v>
      </c>
      <c r="D3851" s="197" t="e">
        <f>('10'!N13)*100/('10'!J13)</f>
        <v>#DIV/0!</v>
      </c>
    </row>
    <row r="3852" spans="1:4">
      <c r="A3852" s="194" t="s">
        <v>4525</v>
      </c>
      <c r="B3852" s="198" t="s">
        <v>2058</v>
      </c>
      <c r="C3852" s="196">
        <f>'10'!O13</f>
        <v>0</v>
      </c>
      <c r="D3852" s="197" t="e">
        <f>('10'!O13)*100/('10'!J13)</f>
        <v>#DIV/0!</v>
      </c>
    </row>
    <row r="3853" spans="1:4">
      <c r="A3853" s="194" t="s">
        <v>4526</v>
      </c>
      <c r="B3853" s="198" t="s">
        <v>2060</v>
      </c>
      <c r="C3853" s="196">
        <f>'10'!P13</f>
        <v>0</v>
      </c>
      <c r="D3853" s="197" t="e">
        <f>('10'!P13)*100/('10'!J13)</f>
        <v>#DIV/0!</v>
      </c>
    </row>
    <row r="3854" spans="1:4">
      <c r="A3854" s="194" t="s">
        <v>4527</v>
      </c>
      <c r="B3854" s="198" t="s">
        <v>2062</v>
      </c>
      <c r="C3854" s="196">
        <f>'10'!Q13</f>
        <v>0</v>
      </c>
      <c r="D3854" s="197" t="e">
        <f>('10'!Q13)*100/('10'!J13)</f>
        <v>#DIV/0!</v>
      </c>
    </row>
    <row r="3855" spans="1:4">
      <c r="A3855" s="194" t="s">
        <v>4528</v>
      </c>
      <c r="B3855" s="201" t="s">
        <v>2310</v>
      </c>
      <c r="C3855" s="196">
        <f>'10'!M15</f>
        <v>0</v>
      </c>
      <c r="D3855" s="197" t="e">
        <f>('10'!M15)*100/('10'!J15)</f>
        <v>#DIV/0!</v>
      </c>
    </row>
    <row r="3856" spans="1:4">
      <c r="A3856" s="194" t="s">
        <v>4529</v>
      </c>
      <c r="B3856" s="198" t="s">
        <v>2056</v>
      </c>
      <c r="C3856" s="196">
        <f>'10'!N15</f>
        <v>0</v>
      </c>
      <c r="D3856" s="197" t="e">
        <f>('10'!N15)*100/('10'!J15)</f>
        <v>#DIV/0!</v>
      </c>
    </row>
    <row r="3857" spans="1:4">
      <c r="A3857" s="194" t="s">
        <v>4530</v>
      </c>
      <c r="B3857" s="198" t="s">
        <v>2058</v>
      </c>
      <c r="C3857" s="196">
        <f>'10'!O15</f>
        <v>0</v>
      </c>
      <c r="D3857" s="197" t="e">
        <f>('10'!O15)*100/('10'!J15)</f>
        <v>#DIV/0!</v>
      </c>
    </row>
    <row r="3858" spans="1:4">
      <c r="A3858" s="194" t="s">
        <v>4531</v>
      </c>
      <c r="B3858" s="198" t="s">
        <v>2060</v>
      </c>
      <c r="C3858" s="196">
        <f>'10'!P15</f>
        <v>0</v>
      </c>
      <c r="D3858" s="197" t="e">
        <f>('10'!P15)*100/('10'!J15)</f>
        <v>#DIV/0!</v>
      </c>
    </row>
    <row r="3859" spans="1:4">
      <c r="A3859" s="194" t="s">
        <v>4532</v>
      </c>
      <c r="B3859" s="198" t="s">
        <v>2062</v>
      </c>
      <c r="C3859" s="196">
        <f>'10'!Q15</f>
        <v>0</v>
      </c>
      <c r="D3859" s="197" t="e">
        <f>('10'!Q15)*100/('10'!J15)</f>
        <v>#DIV/0!</v>
      </c>
    </row>
    <row r="3860" spans="1:4">
      <c r="A3860" s="194" t="s">
        <v>4533</v>
      </c>
      <c r="B3860" s="201" t="s">
        <v>2316</v>
      </c>
      <c r="C3860" s="196">
        <f>'10'!M16</f>
        <v>0</v>
      </c>
      <c r="D3860" s="197" t="e">
        <f>('10'!M16)*100/('10'!J16)</f>
        <v>#DIV/0!</v>
      </c>
    </row>
    <row r="3861" spans="1:4">
      <c r="A3861" s="194" t="s">
        <v>4534</v>
      </c>
      <c r="B3861" s="198" t="s">
        <v>2056</v>
      </c>
      <c r="C3861" s="196">
        <f>'10'!N16</f>
        <v>0</v>
      </c>
      <c r="D3861" s="197" t="e">
        <f>('10'!N16)*100/('10'!J16)</f>
        <v>#DIV/0!</v>
      </c>
    </row>
    <row r="3862" spans="1:4">
      <c r="A3862" s="194" t="s">
        <v>4535</v>
      </c>
      <c r="B3862" s="198" t="s">
        <v>2058</v>
      </c>
      <c r="C3862" s="196">
        <f>'10'!O16</f>
        <v>0</v>
      </c>
      <c r="D3862" s="197" t="e">
        <f>('10'!O16)*100/('10'!J16)</f>
        <v>#DIV/0!</v>
      </c>
    </row>
    <row r="3863" spans="1:4">
      <c r="A3863" s="194" t="s">
        <v>4536</v>
      </c>
      <c r="B3863" s="198" t="s">
        <v>2060</v>
      </c>
      <c r="C3863" s="196">
        <f>'10'!P16</f>
        <v>0</v>
      </c>
      <c r="D3863" s="197" t="e">
        <f>('10'!P16)*100/('10'!J16)</f>
        <v>#DIV/0!</v>
      </c>
    </row>
    <row r="3864" spans="1:4">
      <c r="A3864" s="194" t="s">
        <v>4537</v>
      </c>
      <c r="B3864" s="198" t="s">
        <v>2062</v>
      </c>
      <c r="C3864" s="196">
        <f>'10'!Q16</f>
        <v>0</v>
      </c>
      <c r="D3864" s="197" t="e">
        <f>('10'!Q16)*100/('10'!J16)</f>
        <v>#DIV/0!</v>
      </c>
    </row>
    <row r="3865" spans="1:4">
      <c r="A3865" s="194" t="s">
        <v>4538</v>
      </c>
      <c r="B3865" s="201" t="s">
        <v>2322</v>
      </c>
      <c r="C3865" s="196">
        <f>'10'!M17</f>
        <v>0</v>
      </c>
      <c r="D3865" s="197" t="e">
        <f>('10'!M17)*100/('10'!J17)</f>
        <v>#DIV/0!</v>
      </c>
    </row>
    <row r="3866" spans="1:4">
      <c r="A3866" s="194" t="s">
        <v>4539</v>
      </c>
      <c r="B3866" s="198" t="s">
        <v>2056</v>
      </c>
      <c r="C3866" s="196">
        <f>'10'!N17</f>
        <v>0</v>
      </c>
      <c r="D3866" s="197" t="e">
        <f>('10'!N17)*100/('10'!J17)</f>
        <v>#DIV/0!</v>
      </c>
    </row>
    <row r="3867" spans="1:4">
      <c r="A3867" s="194" t="s">
        <v>4540</v>
      </c>
      <c r="B3867" s="198" t="s">
        <v>2058</v>
      </c>
      <c r="C3867" s="196">
        <f>'10'!O17</f>
        <v>0</v>
      </c>
      <c r="D3867" s="197" t="e">
        <f>('10'!O17)*100/('10'!J17)</f>
        <v>#DIV/0!</v>
      </c>
    </row>
    <row r="3868" spans="1:4">
      <c r="A3868" s="194" t="s">
        <v>4541</v>
      </c>
      <c r="B3868" s="198" t="s">
        <v>2060</v>
      </c>
      <c r="C3868" s="196">
        <f>'10'!P17</f>
        <v>0</v>
      </c>
      <c r="D3868" s="197" t="e">
        <f>('10'!P17)*100/('10'!J17)</f>
        <v>#DIV/0!</v>
      </c>
    </row>
    <row r="3869" spans="1:4">
      <c r="A3869" s="194" t="s">
        <v>4542</v>
      </c>
      <c r="B3869" s="198" t="s">
        <v>2062</v>
      </c>
      <c r="C3869" s="196">
        <f>'10'!Q17</f>
        <v>0</v>
      </c>
      <c r="D3869" s="197" t="e">
        <f>('10'!Q17)*100/('10'!J17)</f>
        <v>#DIV/0!</v>
      </c>
    </row>
    <row r="3870" spans="1:4">
      <c r="A3870" s="194" t="s">
        <v>4543</v>
      </c>
      <c r="B3870" s="201" t="s">
        <v>2328</v>
      </c>
      <c r="C3870" s="196">
        <f>'10'!M18</f>
        <v>0</v>
      </c>
      <c r="D3870" s="197" t="e">
        <f>('10'!M18)*100/('10'!J18)</f>
        <v>#DIV/0!</v>
      </c>
    </row>
    <row r="3871" spans="1:4">
      <c r="A3871" s="194" t="s">
        <v>4544</v>
      </c>
      <c r="B3871" s="198" t="s">
        <v>2056</v>
      </c>
      <c r="C3871" s="196">
        <f>'10'!N18</f>
        <v>0</v>
      </c>
      <c r="D3871" s="197" t="e">
        <f>('10'!N18)*100/('10'!J18)</f>
        <v>#DIV/0!</v>
      </c>
    </row>
    <row r="3872" spans="1:4">
      <c r="A3872" s="194" t="s">
        <v>4545</v>
      </c>
      <c r="B3872" s="198" t="s">
        <v>2058</v>
      </c>
      <c r="C3872" s="196">
        <f>'10'!O18</f>
        <v>0</v>
      </c>
      <c r="D3872" s="197" t="e">
        <f>('10'!O18)*100/('10'!J18)</f>
        <v>#DIV/0!</v>
      </c>
    </row>
    <row r="3873" spans="1:4">
      <c r="A3873" s="194" t="s">
        <v>4546</v>
      </c>
      <c r="B3873" s="198" t="s">
        <v>2060</v>
      </c>
      <c r="C3873" s="196">
        <f>'10'!P18</f>
        <v>0</v>
      </c>
      <c r="D3873" s="197" t="e">
        <f>('10'!P18)*100/('10'!J18)</f>
        <v>#DIV/0!</v>
      </c>
    </row>
    <row r="3874" spans="1:4">
      <c r="A3874" s="194" t="s">
        <v>4547</v>
      </c>
      <c r="B3874" s="198" t="s">
        <v>2062</v>
      </c>
      <c r="C3874" s="196">
        <f>'10'!Q18</f>
        <v>0</v>
      </c>
      <c r="D3874" s="197" t="e">
        <f>('10'!Q18)*100/('10'!J18)</f>
        <v>#DIV/0!</v>
      </c>
    </row>
    <row r="3875" spans="1:4">
      <c r="A3875" s="194" t="s">
        <v>4548</v>
      </c>
      <c r="B3875" s="201" t="s">
        <v>2334</v>
      </c>
      <c r="C3875" s="196">
        <f>'10'!M19</f>
        <v>0</v>
      </c>
      <c r="D3875" s="197" t="e">
        <f>('10'!M19)*100/('10'!J19)</f>
        <v>#DIV/0!</v>
      </c>
    </row>
    <row r="3876" spans="1:4">
      <c r="A3876" s="194" t="s">
        <v>4549</v>
      </c>
      <c r="B3876" s="198" t="s">
        <v>2056</v>
      </c>
      <c r="C3876" s="196">
        <f>'10'!N19</f>
        <v>0</v>
      </c>
      <c r="D3876" s="197" t="e">
        <f>('10'!N19)*100/('10'!J19)</f>
        <v>#DIV/0!</v>
      </c>
    </row>
    <row r="3877" spans="1:4">
      <c r="A3877" s="194" t="s">
        <v>4550</v>
      </c>
      <c r="B3877" s="198" t="s">
        <v>2058</v>
      </c>
      <c r="C3877" s="196">
        <f>'10'!O19</f>
        <v>0</v>
      </c>
      <c r="D3877" s="197" t="e">
        <f>('10'!O19)*100/('10'!J19)</f>
        <v>#DIV/0!</v>
      </c>
    </row>
    <row r="3878" spans="1:4">
      <c r="A3878" s="194" t="s">
        <v>4551</v>
      </c>
      <c r="B3878" s="198" t="s">
        <v>2060</v>
      </c>
      <c r="C3878" s="196">
        <f>'10'!P19</f>
        <v>0</v>
      </c>
      <c r="D3878" s="197" t="e">
        <f>('10'!P19)*100/('10'!J19)</f>
        <v>#DIV/0!</v>
      </c>
    </row>
    <row r="3879" spans="1:4">
      <c r="A3879" s="194" t="s">
        <v>4552</v>
      </c>
      <c r="B3879" s="198" t="s">
        <v>2062</v>
      </c>
      <c r="C3879" s="196">
        <f>'10'!Q19</f>
        <v>0</v>
      </c>
      <c r="D3879" s="197" t="e">
        <f>('10'!Q19)*100/('10'!J19)</f>
        <v>#DIV/0!</v>
      </c>
    </row>
    <row r="3880" spans="1:4">
      <c r="A3880" s="194" t="s">
        <v>4553</v>
      </c>
      <c r="B3880" s="201" t="s">
        <v>2340</v>
      </c>
      <c r="C3880" s="196">
        <f>'10'!M21</f>
        <v>0</v>
      </c>
      <c r="D3880" s="197" t="e">
        <f>('10'!M21)*100/('10'!J21)</f>
        <v>#DIV/0!</v>
      </c>
    </row>
    <row r="3881" spans="1:4">
      <c r="A3881" s="194" t="s">
        <v>4554</v>
      </c>
      <c r="B3881" s="198" t="s">
        <v>2056</v>
      </c>
      <c r="C3881" s="196">
        <f>'10'!N21</f>
        <v>0</v>
      </c>
      <c r="D3881" s="197" t="e">
        <f>('10'!N21)*100/('10'!J21)</f>
        <v>#DIV/0!</v>
      </c>
    </row>
    <row r="3882" spans="1:4">
      <c r="A3882" s="194" t="s">
        <v>4555</v>
      </c>
      <c r="B3882" s="198" t="s">
        <v>2058</v>
      </c>
      <c r="C3882" s="196">
        <f>'10'!O21</f>
        <v>0</v>
      </c>
      <c r="D3882" s="197" t="e">
        <f>('10'!O21)*100/('10'!J21)</f>
        <v>#DIV/0!</v>
      </c>
    </row>
    <row r="3883" spans="1:4">
      <c r="A3883" s="194" t="s">
        <v>4556</v>
      </c>
      <c r="B3883" s="198" t="s">
        <v>2060</v>
      </c>
      <c r="C3883" s="196">
        <f>'10'!P21</f>
        <v>0</v>
      </c>
      <c r="D3883" s="197" t="e">
        <f>('10'!P21)*100/('10'!J21)</f>
        <v>#DIV/0!</v>
      </c>
    </row>
    <row r="3884" spans="1:4">
      <c r="A3884" s="194" t="s">
        <v>4557</v>
      </c>
      <c r="B3884" s="198" t="s">
        <v>2062</v>
      </c>
      <c r="C3884" s="196">
        <f>'10'!Q21</f>
        <v>0</v>
      </c>
      <c r="D3884" s="197" t="e">
        <f>('10'!Q21)*100/('10'!J21)</f>
        <v>#DIV/0!</v>
      </c>
    </row>
    <row r="3885" spans="1:4">
      <c r="A3885" s="194" t="s">
        <v>4558</v>
      </c>
      <c r="B3885" s="201" t="s">
        <v>2346</v>
      </c>
      <c r="C3885" s="196">
        <f>'10'!M23</f>
        <v>0</v>
      </c>
      <c r="D3885" s="197" t="e">
        <f>('10'!M23)*100/('10'!J23)</f>
        <v>#DIV/0!</v>
      </c>
    </row>
    <row r="3886" spans="1:4">
      <c r="A3886" s="194" t="s">
        <v>4559</v>
      </c>
      <c r="B3886" s="198" t="s">
        <v>2056</v>
      </c>
      <c r="C3886" s="196">
        <f>'10'!N23</f>
        <v>0</v>
      </c>
      <c r="D3886" s="197" t="e">
        <f>('10'!N23)*100/('10'!J23)</f>
        <v>#DIV/0!</v>
      </c>
    </row>
    <row r="3887" spans="1:4">
      <c r="A3887" s="194" t="s">
        <v>4560</v>
      </c>
      <c r="B3887" s="198" t="s">
        <v>2058</v>
      </c>
      <c r="C3887" s="196">
        <f>'10'!O23</f>
        <v>0</v>
      </c>
      <c r="D3887" s="197" t="e">
        <f>('10'!O23)*100/('10'!J23)</f>
        <v>#DIV/0!</v>
      </c>
    </row>
    <row r="3888" spans="1:4">
      <c r="A3888" s="194" t="s">
        <v>4561</v>
      </c>
      <c r="B3888" s="198" t="s">
        <v>2060</v>
      </c>
      <c r="C3888" s="196">
        <f>'10'!P23</f>
        <v>0</v>
      </c>
      <c r="D3888" s="197" t="e">
        <f>('10'!P23)*100/('10'!J23)</f>
        <v>#DIV/0!</v>
      </c>
    </row>
    <row r="3889" spans="1:4">
      <c r="A3889" s="194" t="s">
        <v>4562</v>
      </c>
      <c r="B3889" s="198" t="s">
        <v>2062</v>
      </c>
      <c r="C3889" s="196">
        <f>'10'!Q23</f>
        <v>0</v>
      </c>
      <c r="D3889" s="197" t="e">
        <f>('10'!Q23)*100/('10'!J23)</f>
        <v>#DIV/0!</v>
      </c>
    </row>
    <row r="3890" spans="1:4">
      <c r="A3890" s="194" t="s">
        <v>4563</v>
      </c>
      <c r="B3890" s="201" t="s">
        <v>2352</v>
      </c>
      <c r="C3890" s="196">
        <f>'10'!M24</f>
        <v>0</v>
      </c>
      <c r="D3890" s="197" t="e">
        <f>('10'!M24)*100/('10'!J24)</f>
        <v>#DIV/0!</v>
      </c>
    </row>
    <row r="3891" spans="1:4">
      <c r="A3891" s="194" t="s">
        <v>4564</v>
      </c>
      <c r="B3891" s="198" t="s">
        <v>2056</v>
      </c>
      <c r="C3891" s="196">
        <f>'10'!N24</f>
        <v>0</v>
      </c>
      <c r="D3891" s="197" t="e">
        <f>('10'!N24)*100/('10'!J24)</f>
        <v>#DIV/0!</v>
      </c>
    </row>
    <row r="3892" spans="1:4">
      <c r="A3892" s="194" t="s">
        <v>4565</v>
      </c>
      <c r="B3892" s="198" t="s">
        <v>2058</v>
      </c>
      <c r="C3892" s="196">
        <f>'10'!O24</f>
        <v>0</v>
      </c>
      <c r="D3892" s="197" t="e">
        <f>('10'!O24)*100/('10'!J24)</f>
        <v>#DIV/0!</v>
      </c>
    </row>
    <row r="3893" spans="1:4">
      <c r="A3893" s="194" t="s">
        <v>4566</v>
      </c>
      <c r="B3893" s="198" t="s">
        <v>2060</v>
      </c>
      <c r="C3893" s="196">
        <f>'10'!P24</f>
        <v>0</v>
      </c>
      <c r="D3893" s="197" t="e">
        <f>('10'!P24)*100/('10'!J24)</f>
        <v>#DIV/0!</v>
      </c>
    </row>
    <row r="3894" spans="1:4">
      <c r="A3894" s="194" t="s">
        <v>4567</v>
      </c>
      <c r="B3894" s="198" t="s">
        <v>2062</v>
      </c>
      <c r="C3894" s="196">
        <f>'10'!Q24</f>
        <v>0</v>
      </c>
      <c r="D3894" s="197" t="e">
        <f>('10'!Q24)*100/('10'!J24)</f>
        <v>#DIV/0!</v>
      </c>
    </row>
    <row r="3895" spans="1:4">
      <c r="A3895" s="194" t="s">
        <v>4568</v>
      </c>
      <c r="B3895" s="212" t="s">
        <v>66</v>
      </c>
      <c r="C3895" s="196" t="s">
        <v>66</v>
      </c>
      <c r="D3895" s="197" t="s">
        <v>66</v>
      </c>
    </row>
    <row r="3896" spans="1:4">
      <c r="A3896" s="194" t="s">
        <v>4569</v>
      </c>
      <c r="B3896" s="213" t="s">
        <v>66</v>
      </c>
      <c r="C3896" s="196" t="s">
        <v>66</v>
      </c>
      <c r="D3896" s="197" t="s">
        <v>66</v>
      </c>
    </row>
    <row r="3897" spans="1:4">
      <c r="A3897" s="194" t="s">
        <v>4570</v>
      </c>
      <c r="B3897" s="212" t="s">
        <v>66</v>
      </c>
      <c r="C3897" s="196" t="s">
        <v>66</v>
      </c>
      <c r="D3897" s="197" t="s">
        <v>66</v>
      </c>
    </row>
    <row r="3898" spans="1:4">
      <c r="A3898" s="194" t="s">
        <v>4571</v>
      </c>
      <c r="B3898" s="212" t="s">
        <v>66</v>
      </c>
      <c r="C3898" s="196" t="s">
        <v>66</v>
      </c>
      <c r="D3898" s="197" t="s">
        <v>66</v>
      </c>
    </row>
    <row r="3899" spans="1:4">
      <c r="A3899" s="194" t="s">
        <v>4572</v>
      </c>
      <c r="B3899" s="212" t="s">
        <v>66</v>
      </c>
      <c r="C3899" s="196" t="s">
        <v>66</v>
      </c>
      <c r="D3899" s="197" t="s">
        <v>66</v>
      </c>
    </row>
    <row r="3900" spans="1:4">
      <c r="A3900" s="194" t="s">
        <v>4573</v>
      </c>
      <c r="B3900" s="201" t="s">
        <v>2363</v>
      </c>
      <c r="C3900" s="196">
        <f>'10'!M25</f>
        <v>0</v>
      </c>
      <c r="D3900" s="197" t="e">
        <f>('10'!M25)*100/('10'!J25)</f>
        <v>#DIV/0!</v>
      </c>
    </row>
    <row r="3901" spans="1:4">
      <c r="A3901" s="194" t="s">
        <v>4574</v>
      </c>
      <c r="B3901" s="198" t="s">
        <v>2056</v>
      </c>
      <c r="C3901" s="196">
        <f>'10'!N25</f>
        <v>0</v>
      </c>
      <c r="D3901" s="197" t="e">
        <f>('10'!N25)*100/('10'!J25)</f>
        <v>#DIV/0!</v>
      </c>
    </row>
    <row r="3902" spans="1:4">
      <c r="A3902" s="194" t="s">
        <v>4575</v>
      </c>
      <c r="B3902" s="198" t="s">
        <v>2058</v>
      </c>
      <c r="C3902" s="196">
        <f>'10'!O25</f>
        <v>0</v>
      </c>
      <c r="D3902" s="197" t="e">
        <f>('10'!O25)*100/('10'!J25)</f>
        <v>#DIV/0!</v>
      </c>
    </row>
    <row r="3903" spans="1:4">
      <c r="A3903" s="194" t="s">
        <v>4576</v>
      </c>
      <c r="B3903" s="198" t="s">
        <v>2060</v>
      </c>
      <c r="C3903" s="196">
        <f>'10'!P25</f>
        <v>0</v>
      </c>
      <c r="D3903" s="197" t="e">
        <f>('10'!P25)*100/('10'!J25)</f>
        <v>#DIV/0!</v>
      </c>
    </row>
    <row r="3904" s="181" customFormat="1" spans="1:11">
      <c r="A3904" s="194" t="s">
        <v>4577</v>
      </c>
      <c r="B3904" s="198" t="s">
        <v>2062</v>
      </c>
      <c r="C3904" s="196">
        <f>'10'!Q25</f>
        <v>0</v>
      </c>
      <c r="D3904" s="197" t="e">
        <f>('10'!Q25)*100/('10'!J25)</f>
        <v>#DIV/0!</v>
      </c>
      <c r="K3904" s="203"/>
    </row>
    <row r="3905" spans="1:4">
      <c r="A3905" s="194" t="s">
        <v>4578</v>
      </c>
      <c r="B3905" s="201" t="s">
        <v>2369</v>
      </c>
      <c r="C3905" s="196">
        <f>'10'!M27</f>
        <v>0</v>
      </c>
      <c r="D3905" s="197" t="e">
        <f>('10'!M27)*100/('10'!J27)</f>
        <v>#DIV/0!</v>
      </c>
    </row>
    <row r="3906" spans="1:4">
      <c r="A3906" s="194" t="s">
        <v>4579</v>
      </c>
      <c r="B3906" s="198" t="s">
        <v>2056</v>
      </c>
      <c r="C3906" s="196">
        <f>'10'!N27</f>
        <v>0</v>
      </c>
      <c r="D3906" s="197" t="e">
        <f>('10'!N27)*100/('10'!J27)</f>
        <v>#DIV/0!</v>
      </c>
    </row>
    <row r="3907" spans="1:4">
      <c r="A3907" s="194" t="s">
        <v>4580</v>
      </c>
      <c r="B3907" s="198" t="s">
        <v>2058</v>
      </c>
      <c r="C3907" s="196">
        <f>'10'!O27</f>
        <v>0</v>
      </c>
      <c r="D3907" s="197" t="e">
        <f>('10'!O27)*100/('10'!J27)</f>
        <v>#DIV/0!</v>
      </c>
    </row>
    <row r="3908" spans="1:4">
      <c r="A3908" s="194" t="s">
        <v>4581</v>
      </c>
      <c r="B3908" s="198" t="s">
        <v>2060</v>
      </c>
      <c r="C3908" s="196">
        <f>'10'!P27</f>
        <v>0</v>
      </c>
      <c r="D3908" s="197" t="e">
        <f>('10'!P27)*100/('10'!J27)</f>
        <v>#DIV/0!</v>
      </c>
    </row>
    <row r="3909" spans="1:4">
      <c r="A3909" s="194" t="s">
        <v>4582</v>
      </c>
      <c r="B3909" s="198" t="s">
        <v>2062</v>
      </c>
      <c r="C3909" s="196">
        <f>'10'!Q27</f>
        <v>0</v>
      </c>
      <c r="D3909" s="197" t="e">
        <f>('10'!Q27)*100/('10'!J27)</f>
        <v>#DIV/0!</v>
      </c>
    </row>
    <row r="3910" spans="1:4">
      <c r="A3910" s="194" t="s">
        <v>4583</v>
      </c>
      <c r="B3910" s="201" t="s">
        <v>2375</v>
      </c>
      <c r="C3910" s="196">
        <f>'10'!M28</f>
        <v>0</v>
      </c>
      <c r="D3910" s="197" t="e">
        <f>('10'!M28)*100/('10'!J28)</f>
        <v>#DIV/0!</v>
      </c>
    </row>
    <row r="3911" spans="1:4">
      <c r="A3911" s="194" t="s">
        <v>4584</v>
      </c>
      <c r="B3911" s="198" t="s">
        <v>2056</v>
      </c>
      <c r="C3911" s="196">
        <f>'10'!N28</f>
        <v>0</v>
      </c>
      <c r="D3911" s="197" t="e">
        <f>('10'!N28)*100/('10'!J28)</f>
        <v>#DIV/0!</v>
      </c>
    </row>
    <row r="3912" s="181" customFormat="1" spans="1:11">
      <c r="A3912" s="194" t="s">
        <v>4585</v>
      </c>
      <c r="B3912" s="198" t="s">
        <v>2058</v>
      </c>
      <c r="C3912" s="196">
        <f>'10'!O28</f>
        <v>0</v>
      </c>
      <c r="D3912" s="197" t="e">
        <f>('10'!O28)*100/('10'!J28)</f>
        <v>#DIV/0!</v>
      </c>
      <c r="K3912" s="203"/>
    </row>
    <row r="3913" spans="1:4">
      <c r="A3913" s="194" t="s">
        <v>4586</v>
      </c>
      <c r="B3913" s="198" t="s">
        <v>2060</v>
      </c>
      <c r="C3913" s="196">
        <f>'10'!P28</f>
        <v>0</v>
      </c>
      <c r="D3913" s="197" t="e">
        <f>('10'!P28)*100/('10'!J28)</f>
        <v>#DIV/0!</v>
      </c>
    </row>
    <row r="3914" spans="1:4">
      <c r="A3914" s="194" t="s">
        <v>4587</v>
      </c>
      <c r="B3914" s="198" t="s">
        <v>2062</v>
      </c>
      <c r="C3914" s="196">
        <f>'10'!Q28</f>
        <v>0</v>
      </c>
      <c r="D3914" s="197" t="e">
        <f>('10'!Q28)*100/('10'!J28)</f>
        <v>#DIV/0!</v>
      </c>
    </row>
    <row r="3915" spans="1:4">
      <c r="A3915" s="194" t="s">
        <v>4588</v>
      </c>
      <c r="B3915" s="201" t="s">
        <v>2381</v>
      </c>
      <c r="C3915" s="196">
        <f>'10'!M29</f>
        <v>0</v>
      </c>
      <c r="D3915" s="197" t="e">
        <f>('10'!M29)*100/('10'!J29)</f>
        <v>#DIV/0!</v>
      </c>
    </row>
    <row r="3916" spans="1:4">
      <c r="A3916" s="194" t="s">
        <v>4589</v>
      </c>
      <c r="B3916" s="198" t="s">
        <v>2056</v>
      </c>
      <c r="C3916" s="196">
        <f>'10'!N29</f>
        <v>0</v>
      </c>
      <c r="D3916" s="197" t="e">
        <f>('10'!N29)*100/('10'!J29)</f>
        <v>#DIV/0!</v>
      </c>
    </row>
    <row r="3917" spans="1:4">
      <c r="A3917" s="194" t="s">
        <v>4590</v>
      </c>
      <c r="B3917" s="198" t="s">
        <v>2058</v>
      </c>
      <c r="C3917" s="196">
        <f>'10'!O29</f>
        <v>0</v>
      </c>
      <c r="D3917" s="197" t="e">
        <f>('10'!O29)*100/('10'!J29)</f>
        <v>#DIV/0!</v>
      </c>
    </row>
    <row r="3918" spans="1:4">
      <c r="A3918" s="194" t="s">
        <v>4591</v>
      </c>
      <c r="B3918" s="198" t="s">
        <v>2060</v>
      </c>
      <c r="C3918" s="196">
        <f>'10'!P29</f>
        <v>0</v>
      </c>
      <c r="D3918" s="197" t="e">
        <f>('10'!P29)*100/('10'!J29)</f>
        <v>#DIV/0!</v>
      </c>
    </row>
    <row r="3919" spans="1:4">
      <c r="A3919" s="194" t="s">
        <v>4592</v>
      </c>
      <c r="B3919" s="198" t="s">
        <v>2062</v>
      </c>
      <c r="C3919" s="196">
        <f>'10'!Q29</f>
        <v>0</v>
      </c>
      <c r="D3919" s="197" t="e">
        <f>('10'!Q29)*100/('10'!J29)</f>
        <v>#DIV/0!</v>
      </c>
    </row>
    <row r="3920" spans="1:4">
      <c r="A3920" s="194" t="s">
        <v>4593</v>
      </c>
      <c r="B3920" s="201" t="s">
        <v>2387</v>
      </c>
      <c r="C3920" s="196" t="str">
        <f>'10'!M38</f>
        <v>X</v>
      </c>
      <c r="D3920" s="197" t="e">
        <f>('10'!M38)*100/('10'!J38)</f>
        <v>#VALUE!</v>
      </c>
    </row>
    <row r="3921" spans="1:4">
      <c r="A3921" s="194" t="s">
        <v>4594</v>
      </c>
      <c r="B3921" s="198" t="s">
        <v>2056</v>
      </c>
      <c r="C3921" s="196" t="str">
        <f>'10'!N38</f>
        <v>X</v>
      </c>
      <c r="D3921" s="197" t="e">
        <f>('10'!N38)*100/('10'!J38)</f>
        <v>#VALUE!</v>
      </c>
    </row>
    <row r="3922" spans="1:4">
      <c r="A3922" s="194" t="s">
        <v>4595</v>
      </c>
      <c r="B3922" s="198" t="s">
        <v>2058</v>
      </c>
      <c r="C3922" s="196" t="str">
        <f>'10'!O38</f>
        <v>X</v>
      </c>
      <c r="D3922" s="197" t="e">
        <f>('10'!O38)*100/('10'!J38)</f>
        <v>#VALUE!</v>
      </c>
    </row>
    <row r="3923" spans="1:4">
      <c r="A3923" s="194" t="s">
        <v>4596</v>
      </c>
      <c r="B3923" s="198" t="s">
        <v>2060</v>
      </c>
      <c r="C3923" s="196" t="str">
        <f>'10'!P38</f>
        <v>X</v>
      </c>
      <c r="D3923" s="197" t="e">
        <f>('10'!P38)*100/('10'!J38)</f>
        <v>#VALUE!</v>
      </c>
    </row>
    <row r="3924" spans="1:4">
      <c r="A3924" s="194" t="s">
        <v>4597</v>
      </c>
      <c r="B3924" s="198" t="s">
        <v>2062</v>
      </c>
      <c r="C3924" s="196" t="str">
        <f>'10'!Q38</f>
        <v>X</v>
      </c>
      <c r="D3924" s="197" t="e">
        <f>('10'!Q38)*100/('10'!J38)</f>
        <v>#VALUE!</v>
      </c>
    </row>
    <row r="3925" spans="1:4">
      <c r="A3925" s="194" t="s">
        <v>4598</v>
      </c>
      <c r="B3925" s="212" t="s">
        <v>66</v>
      </c>
      <c r="C3925" s="196" t="s">
        <v>66</v>
      </c>
      <c r="D3925" s="197" t="s">
        <v>66</v>
      </c>
    </row>
    <row r="3926" spans="1:4">
      <c r="A3926" s="194" t="s">
        <v>4599</v>
      </c>
      <c r="B3926" s="212" t="s">
        <v>66</v>
      </c>
      <c r="C3926" s="196" t="s">
        <v>66</v>
      </c>
      <c r="D3926" s="197" t="s">
        <v>66</v>
      </c>
    </row>
    <row r="3927" spans="1:4">
      <c r="A3927" s="194" t="s">
        <v>4600</v>
      </c>
      <c r="B3927" s="212" t="s">
        <v>66</v>
      </c>
      <c r="C3927" s="196" t="s">
        <v>66</v>
      </c>
      <c r="D3927" s="197" t="s">
        <v>66</v>
      </c>
    </row>
    <row r="3928" spans="1:4">
      <c r="A3928" s="194" t="s">
        <v>4601</v>
      </c>
      <c r="B3928" s="213" t="s">
        <v>66</v>
      </c>
      <c r="C3928" s="196" t="s">
        <v>66</v>
      </c>
      <c r="D3928" s="197" t="s">
        <v>66</v>
      </c>
    </row>
    <row r="3929" spans="1:4">
      <c r="A3929" s="194" t="s">
        <v>4602</v>
      </c>
      <c r="B3929" s="212" t="s">
        <v>66</v>
      </c>
      <c r="C3929" s="196" t="s">
        <v>66</v>
      </c>
      <c r="D3929" s="197" t="s">
        <v>66</v>
      </c>
    </row>
    <row r="3930" spans="1:4">
      <c r="A3930" s="194" t="s">
        <v>4603</v>
      </c>
      <c r="B3930" s="212" t="s">
        <v>66</v>
      </c>
      <c r="C3930" s="196" t="s">
        <v>66</v>
      </c>
      <c r="D3930" s="197" t="s">
        <v>66</v>
      </c>
    </row>
    <row r="3931" spans="1:4">
      <c r="A3931" s="194" t="s">
        <v>4604</v>
      </c>
      <c r="B3931" s="212" t="s">
        <v>66</v>
      </c>
      <c r="C3931" s="196" t="s">
        <v>66</v>
      </c>
      <c r="D3931" s="197" t="s">
        <v>66</v>
      </c>
    </row>
    <row r="3932" spans="1:4">
      <c r="A3932" s="194" t="s">
        <v>4605</v>
      </c>
      <c r="B3932" s="213" t="s">
        <v>66</v>
      </c>
      <c r="C3932" s="196" t="s">
        <v>66</v>
      </c>
      <c r="D3932" s="197" t="s">
        <v>66</v>
      </c>
    </row>
    <row r="3933" spans="1:4">
      <c r="A3933" s="194" t="s">
        <v>4606</v>
      </c>
      <c r="B3933" s="212" t="s">
        <v>66</v>
      </c>
      <c r="C3933" s="196" t="s">
        <v>66</v>
      </c>
      <c r="D3933" s="197" t="s">
        <v>66</v>
      </c>
    </row>
    <row r="3934" spans="1:4">
      <c r="A3934" s="194" t="s">
        <v>4607</v>
      </c>
      <c r="B3934" s="212" t="s">
        <v>66</v>
      </c>
      <c r="C3934" s="196" t="s">
        <v>66</v>
      </c>
      <c r="D3934" s="197" t="s">
        <v>66</v>
      </c>
    </row>
    <row r="3935" spans="1:4">
      <c r="A3935" s="194" t="s">
        <v>4608</v>
      </c>
      <c r="B3935" s="212" t="s">
        <v>66</v>
      </c>
      <c r="C3935" s="196" t="s">
        <v>66</v>
      </c>
      <c r="D3935" s="197" t="s">
        <v>66</v>
      </c>
    </row>
    <row r="3936" spans="1:4">
      <c r="A3936" s="194" t="s">
        <v>4609</v>
      </c>
      <c r="B3936" s="201" t="s">
        <v>2404</v>
      </c>
      <c r="C3936" s="196">
        <f>'11'!M8</f>
        <v>1</v>
      </c>
      <c r="D3936" s="197">
        <f>('11'!M8)*100/('11'!J8)</f>
        <v>100</v>
      </c>
    </row>
    <row r="3937" spans="1:4">
      <c r="A3937" s="194" t="s">
        <v>4610</v>
      </c>
      <c r="B3937" s="198" t="s">
        <v>2056</v>
      </c>
      <c r="C3937" s="196">
        <f>'11'!N8</f>
        <v>0</v>
      </c>
      <c r="D3937" s="197">
        <f>('11'!N8)*100/('11'!J8)</f>
        <v>0</v>
      </c>
    </row>
    <row r="3938" spans="1:4">
      <c r="A3938" s="194" t="s">
        <v>4611</v>
      </c>
      <c r="B3938" s="198" t="s">
        <v>2058</v>
      </c>
      <c r="C3938" s="196">
        <f>'11'!O8</f>
        <v>0</v>
      </c>
      <c r="D3938" s="197">
        <f>('11'!O8)*100/('11'!J8)</f>
        <v>0</v>
      </c>
    </row>
    <row r="3939" spans="1:4">
      <c r="A3939" s="194" t="s">
        <v>4612</v>
      </c>
      <c r="B3939" s="198" t="s">
        <v>2060</v>
      </c>
      <c r="C3939" s="196">
        <f>'11'!P8</f>
        <v>0</v>
      </c>
      <c r="D3939" s="197">
        <f>('11'!P8)*100/('11'!J8)</f>
        <v>0</v>
      </c>
    </row>
    <row r="3940" spans="1:4">
      <c r="A3940" s="194" t="s">
        <v>4613</v>
      </c>
      <c r="B3940" s="198" t="s">
        <v>2062</v>
      </c>
      <c r="C3940" s="196">
        <f>'11'!Q8</f>
        <v>0</v>
      </c>
      <c r="D3940" s="197">
        <f>('11'!Q8)*100/('11'!J8)</f>
        <v>0</v>
      </c>
    </row>
    <row r="3941" spans="1:4">
      <c r="A3941" s="194" t="s">
        <v>4614</v>
      </c>
      <c r="B3941" s="201" t="s">
        <v>2410</v>
      </c>
      <c r="C3941" s="196">
        <f>'11'!M9</f>
        <v>0</v>
      </c>
      <c r="D3941" s="197" t="e">
        <f>('11'!M9)*100/('11'!J9)</f>
        <v>#DIV/0!</v>
      </c>
    </row>
    <row r="3942" spans="1:4">
      <c r="A3942" s="194" t="s">
        <v>4615</v>
      </c>
      <c r="B3942" s="198" t="s">
        <v>2056</v>
      </c>
      <c r="C3942" s="196">
        <f>'11'!N9</f>
        <v>0</v>
      </c>
      <c r="D3942" s="197" t="e">
        <f>('11'!N9)*100/('11'!J9)</f>
        <v>#DIV/0!</v>
      </c>
    </row>
    <row r="3943" spans="1:4">
      <c r="A3943" s="194" t="s">
        <v>4616</v>
      </c>
      <c r="B3943" s="198" t="s">
        <v>2058</v>
      </c>
      <c r="C3943" s="196">
        <f>'11'!O9</f>
        <v>0</v>
      </c>
      <c r="D3943" s="197" t="e">
        <f>('11'!O9)*100/('11'!J9)</f>
        <v>#DIV/0!</v>
      </c>
    </row>
    <row r="3944" spans="1:4">
      <c r="A3944" s="194" t="s">
        <v>4617</v>
      </c>
      <c r="B3944" s="198" t="s">
        <v>2060</v>
      </c>
      <c r="C3944" s="196">
        <f>'11'!P9</f>
        <v>0</v>
      </c>
      <c r="D3944" s="197" t="e">
        <f>('11'!P9)*100/('11'!J9)</f>
        <v>#DIV/0!</v>
      </c>
    </row>
    <row r="3945" spans="1:4">
      <c r="A3945" s="194" t="s">
        <v>4618</v>
      </c>
      <c r="B3945" s="198" t="s">
        <v>2062</v>
      </c>
      <c r="C3945" s="196">
        <f>'11'!Q9</f>
        <v>0</v>
      </c>
      <c r="D3945" s="197" t="e">
        <f>('11'!Q9)*100/('11'!J9)</f>
        <v>#DIV/0!</v>
      </c>
    </row>
    <row r="3946" spans="1:4">
      <c r="A3946" s="194" t="s">
        <v>4619</v>
      </c>
      <c r="B3946" s="201" t="s">
        <v>2416</v>
      </c>
      <c r="C3946" s="196">
        <f>'11'!M10</f>
        <v>0</v>
      </c>
      <c r="D3946" s="197" t="e">
        <f>('11'!M10)*100/('11'!J10)</f>
        <v>#DIV/0!</v>
      </c>
    </row>
    <row r="3947" spans="1:4">
      <c r="A3947" s="194" t="s">
        <v>4620</v>
      </c>
      <c r="B3947" s="198" t="s">
        <v>2056</v>
      </c>
      <c r="C3947" s="196">
        <f>'11'!N10</f>
        <v>0</v>
      </c>
      <c r="D3947" s="197" t="e">
        <f>('11'!N10)*100/('11'!J10)</f>
        <v>#DIV/0!</v>
      </c>
    </row>
    <row r="3948" spans="1:4">
      <c r="A3948" s="194" t="s">
        <v>4621</v>
      </c>
      <c r="B3948" s="198" t="s">
        <v>2058</v>
      </c>
      <c r="C3948" s="196">
        <f>'11'!O10</f>
        <v>0</v>
      </c>
      <c r="D3948" s="197" t="e">
        <f>('11'!O10)*100/('11'!J10)</f>
        <v>#DIV/0!</v>
      </c>
    </row>
    <row r="3949" spans="1:4">
      <c r="A3949" s="194" t="s">
        <v>4622</v>
      </c>
      <c r="B3949" s="198" t="s">
        <v>2060</v>
      </c>
      <c r="C3949" s="196">
        <f>'11'!P10</f>
        <v>0</v>
      </c>
      <c r="D3949" s="197" t="e">
        <f>('11'!P10)*100/('11'!J10)</f>
        <v>#DIV/0!</v>
      </c>
    </row>
    <row r="3950" spans="1:4">
      <c r="A3950" s="194" t="s">
        <v>4623</v>
      </c>
      <c r="B3950" s="198" t="s">
        <v>2062</v>
      </c>
      <c r="C3950" s="196">
        <f>'11'!Q10</f>
        <v>0</v>
      </c>
      <c r="D3950" s="197" t="e">
        <f>('11'!Q10)*100/('11'!J10)</f>
        <v>#DIV/0!</v>
      </c>
    </row>
    <row r="3951" spans="1:4">
      <c r="A3951" s="194" t="s">
        <v>4624</v>
      </c>
      <c r="B3951" s="201" t="s">
        <v>2422</v>
      </c>
      <c r="C3951" s="196">
        <f>'11'!M11</f>
        <v>0</v>
      </c>
      <c r="D3951" s="197" t="e">
        <f>('11'!M11)*100/('11'!J11)</f>
        <v>#DIV/0!</v>
      </c>
    </row>
    <row r="3952" spans="1:4">
      <c r="A3952" s="194" t="s">
        <v>4625</v>
      </c>
      <c r="B3952" s="198" t="s">
        <v>2056</v>
      </c>
      <c r="C3952" s="196">
        <f>'11'!N11</f>
        <v>0</v>
      </c>
      <c r="D3952" s="197" t="e">
        <f>('11'!N11)*100/('11'!J11)</f>
        <v>#DIV/0!</v>
      </c>
    </row>
    <row r="3953" spans="1:4">
      <c r="A3953" s="194" t="s">
        <v>4626</v>
      </c>
      <c r="B3953" s="198" t="s">
        <v>2058</v>
      </c>
      <c r="C3953" s="196">
        <f>'11'!O11</f>
        <v>0</v>
      </c>
      <c r="D3953" s="197" t="e">
        <f>('11'!O11)*100/('11'!J11)</f>
        <v>#DIV/0!</v>
      </c>
    </row>
    <row r="3954" spans="1:4">
      <c r="A3954" s="194" t="s">
        <v>4627</v>
      </c>
      <c r="B3954" s="198" t="s">
        <v>2060</v>
      </c>
      <c r="C3954" s="196">
        <f>'11'!P11</f>
        <v>0</v>
      </c>
      <c r="D3954" s="197" t="e">
        <f>('11'!P11)*100/('11'!J11)</f>
        <v>#DIV/0!</v>
      </c>
    </row>
    <row r="3955" spans="1:4">
      <c r="A3955" s="194" t="s">
        <v>4628</v>
      </c>
      <c r="B3955" s="198" t="s">
        <v>2062</v>
      </c>
      <c r="C3955" s="196">
        <f>'11'!Q11</f>
        <v>0</v>
      </c>
      <c r="D3955" s="197" t="e">
        <f>('11'!Q11)*100/('11'!J11)</f>
        <v>#DIV/0!</v>
      </c>
    </row>
    <row r="3956" spans="1:4">
      <c r="A3956" s="194" t="s">
        <v>4629</v>
      </c>
      <c r="B3956" s="201" t="s">
        <v>2428</v>
      </c>
      <c r="C3956" s="196">
        <f>'11'!M12</f>
        <v>0</v>
      </c>
      <c r="D3956" s="197" t="e">
        <f>('11'!M12)*100/('11'!J12)</f>
        <v>#DIV/0!</v>
      </c>
    </row>
    <row r="3957" spans="1:4">
      <c r="A3957" s="194" t="s">
        <v>4630</v>
      </c>
      <c r="B3957" s="198" t="s">
        <v>2056</v>
      </c>
      <c r="C3957" s="196">
        <f>'11'!N12</f>
        <v>0</v>
      </c>
      <c r="D3957" s="197" t="e">
        <f>('11'!N12)*100/('11'!J12)</f>
        <v>#DIV/0!</v>
      </c>
    </row>
    <row r="3958" spans="1:4">
      <c r="A3958" s="194" t="s">
        <v>4631</v>
      </c>
      <c r="B3958" s="198" t="s">
        <v>2058</v>
      </c>
      <c r="C3958" s="196">
        <f>'11'!O12</f>
        <v>0</v>
      </c>
      <c r="D3958" s="197" t="e">
        <f>('11'!O12)*100/('11'!J12)</f>
        <v>#DIV/0!</v>
      </c>
    </row>
    <row r="3959" spans="1:4">
      <c r="A3959" s="194" t="s">
        <v>4632</v>
      </c>
      <c r="B3959" s="198" t="s">
        <v>2060</v>
      </c>
      <c r="C3959" s="196">
        <f>'11'!P12</f>
        <v>0</v>
      </c>
      <c r="D3959" s="197" t="e">
        <f>('11'!P12)*100/('11'!J12)</f>
        <v>#DIV/0!</v>
      </c>
    </row>
    <row r="3960" spans="1:4">
      <c r="A3960" s="194" t="s">
        <v>4633</v>
      </c>
      <c r="B3960" s="198" t="s">
        <v>2062</v>
      </c>
      <c r="C3960" s="196">
        <f>'11'!Q12</f>
        <v>0</v>
      </c>
      <c r="D3960" s="197" t="e">
        <f>('11'!Q12)*100/('11'!J12)</f>
        <v>#DIV/0!</v>
      </c>
    </row>
    <row r="3961" spans="1:4">
      <c r="A3961" s="194" t="s">
        <v>4634</v>
      </c>
      <c r="B3961" s="201" t="s">
        <v>2434</v>
      </c>
      <c r="C3961" s="196">
        <f>'11'!M13</f>
        <v>0</v>
      </c>
      <c r="D3961" s="197" t="e">
        <f>('11'!M13)*100/('11'!J13)</f>
        <v>#DIV/0!</v>
      </c>
    </row>
    <row r="3962" spans="1:4">
      <c r="A3962" s="194" t="s">
        <v>4635</v>
      </c>
      <c r="B3962" s="198" t="s">
        <v>2056</v>
      </c>
      <c r="C3962" s="196">
        <f>'11'!N13</f>
        <v>0</v>
      </c>
      <c r="D3962" s="197" t="e">
        <f>('11'!N13)*100/('11'!J13)</f>
        <v>#DIV/0!</v>
      </c>
    </row>
    <row r="3963" spans="1:4">
      <c r="A3963" s="194" t="s">
        <v>4636</v>
      </c>
      <c r="B3963" s="198" t="s">
        <v>2058</v>
      </c>
      <c r="C3963" s="196">
        <f>'11'!O13</f>
        <v>0</v>
      </c>
      <c r="D3963" s="197" t="e">
        <f>('11'!O13)*100/('11'!J13)</f>
        <v>#DIV/0!</v>
      </c>
    </row>
    <row r="3964" spans="1:4">
      <c r="A3964" s="194" t="s">
        <v>4637</v>
      </c>
      <c r="B3964" s="198" t="s">
        <v>2060</v>
      </c>
      <c r="C3964" s="196">
        <f>'11'!P13</f>
        <v>0</v>
      </c>
      <c r="D3964" s="197" t="e">
        <f>('11'!P13)*100/('11'!J13)</f>
        <v>#DIV/0!</v>
      </c>
    </row>
    <row r="3965" spans="1:4">
      <c r="A3965" s="194" t="s">
        <v>4638</v>
      </c>
      <c r="B3965" s="198" t="s">
        <v>2062</v>
      </c>
      <c r="C3965" s="196">
        <f>'11'!Q13</f>
        <v>0</v>
      </c>
      <c r="D3965" s="197" t="e">
        <f>('11'!Q13)*100/('11'!J13)</f>
        <v>#DIV/0!</v>
      </c>
    </row>
    <row r="3966" spans="1:4">
      <c r="A3966" s="194" t="s">
        <v>4639</v>
      </c>
      <c r="B3966" s="201" t="s">
        <v>2440</v>
      </c>
      <c r="C3966" s="196">
        <f>'11'!M15</f>
        <v>0</v>
      </c>
      <c r="D3966" s="197" t="e">
        <f>('11'!M15)*100/('11'!J15)</f>
        <v>#DIV/0!</v>
      </c>
    </row>
    <row r="3967" spans="1:4">
      <c r="A3967" s="194" t="s">
        <v>4640</v>
      </c>
      <c r="B3967" s="198" t="s">
        <v>2056</v>
      </c>
      <c r="C3967" s="196">
        <f>'11'!N15</f>
        <v>0</v>
      </c>
      <c r="D3967" s="197" t="e">
        <f>('11'!N15)*100/('11'!J15)</f>
        <v>#DIV/0!</v>
      </c>
    </row>
    <row r="3968" spans="1:4">
      <c r="A3968" s="194" t="s">
        <v>4641</v>
      </c>
      <c r="B3968" s="198" t="s">
        <v>2058</v>
      </c>
      <c r="C3968" s="196">
        <f>'11'!O15</f>
        <v>0</v>
      </c>
      <c r="D3968" s="197" t="e">
        <f>('11'!O15)*100/('11'!J15)</f>
        <v>#DIV/0!</v>
      </c>
    </row>
    <row r="3969" spans="1:4">
      <c r="A3969" s="194" t="s">
        <v>4642</v>
      </c>
      <c r="B3969" s="198" t="s">
        <v>2060</v>
      </c>
      <c r="C3969" s="196">
        <f>'11'!P15</f>
        <v>0</v>
      </c>
      <c r="D3969" s="197" t="e">
        <f>('11'!P15)*100/('11'!J15)</f>
        <v>#DIV/0!</v>
      </c>
    </row>
    <row r="3970" spans="1:4">
      <c r="A3970" s="194" t="s">
        <v>4643</v>
      </c>
      <c r="B3970" s="198" t="s">
        <v>2062</v>
      </c>
      <c r="C3970" s="196">
        <f>'11'!Q15</f>
        <v>0</v>
      </c>
      <c r="D3970" s="197" t="e">
        <f>('11'!Q15)*100/('11'!J15)</f>
        <v>#DIV/0!</v>
      </c>
    </row>
    <row r="3971" spans="1:4">
      <c r="A3971" s="194" t="s">
        <v>4644</v>
      </c>
      <c r="B3971" s="201" t="s">
        <v>2446</v>
      </c>
      <c r="C3971" s="196">
        <f>'11'!M16</f>
        <v>0</v>
      </c>
      <c r="D3971" s="197" t="e">
        <f>('11'!M16)*100/('11'!J16)</f>
        <v>#DIV/0!</v>
      </c>
    </row>
    <row r="3972" spans="1:4">
      <c r="A3972" s="194" t="s">
        <v>4645</v>
      </c>
      <c r="B3972" s="198" t="s">
        <v>2056</v>
      </c>
      <c r="C3972" s="196">
        <f>'11'!N16</f>
        <v>0</v>
      </c>
      <c r="D3972" s="197" t="e">
        <f>('11'!N16)*100/('11'!J16)</f>
        <v>#DIV/0!</v>
      </c>
    </row>
    <row r="3973" spans="1:4">
      <c r="A3973" s="194" t="s">
        <v>4646</v>
      </c>
      <c r="B3973" s="198" t="s">
        <v>2058</v>
      </c>
      <c r="C3973" s="196">
        <f>'11'!O16</f>
        <v>0</v>
      </c>
      <c r="D3973" s="197" t="e">
        <f>('11'!O16)*100/('11'!J16)</f>
        <v>#DIV/0!</v>
      </c>
    </row>
    <row r="3974" spans="1:4">
      <c r="A3974" s="194" t="s">
        <v>4647</v>
      </c>
      <c r="B3974" s="198" t="s">
        <v>2060</v>
      </c>
      <c r="C3974" s="196">
        <f>'11'!P16</f>
        <v>0</v>
      </c>
      <c r="D3974" s="197" t="e">
        <f>('11'!P16)*100/('11'!J16)</f>
        <v>#DIV/0!</v>
      </c>
    </row>
    <row r="3975" spans="1:4">
      <c r="A3975" s="194" t="s">
        <v>4648</v>
      </c>
      <c r="B3975" s="198" t="s">
        <v>2062</v>
      </c>
      <c r="C3975" s="196">
        <f>'11'!Q16</f>
        <v>0</v>
      </c>
      <c r="D3975" s="197" t="e">
        <f>('11'!Q16)*100/('11'!J16)</f>
        <v>#DIV/0!</v>
      </c>
    </row>
    <row r="3976" spans="1:4">
      <c r="A3976" s="194" t="s">
        <v>4649</v>
      </c>
      <c r="B3976" s="201" t="s">
        <v>2452</v>
      </c>
      <c r="C3976" s="196">
        <f>'11'!M18</f>
        <v>0</v>
      </c>
      <c r="D3976" s="197" t="e">
        <f>('11'!M18)*100/('11'!J18)</f>
        <v>#DIV/0!</v>
      </c>
    </row>
    <row r="3977" spans="1:4">
      <c r="A3977" s="194" t="s">
        <v>4650</v>
      </c>
      <c r="B3977" s="198" t="s">
        <v>2056</v>
      </c>
      <c r="C3977" s="196">
        <f>'11'!N18</f>
        <v>0</v>
      </c>
      <c r="D3977" s="197" t="e">
        <f>('11'!N18)*100/('11'!J18)</f>
        <v>#DIV/0!</v>
      </c>
    </row>
    <row r="3978" spans="1:4">
      <c r="A3978" s="194" t="s">
        <v>4651</v>
      </c>
      <c r="B3978" s="198" t="s">
        <v>2058</v>
      </c>
      <c r="C3978" s="196">
        <f>'11'!O18</f>
        <v>0</v>
      </c>
      <c r="D3978" s="197" t="e">
        <f>('11'!O18)*100/('11'!J18)</f>
        <v>#DIV/0!</v>
      </c>
    </row>
    <row r="3979" spans="1:4">
      <c r="A3979" s="194" t="s">
        <v>4652</v>
      </c>
      <c r="B3979" s="198" t="s">
        <v>2060</v>
      </c>
      <c r="C3979" s="196">
        <f>'11'!P18</f>
        <v>0</v>
      </c>
      <c r="D3979" s="197" t="e">
        <f>('11'!P18)*100/('11'!J18)</f>
        <v>#DIV/0!</v>
      </c>
    </row>
    <row r="3980" spans="1:4">
      <c r="A3980" s="194" t="s">
        <v>4653</v>
      </c>
      <c r="B3980" s="198" t="s">
        <v>2062</v>
      </c>
      <c r="C3980" s="196">
        <f>'11'!Q18</f>
        <v>0</v>
      </c>
      <c r="D3980" s="197" t="e">
        <f>('11'!Q18)*100/('11'!J18)</f>
        <v>#DIV/0!</v>
      </c>
    </row>
    <row r="3981" spans="1:4">
      <c r="A3981" s="194" t="s">
        <v>4654</v>
      </c>
      <c r="B3981" s="201" t="s">
        <v>2458</v>
      </c>
      <c r="C3981" s="196">
        <f>'11'!M19</f>
        <v>0</v>
      </c>
      <c r="D3981" s="197" t="e">
        <f>('11'!M19)*100/('11'!J19)</f>
        <v>#DIV/0!</v>
      </c>
    </row>
    <row r="3982" spans="1:4">
      <c r="A3982" s="194" t="s">
        <v>4655</v>
      </c>
      <c r="B3982" s="198" t="s">
        <v>2056</v>
      </c>
      <c r="C3982" s="196">
        <f>'11'!N19</f>
        <v>0</v>
      </c>
      <c r="D3982" s="197" t="e">
        <f>('11'!N19)*100/('11'!J19)</f>
        <v>#DIV/0!</v>
      </c>
    </row>
    <row r="3983" spans="1:4">
      <c r="A3983" s="194" t="s">
        <v>4656</v>
      </c>
      <c r="B3983" s="198" t="s">
        <v>2058</v>
      </c>
      <c r="C3983" s="196">
        <f>'11'!O19</f>
        <v>0</v>
      </c>
      <c r="D3983" s="197" t="e">
        <f>('11'!O19)*100/('11'!J19)</f>
        <v>#DIV/0!</v>
      </c>
    </row>
    <row r="3984" spans="1:4">
      <c r="A3984" s="194" t="s">
        <v>4657</v>
      </c>
      <c r="B3984" s="198" t="s">
        <v>2060</v>
      </c>
      <c r="C3984" s="196">
        <f>'11'!P19</f>
        <v>0</v>
      </c>
      <c r="D3984" s="197" t="e">
        <f>('11'!P19)*100/('11'!J19)</f>
        <v>#DIV/0!</v>
      </c>
    </row>
    <row r="3985" spans="1:4">
      <c r="A3985" s="194" t="s">
        <v>4658</v>
      </c>
      <c r="B3985" s="198" t="s">
        <v>2062</v>
      </c>
      <c r="C3985" s="196">
        <f>'11'!Q19</f>
        <v>0</v>
      </c>
      <c r="D3985" s="197" t="e">
        <f>('11'!Q19)*100/('11'!J19)</f>
        <v>#DIV/0!</v>
      </c>
    </row>
    <row r="3986" spans="1:4">
      <c r="A3986" s="194" t="s">
        <v>4659</v>
      </c>
      <c r="B3986" s="201" t="s">
        <v>2464</v>
      </c>
      <c r="C3986" s="196">
        <f>'11'!M21</f>
        <v>0</v>
      </c>
      <c r="D3986" s="197" t="e">
        <f>('11'!M21)*100/('11'!J21)</f>
        <v>#DIV/0!</v>
      </c>
    </row>
    <row r="3987" spans="1:4">
      <c r="A3987" s="194" t="s">
        <v>4660</v>
      </c>
      <c r="B3987" s="198" t="s">
        <v>2056</v>
      </c>
      <c r="C3987" s="196">
        <f>'11'!N21</f>
        <v>0</v>
      </c>
      <c r="D3987" s="197" t="e">
        <f>('11'!N21)*100/('11'!J21)</f>
        <v>#DIV/0!</v>
      </c>
    </row>
    <row r="3988" spans="1:4">
      <c r="A3988" s="194" t="s">
        <v>4661</v>
      </c>
      <c r="B3988" s="198" t="s">
        <v>2058</v>
      </c>
      <c r="C3988" s="196">
        <f>'11'!O21</f>
        <v>0</v>
      </c>
      <c r="D3988" s="197" t="e">
        <f>('11'!O21)*100/('11'!J21)</f>
        <v>#DIV/0!</v>
      </c>
    </row>
    <row r="3989" spans="1:4">
      <c r="A3989" s="194" t="s">
        <v>4662</v>
      </c>
      <c r="B3989" s="198" t="s">
        <v>2060</v>
      </c>
      <c r="C3989" s="196">
        <f>'11'!P21</f>
        <v>0</v>
      </c>
      <c r="D3989" s="197" t="e">
        <f>('11'!P21)*100/('11'!J21)</f>
        <v>#DIV/0!</v>
      </c>
    </row>
    <row r="3990" spans="1:4">
      <c r="A3990" s="194" t="s">
        <v>4663</v>
      </c>
      <c r="B3990" s="198" t="s">
        <v>2062</v>
      </c>
      <c r="C3990" s="196">
        <f>'11'!Q21</f>
        <v>0</v>
      </c>
      <c r="D3990" s="197" t="e">
        <f>('11'!Q21)*100/('11'!J21)</f>
        <v>#DIV/0!</v>
      </c>
    </row>
    <row r="3991" spans="1:4">
      <c r="A3991" s="194" t="s">
        <v>4664</v>
      </c>
      <c r="B3991" s="201" t="s">
        <v>2470</v>
      </c>
      <c r="C3991" s="196">
        <f>'11'!M22</f>
        <v>0</v>
      </c>
      <c r="D3991" s="197" t="e">
        <f>('11'!M22)*100/('11'!J22)</f>
        <v>#DIV/0!</v>
      </c>
    </row>
    <row r="3992" spans="1:4">
      <c r="A3992" s="194" t="s">
        <v>4665</v>
      </c>
      <c r="B3992" s="198" t="s">
        <v>2056</v>
      </c>
      <c r="C3992" s="196">
        <f>'11'!N22</f>
        <v>0</v>
      </c>
      <c r="D3992" s="197" t="e">
        <f>('11'!N22)*100/('11'!J22)</f>
        <v>#DIV/0!</v>
      </c>
    </row>
    <row r="3993" spans="1:4">
      <c r="A3993" s="194" t="s">
        <v>4666</v>
      </c>
      <c r="B3993" s="198" t="s">
        <v>2058</v>
      </c>
      <c r="C3993" s="196">
        <f>'11'!O22</f>
        <v>0</v>
      </c>
      <c r="D3993" s="197" t="e">
        <f>('11'!O22)*100/('11'!J22)</f>
        <v>#DIV/0!</v>
      </c>
    </row>
    <row r="3994" spans="1:4">
      <c r="A3994" s="194" t="s">
        <v>4667</v>
      </c>
      <c r="B3994" s="198" t="s">
        <v>2060</v>
      </c>
      <c r="C3994" s="196">
        <f>'11'!P22</f>
        <v>0</v>
      </c>
      <c r="D3994" s="197" t="e">
        <f>('11'!P22)*100/('11'!J22)</f>
        <v>#DIV/0!</v>
      </c>
    </row>
    <row r="3995" spans="1:4">
      <c r="A3995" s="194" t="s">
        <v>4668</v>
      </c>
      <c r="B3995" s="198" t="s">
        <v>2062</v>
      </c>
      <c r="C3995" s="196">
        <f>'11'!Q22</f>
        <v>0</v>
      </c>
      <c r="D3995" s="197" t="e">
        <f>('11'!Q22)*100/('11'!J22)</f>
        <v>#DIV/0!</v>
      </c>
    </row>
    <row r="3996" spans="1:4">
      <c r="A3996" s="194" t="s">
        <v>4669</v>
      </c>
      <c r="B3996" s="201" t="s">
        <v>2476</v>
      </c>
      <c r="C3996" s="196">
        <f>'11'!M23</f>
        <v>0</v>
      </c>
      <c r="D3996" s="197" t="e">
        <f>('11'!M23)*100/('11'!J23)</f>
        <v>#DIV/0!</v>
      </c>
    </row>
    <row r="3997" spans="1:4">
      <c r="A3997" s="194" t="s">
        <v>4670</v>
      </c>
      <c r="B3997" s="198" t="s">
        <v>2056</v>
      </c>
      <c r="C3997" s="196">
        <f>'11'!N23</f>
        <v>0</v>
      </c>
      <c r="D3997" s="197" t="e">
        <f>('11'!N23)*100/('11'!J23)</f>
        <v>#DIV/0!</v>
      </c>
    </row>
    <row r="3998" spans="1:4">
      <c r="A3998" s="194" t="s">
        <v>4671</v>
      </c>
      <c r="B3998" s="198" t="s">
        <v>2058</v>
      </c>
      <c r="C3998" s="196">
        <f>'11'!O23</f>
        <v>0</v>
      </c>
      <c r="D3998" s="197" t="e">
        <f>('11'!O23)*100/('11'!J23)</f>
        <v>#DIV/0!</v>
      </c>
    </row>
    <row r="3999" spans="1:4">
      <c r="A3999" s="194" t="s">
        <v>4672</v>
      </c>
      <c r="B3999" s="198" t="s">
        <v>2060</v>
      </c>
      <c r="C3999" s="196">
        <f>'11'!P23</f>
        <v>0</v>
      </c>
      <c r="D3999" s="197" t="e">
        <f>('11'!P23)*100/('11'!J23)</f>
        <v>#DIV/0!</v>
      </c>
    </row>
    <row r="4000" spans="1:4">
      <c r="A4000" s="194" t="s">
        <v>4673</v>
      </c>
      <c r="B4000" s="198" t="s">
        <v>2062</v>
      </c>
      <c r="C4000" s="196">
        <f>'11'!Q23</f>
        <v>0</v>
      </c>
      <c r="D4000" s="197" t="e">
        <f>('11'!Q23)*100/('11'!J23)</f>
        <v>#DIV/0!</v>
      </c>
    </row>
    <row r="4001" spans="1:4">
      <c r="A4001" s="194" t="s">
        <v>4674</v>
      </c>
      <c r="B4001" s="201" t="s">
        <v>2482</v>
      </c>
      <c r="C4001" s="196">
        <f>'11'!M26</f>
        <v>0</v>
      </c>
      <c r="D4001" s="197" t="e">
        <f>('11'!M26)*100/('11'!J26)</f>
        <v>#DIV/0!</v>
      </c>
    </row>
    <row r="4002" spans="1:4">
      <c r="A4002" s="194" t="s">
        <v>4675</v>
      </c>
      <c r="B4002" s="198" t="s">
        <v>2056</v>
      </c>
      <c r="C4002" s="196">
        <f>'11'!N26</f>
        <v>0</v>
      </c>
      <c r="D4002" s="197" t="e">
        <f>('11'!N26)*100/('11'!J26)</f>
        <v>#DIV/0!</v>
      </c>
    </row>
    <row r="4003" spans="1:4">
      <c r="A4003" s="194" t="s">
        <v>4676</v>
      </c>
      <c r="B4003" s="198" t="s">
        <v>2058</v>
      </c>
      <c r="C4003" s="196">
        <f>'11'!O26</f>
        <v>0</v>
      </c>
      <c r="D4003" s="197" t="e">
        <f>('11'!O26)*100/('11'!J26)</f>
        <v>#DIV/0!</v>
      </c>
    </row>
    <row r="4004" spans="1:4">
      <c r="A4004" s="194" t="s">
        <v>4677</v>
      </c>
      <c r="B4004" s="198" t="s">
        <v>2060</v>
      </c>
      <c r="C4004" s="196">
        <f>'11'!P26</f>
        <v>0</v>
      </c>
      <c r="D4004" s="197" t="e">
        <f>('11'!P26)*100/('11'!J26)</f>
        <v>#DIV/0!</v>
      </c>
    </row>
    <row r="4005" spans="1:4">
      <c r="A4005" s="194" t="s">
        <v>4678</v>
      </c>
      <c r="B4005" s="198" t="s">
        <v>2062</v>
      </c>
      <c r="C4005" s="196">
        <f>'11'!Q26</f>
        <v>0</v>
      </c>
      <c r="D4005" s="197" t="e">
        <f>('11'!Q26)*100/('11'!J26)</f>
        <v>#DIV/0!</v>
      </c>
    </row>
    <row r="4006" spans="1:4">
      <c r="A4006" s="194" t="s">
        <v>4679</v>
      </c>
      <c r="B4006" s="201" t="s">
        <v>2488</v>
      </c>
      <c r="C4006" s="196">
        <f>'11'!M27</f>
        <v>0</v>
      </c>
      <c r="D4006" s="197" t="e">
        <f>('11'!M27)*100/('11'!J27)</f>
        <v>#DIV/0!</v>
      </c>
    </row>
    <row r="4007" spans="1:4">
      <c r="A4007" s="194" t="s">
        <v>4680</v>
      </c>
      <c r="B4007" s="198" t="s">
        <v>2056</v>
      </c>
      <c r="C4007" s="196">
        <f>'11'!N27</f>
        <v>0</v>
      </c>
      <c r="D4007" s="197" t="e">
        <f>('11'!N27)*100/('11'!J27)</f>
        <v>#DIV/0!</v>
      </c>
    </row>
    <row r="4008" spans="1:4">
      <c r="A4008" s="194" t="s">
        <v>4681</v>
      </c>
      <c r="B4008" s="198" t="s">
        <v>2058</v>
      </c>
      <c r="C4008" s="196">
        <f>'11'!O27</f>
        <v>0</v>
      </c>
      <c r="D4008" s="197" t="e">
        <f>('11'!O27)*100/('11'!J27)</f>
        <v>#DIV/0!</v>
      </c>
    </row>
    <row r="4009" spans="1:4">
      <c r="A4009" s="194" t="s">
        <v>4682</v>
      </c>
      <c r="B4009" s="198" t="s">
        <v>2060</v>
      </c>
      <c r="C4009" s="196">
        <f>'11'!P27</f>
        <v>0</v>
      </c>
      <c r="D4009" s="197" t="e">
        <f>('11'!P27)*100/('11'!J27)</f>
        <v>#DIV/0!</v>
      </c>
    </row>
    <row r="4010" spans="1:4">
      <c r="A4010" s="194" t="s">
        <v>4683</v>
      </c>
      <c r="B4010" s="198" t="s">
        <v>2062</v>
      </c>
      <c r="C4010" s="196">
        <f>'11'!Q27</f>
        <v>0</v>
      </c>
      <c r="D4010" s="197" t="e">
        <f>('11'!Q27)*100/('11'!J27)</f>
        <v>#DIV/0!</v>
      </c>
    </row>
    <row r="4011" spans="1:4">
      <c r="A4011" s="194" t="s">
        <v>4684</v>
      </c>
      <c r="B4011" s="201" t="s">
        <v>2494</v>
      </c>
      <c r="C4011" s="196">
        <f>'11'!M28</f>
        <v>0</v>
      </c>
      <c r="D4011" s="197" t="e">
        <f>('11'!M28)*100/('11'!J28)</f>
        <v>#DIV/0!</v>
      </c>
    </row>
    <row r="4012" spans="1:4">
      <c r="A4012" s="194" t="s">
        <v>4685</v>
      </c>
      <c r="B4012" s="198" t="s">
        <v>2056</v>
      </c>
      <c r="C4012" s="196">
        <f>'11'!N28</f>
        <v>0</v>
      </c>
      <c r="D4012" s="197" t="e">
        <f>('11'!N28)*100/('11'!J28)</f>
        <v>#DIV/0!</v>
      </c>
    </row>
    <row r="4013" spans="1:4">
      <c r="A4013" s="194" t="s">
        <v>4686</v>
      </c>
      <c r="B4013" s="198" t="s">
        <v>2058</v>
      </c>
      <c r="C4013" s="196">
        <f>'11'!O28</f>
        <v>0</v>
      </c>
      <c r="D4013" s="197" t="e">
        <f>('11'!O28)*100/('11'!J28)</f>
        <v>#DIV/0!</v>
      </c>
    </row>
    <row r="4014" spans="1:4">
      <c r="A4014" s="194" t="s">
        <v>4687</v>
      </c>
      <c r="B4014" s="198" t="s">
        <v>2060</v>
      </c>
      <c r="C4014" s="196">
        <f>'11'!P28</f>
        <v>0</v>
      </c>
      <c r="D4014" s="197" t="e">
        <f>('11'!P28)*100/('11'!J28)</f>
        <v>#DIV/0!</v>
      </c>
    </row>
    <row r="4015" spans="1:4">
      <c r="A4015" s="194" t="s">
        <v>4688</v>
      </c>
      <c r="B4015" s="198" t="s">
        <v>2062</v>
      </c>
      <c r="C4015" s="196">
        <f>'11'!Q28</f>
        <v>0</v>
      </c>
      <c r="D4015" s="197" t="e">
        <f>('11'!Q28)*100/('11'!J28)</f>
        <v>#DIV/0!</v>
      </c>
    </row>
    <row r="4016" spans="1:4">
      <c r="A4016" s="194" t="s">
        <v>4689</v>
      </c>
      <c r="B4016" s="201" t="s">
        <v>2500</v>
      </c>
      <c r="C4016" s="196">
        <f>'11'!M30</f>
        <v>0</v>
      </c>
      <c r="D4016" s="197" t="e">
        <f>('11'!M30)*100/('11'!J30)</f>
        <v>#DIV/0!</v>
      </c>
    </row>
    <row r="4017" spans="1:4">
      <c r="A4017" s="194" t="s">
        <v>4690</v>
      </c>
      <c r="B4017" s="198" t="s">
        <v>2056</v>
      </c>
      <c r="C4017" s="196">
        <f>'11'!N30</f>
        <v>0</v>
      </c>
      <c r="D4017" s="197" t="e">
        <f>('11'!N30)*100/('11'!J30)</f>
        <v>#DIV/0!</v>
      </c>
    </row>
    <row r="4018" spans="1:4">
      <c r="A4018" s="194" t="s">
        <v>4691</v>
      </c>
      <c r="B4018" s="198" t="s">
        <v>2058</v>
      </c>
      <c r="C4018" s="196">
        <f>'11'!O30</f>
        <v>0</v>
      </c>
      <c r="D4018" s="197" t="e">
        <f>('11'!O30)*100/('11'!J30)</f>
        <v>#DIV/0!</v>
      </c>
    </row>
    <row r="4019" spans="1:4">
      <c r="A4019" s="194" t="s">
        <v>4692</v>
      </c>
      <c r="B4019" s="198" t="s">
        <v>2060</v>
      </c>
      <c r="C4019" s="196">
        <f>'11'!P30</f>
        <v>0</v>
      </c>
      <c r="D4019" s="197" t="e">
        <f>('11'!P30)*100/('11'!J30)</f>
        <v>#DIV/0!</v>
      </c>
    </row>
    <row r="4020" spans="1:4">
      <c r="A4020" s="194" t="s">
        <v>4693</v>
      </c>
      <c r="B4020" s="198" t="s">
        <v>2062</v>
      </c>
      <c r="C4020" s="196">
        <f>'11'!Q30</f>
        <v>0</v>
      </c>
      <c r="D4020" s="197" t="e">
        <f>('11'!Q30)*100/('11'!J30)</f>
        <v>#DIV/0!</v>
      </c>
    </row>
    <row r="4021" spans="1:4">
      <c r="A4021" s="194" t="s">
        <v>4694</v>
      </c>
      <c r="B4021" s="215" t="s">
        <v>2506</v>
      </c>
      <c r="C4021" s="196" t="s">
        <v>66</v>
      </c>
      <c r="D4021" s="197" t="s">
        <v>66</v>
      </c>
    </row>
    <row r="4022" spans="1:4">
      <c r="A4022" s="194" t="s">
        <v>4695</v>
      </c>
      <c r="B4022" s="215" t="s">
        <v>2506</v>
      </c>
      <c r="C4022" s="196" t="s">
        <v>66</v>
      </c>
      <c r="D4022" s="197" t="s">
        <v>66</v>
      </c>
    </row>
    <row r="4023" spans="1:4">
      <c r="A4023" s="194" t="s">
        <v>4696</v>
      </c>
      <c r="B4023" s="215" t="s">
        <v>2506</v>
      </c>
      <c r="C4023" s="196" t="s">
        <v>66</v>
      </c>
      <c r="D4023" s="197" t="s">
        <v>66</v>
      </c>
    </row>
    <row r="4024" spans="1:4">
      <c r="A4024" s="194" t="s">
        <v>4697</v>
      </c>
      <c r="B4024" s="216" t="s">
        <v>2506</v>
      </c>
      <c r="C4024" s="196" t="s">
        <v>66</v>
      </c>
      <c r="D4024" s="197" t="s">
        <v>66</v>
      </c>
    </row>
    <row r="4025" spans="1:4">
      <c r="A4025" s="194" t="s">
        <v>4698</v>
      </c>
      <c r="B4025" s="215" t="s">
        <v>2506</v>
      </c>
      <c r="C4025" s="196" t="s">
        <v>66</v>
      </c>
      <c r="D4025" s="197" t="s">
        <v>66</v>
      </c>
    </row>
    <row r="4026" spans="1:4">
      <c r="A4026" s="194" t="s">
        <v>4699</v>
      </c>
      <c r="B4026" s="215" t="s">
        <v>2506</v>
      </c>
      <c r="C4026" s="196" t="s">
        <v>66</v>
      </c>
      <c r="D4026" s="197" t="s">
        <v>66</v>
      </c>
    </row>
    <row r="4027" spans="1:4">
      <c r="A4027" s="194" t="s">
        <v>4700</v>
      </c>
      <c r="B4027" s="215" t="s">
        <v>2506</v>
      </c>
      <c r="C4027" s="196" t="s">
        <v>66</v>
      </c>
      <c r="D4027" s="197" t="s">
        <v>66</v>
      </c>
    </row>
    <row r="4028" spans="1:4">
      <c r="A4028" s="194" t="s">
        <v>4701</v>
      </c>
      <c r="B4028" s="201" t="s">
        <v>2514</v>
      </c>
      <c r="C4028" s="196">
        <f>'12'!J17+'13'!J14</f>
        <v>1</v>
      </c>
      <c r="D4028" s="197" t="e">
        <f>IF(HLOOKUP(1,Tabel_Populatia,Raion+1,Rubrici)&lt;&gt;0,('12'!J17+'13'!J14)*10000/HLOOKUP(1,Tabel_Populatia,Raion+1,Rubrici),"Lipsa date")</f>
        <v>#N/A</v>
      </c>
    </row>
    <row r="4029" spans="1:4">
      <c r="A4029" s="194" t="s">
        <v>4702</v>
      </c>
      <c r="B4029" s="201" t="s">
        <v>2516</v>
      </c>
      <c r="C4029" s="196">
        <f>'12'!J17</f>
        <v>1</v>
      </c>
      <c r="D4029" s="197" t="e">
        <f>IF(HLOOKUP(1,Tabel_Populatia,Raion+1,Rubrici)&lt;&gt;0,'12'!J17*10000/HLOOKUP(1,Tabel_Populatia,Raion+1,Rubrici),"Lipsa date")</f>
        <v>#N/A</v>
      </c>
    </row>
    <row r="4030" spans="1:4">
      <c r="A4030" s="194" t="s">
        <v>4703</v>
      </c>
      <c r="B4030" s="206" t="s">
        <v>2518</v>
      </c>
      <c r="C4030" s="196">
        <f>'12'!J19</f>
        <v>0</v>
      </c>
      <c r="D4030" s="197" t="e">
        <f>IF(HLOOKUP(1,Tabel_Populatia,Raion+1,Rubrici)&lt;&gt;0,'12'!J19*10000/HLOOKUP(1,Tabel_Populatia,Raion+1,Rubrici),"Lipsa date")</f>
        <v>#N/A</v>
      </c>
    </row>
    <row r="4031" spans="1:4">
      <c r="A4031" s="194" t="s">
        <v>4704</v>
      </c>
      <c r="B4031" s="199" t="s">
        <v>2520</v>
      </c>
      <c r="C4031" s="196">
        <f>'12'!J20</f>
        <v>0</v>
      </c>
      <c r="D4031" s="197" t="e">
        <f>IF(HLOOKUP(1,Tabel_Populatia,Raion+1,Rubrici)&lt;&gt;0,'12'!J20*10000/HLOOKUP(1,Tabel_Populatia,Raion+1,Rubrici),"Lipsa date")</f>
        <v>#N/A</v>
      </c>
    </row>
    <row r="4032" spans="1:4">
      <c r="A4032" s="194" t="s">
        <v>4705</v>
      </c>
      <c r="B4032" s="198" t="s">
        <v>594</v>
      </c>
      <c r="C4032" s="196">
        <f>'12'!J22</f>
        <v>0</v>
      </c>
      <c r="D4032" s="197" t="e">
        <f>IF(HLOOKUP(1,Tabel_Populatia,Raion+1,Rubrici)&lt;&gt;0,'12'!J22*10000/HLOOKUP(1,Tabel_Populatia,Raion+1,Rubrici),"Lipsa date")</f>
        <v>#N/A</v>
      </c>
    </row>
    <row r="4033" spans="1:4">
      <c r="A4033" s="194" t="s">
        <v>4706</v>
      </c>
      <c r="B4033" s="198" t="s">
        <v>596</v>
      </c>
      <c r="C4033" s="196">
        <f>'12'!J23</f>
        <v>0</v>
      </c>
      <c r="D4033" s="197" t="e">
        <f>IF(HLOOKUP(1,Tabel_Populatia,Raion+1,Rubrici)&lt;&gt;0,'12'!J23*10000/HLOOKUP(1,Tabel_Populatia,Raion+1,Rubrici),"Lipsa date")</f>
        <v>#N/A</v>
      </c>
    </row>
    <row r="4034" spans="1:4">
      <c r="A4034" s="194" t="s">
        <v>4707</v>
      </c>
      <c r="B4034" s="198" t="s">
        <v>598</v>
      </c>
      <c r="C4034" s="196">
        <f>'12'!J24</f>
        <v>0</v>
      </c>
      <c r="D4034" s="197" t="e">
        <f>IF(HLOOKUP(1,Tabel_Populatia,Raion+1,Rubrici)&lt;&gt;0,'12'!J24*10000/HLOOKUP(1,Tabel_Populatia,Raion+1,Rubrici),"Lipsa date")</f>
        <v>#N/A</v>
      </c>
    </row>
    <row r="4035" spans="1:4">
      <c r="A4035" s="194" t="s">
        <v>4708</v>
      </c>
      <c r="B4035" s="198" t="s">
        <v>600</v>
      </c>
      <c r="C4035" s="196">
        <f>'12'!J25</f>
        <v>0</v>
      </c>
      <c r="D4035" s="197" t="e">
        <f>IF(HLOOKUP(1,Tabel_Populatia,Raion+1,Rubrici)&lt;&gt;0,'12'!J25*10000/HLOOKUP(1,Tabel_Populatia,Raion+1,Rubrici),"Lipsa date")</f>
        <v>#N/A</v>
      </c>
    </row>
    <row r="4036" spans="1:4">
      <c r="A4036" s="194" t="s">
        <v>4709</v>
      </c>
      <c r="B4036" s="198" t="s">
        <v>602</v>
      </c>
      <c r="C4036" s="196">
        <f>'12'!J26</f>
        <v>0</v>
      </c>
      <c r="D4036" s="197" t="e">
        <f>IF(HLOOKUP(1,Tabel_Populatia,Raion+1,Rubrici)&lt;&gt;0,'12'!J26*10000/HLOOKUP(1,Tabel_Populatia,Raion+1,Rubrici),"Lipsa date")</f>
        <v>#N/A</v>
      </c>
    </row>
    <row r="4037" spans="1:4">
      <c r="A4037" s="194" t="s">
        <v>4710</v>
      </c>
      <c r="B4037" s="198" t="s">
        <v>559</v>
      </c>
      <c r="C4037" s="196">
        <f>'12'!J27</f>
        <v>0</v>
      </c>
      <c r="D4037" s="197" t="e">
        <f>IF(HLOOKUP(1,Tabel_Populatia,Raion+1,Rubrici)&lt;&gt;0,'12'!J27*10000/HLOOKUP(1,Tabel_Populatia,Raion+1,Rubrici),"Lipsa date")</f>
        <v>#N/A</v>
      </c>
    </row>
    <row r="4038" spans="1:4">
      <c r="A4038" s="194" t="s">
        <v>4711</v>
      </c>
      <c r="B4038" s="198" t="s">
        <v>605</v>
      </c>
      <c r="C4038" s="196">
        <f>'13'!J6</f>
        <v>0</v>
      </c>
      <c r="D4038" s="197" t="e">
        <f>IF(HLOOKUP(1,Tabel_Populatia,Raion+1,Rubrici)&lt;&gt;0,'13'!J6*10000/HLOOKUP(1,Tabel_Populatia,Raion+1,Rubrici),"Lipsa date")</f>
        <v>#N/A</v>
      </c>
    </row>
    <row r="4039" spans="1:4">
      <c r="A4039" s="194" t="s">
        <v>4712</v>
      </c>
      <c r="B4039" s="198" t="s">
        <v>607</v>
      </c>
      <c r="C4039" s="196">
        <f>'13'!J7</f>
        <v>0</v>
      </c>
      <c r="D4039" s="197" t="e">
        <f>IF(HLOOKUP(1,Tabel_Populatia,Raion+1,Rubrici)&lt;&gt;0,'13'!J7*10000/HLOOKUP(1,Tabel_Populatia,Raion+1,Rubrici),"Lipsa date")</f>
        <v>#N/A</v>
      </c>
    </row>
    <row r="4040" spans="1:4">
      <c r="A4040" s="194" t="s">
        <v>4713</v>
      </c>
      <c r="B4040" s="198" t="s">
        <v>358</v>
      </c>
      <c r="C4040" s="196">
        <f>'13'!J8</f>
        <v>1</v>
      </c>
      <c r="D4040" s="197" t="e">
        <f>IF(HLOOKUP(1,Tabel_Populatia,Raion+1,Rubrici)&lt;&gt;0,'13'!J8*10000/HLOOKUP(1,Tabel_Populatia,Raion+1,Rubrici),"Lipsa date")</f>
        <v>#N/A</v>
      </c>
    </row>
    <row r="4041" spans="1:4">
      <c r="A4041" s="194" t="s">
        <v>4714</v>
      </c>
      <c r="B4041" s="198" t="s">
        <v>610</v>
      </c>
      <c r="C4041" s="196">
        <f>'13'!J9</f>
        <v>0</v>
      </c>
      <c r="D4041" s="197" t="e">
        <f>IF(HLOOKUP(1,Tabel_Populatia,Raion+1,Rubrici)&lt;&gt;0,'13'!J9*10000/HLOOKUP(1,Tabel_Populatia,Raion+1,Rubrici),"Lipsa date")</f>
        <v>#N/A</v>
      </c>
    </row>
    <row r="4042" spans="1:4">
      <c r="A4042" s="194" t="s">
        <v>4715</v>
      </c>
      <c r="B4042" s="198" t="s">
        <v>612</v>
      </c>
      <c r="C4042" s="196">
        <f>'13'!J10</f>
        <v>0</v>
      </c>
      <c r="D4042" s="197" t="e">
        <f>IF(HLOOKUP(1,Tabel_Populatia,Raion+1,Rubrici)&lt;&gt;0,'13'!J10*10000/HLOOKUP(1,Tabel_Populatia,Raion+1,Rubrici),"Lipsa date")</f>
        <v>#N/A</v>
      </c>
    </row>
    <row r="4043" spans="1:4">
      <c r="A4043" s="194" t="s">
        <v>4716</v>
      </c>
      <c r="B4043" s="198" t="s">
        <v>614</v>
      </c>
      <c r="C4043" s="196">
        <f>'13'!J11</f>
        <v>0</v>
      </c>
      <c r="D4043" s="197" t="e">
        <f>IF(HLOOKUP(1,Tabel_Populatia,Raion+1,Rubrici)&lt;&gt;0,'13'!J11*10000/HLOOKUP(1,Tabel_Populatia,Raion+1,Rubrici),"Lipsa date")</f>
        <v>#N/A</v>
      </c>
    </row>
    <row r="4044" spans="1:4">
      <c r="A4044" s="194" t="s">
        <v>4717</v>
      </c>
      <c r="B4044" s="198" t="s">
        <v>616</v>
      </c>
      <c r="C4044" s="196">
        <f>'13'!J12</f>
        <v>0</v>
      </c>
      <c r="D4044" s="197" t="e">
        <f>IF(HLOOKUP(1,Tabel_Populatia,Raion+1,Rubrici)&lt;&gt;0,'13'!J12*10000/HLOOKUP(1,Tabel_Populatia,Raion+1,Rubrici),"Lipsa date")</f>
        <v>#N/A</v>
      </c>
    </row>
    <row r="4045" spans="1:4">
      <c r="A4045" s="194" t="s">
        <v>4718</v>
      </c>
      <c r="B4045" s="198" t="s">
        <v>618</v>
      </c>
      <c r="C4045" s="196">
        <f>'13'!J13</f>
        <v>0</v>
      </c>
      <c r="D4045" s="197" t="e">
        <f>IF(HLOOKUP(1,Tabel_Populatia,Raion+1,Rubrici)&lt;&gt;0,'13'!J13*10000/HLOOKUP(1,Tabel_Populatia,Raion+1,Rubrici),"Lipsa date")</f>
        <v>#N/A</v>
      </c>
    </row>
    <row r="4046" spans="1:4">
      <c r="A4046" s="194" t="s">
        <v>4719</v>
      </c>
      <c r="B4046" s="217" t="s">
        <v>2536</v>
      </c>
      <c r="C4046" s="196">
        <f>'13'!J14</f>
        <v>0</v>
      </c>
      <c r="D4046" s="197" t="e">
        <f>IF(HLOOKUP(1,Tabel_Populatia,Raion+1,Rubrici)&lt;&gt;0,'13'!J14*10000/HLOOKUP(1,Tabel_Populatia,Raion+1,Rubrici),"Lipsa date")</f>
        <v>#N/A</v>
      </c>
    </row>
    <row r="4047" spans="1:4">
      <c r="A4047" s="194" t="s">
        <v>4720</v>
      </c>
      <c r="B4047" s="199" t="s">
        <v>610</v>
      </c>
      <c r="C4047" s="196">
        <f>'13'!J15</f>
        <v>0</v>
      </c>
      <c r="D4047" s="197" t="e">
        <f>IF(HLOOKUP(1,Tabel_Populatia,Raion+1,Rubrici)&lt;&gt;0,'13'!J15*10000/HLOOKUP(1,Tabel_Populatia,Raion+1,Rubrici),"Lipsa date")</f>
        <v>#N/A</v>
      </c>
    </row>
    <row r="4048" spans="1:4">
      <c r="A4048" s="194" t="s">
        <v>4721</v>
      </c>
      <c r="B4048" s="218" t="s">
        <v>612</v>
      </c>
      <c r="C4048" s="196">
        <f>'13'!J16</f>
        <v>0</v>
      </c>
      <c r="D4048" s="197" t="e">
        <f>IF(HLOOKUP(1,Tabel_Populatia,Raion+1,Rubrici)&lt;&gt;0,'13'!J16*10000/HLOOKUP(1,Tabel_Populatia,Raion+1,Rubrici),"Lipsa date")</f>
        <v>#N/A</v>
      </c>
    </row>
    <row r="4049" spans="1:4">
      <c r="A4049" s="194" t="s">
        <v>4722</v>
      </c>
      <c r="B4049" s="218" t="s">
        <v>616</v>
      </c>
      <c r="C4049" s="196">
        <f>'13'!J17</f>
        <v>0</v>
      </c>
      <c r="D4049" s="197" t="e">
        <f>IF(HLOOKUP(1,Tabel_Populatia,Raion+1,Rubrici)&lt;&gt;0,'13'!J17*10000/HLOOKUP(1,Tabel_Populatia,Raion+1,Rubrici),"Lipsa date")</f>
        <v>#N/A</v>
      </c>
    </row>
    <row r="4050" spans="1:4">
      <c r="A4050" s="194" t="s">
        <v>4723</v>
      </c>
      <c r="B4050" s="218" t="s">
        <v>618</v>
      </c>
      <c r="C4050" s="196">
        <f>'13'!J18</f>
        <v>0</v>
      </c>
      <c r="D4050" s="197" t="e">
        <f>IF(HLOOKUP(1,Tabel_Populatia,Raion+1,Rubrici)&lt;&gt;0,'13'!J18*10000/HLOOKUP(1,Tabel_Populatia,Raion+1,Rubrici),"Lipsa date")</f>
        <v>#N/A</v>
      </c>
    </row>
    <row r="4051" spans="1:4">
      <c r="A4051" s="194" t="s">
        <v>4724</v>
      </c>
      <c r="B4051" s="198" t="s">
        <v>620</v>
      </c>
      <c r="C4051" s="196">
        <f>'13'!J19</f>
        <v>0</v>
      </c>
      <c r="D4051" s="197" t="e">
        <f>IF(HLOOKUP(1,Tabel_Populatia,Raion+1,Rubrici)&lt;&gt;0,'13'!J19*10000/HLOOKUP(1,Tabel_Populatia,Raion+1,Rubrici),"Lipsa date")</f>
        <v>#N/A</v>
      </c>
    </row>
    <row r="4052" spans="1:4">
      <c r="A4052" s="194" t="s">
        <v>4725</v>
      </c>
      <c r="B4052" s="199" t="s">
        <v>622</v>
      </c>
      <c r="C4052" s="196">
        <f>'13'!J20</f>
        <v>0</v>
      </c>
      <c r="D4052" s="197" t="e">
        <f>IF(HLOOKUP(1,Tabel_Populatia,Raion+1,Rubrici)&lt;&gt;0,'13'!J20*10000/HLOOKUP(1,Tabel_Populatia,Raion+1,Rubrici),"Lipsa date")</f>
        <v>#N/A</v>
      </c>
    </row>
    <row r="4053" spans="1:4">
      <c r="A4053" s="194" t="s">
        <v>4726</v>
      </c>
      <c r="B4053" s="199" t="s">
        <v>624</v>
      </c>
      <c r="C4053" s="196">
        <f>'13'!J21</f>
        <v>0</v>
      </c>
      <c r="D4053" s="197" t="e">
        <f>IF(HLOOKUP(1,Tabel_Populatia,Raion+1,Rubrici)&lt;&gt;0,'13'!J21*10000/HLOOKUP(1,Tabel_Populatia,Raion+1,Rubrici),"Lipsa date")</f>
        <v>#N/A</v>
      </c>
    </row>
    <row r="4054" spans="1:4">
      <c r="A4054" s="194" t="s">
        <v>4727</v>
      </c>
      <c r="B4054" s="198" t="s">
        <v>626</v>
      </c>
      <c r="C4054" s="196">
        <f>'13'!J22</f>
        <v>0</v>
      </c>
      <c r="D4054" s="197" t="e">
        <f>IF(HLOOKUP(1,Tabel_Populatia,Raion+1,Rubrici)&lt;&gt;0,'13'!J22*10000/HLOOKUP(1,Tabel_Populatia,Raion+1,Rubrici),"Lipsa date")</f>
        <v>#N/A</v>
      </c>
    </row>
    <row r="4055" spans="1:4">
      <c r="A4055" s="194" t="s">
        <v>4728</v>
      </c>
      <c r="B4055" s="198" t="s">
        <v>628</v>
      </c>
      <c r="C4055" s="196">
        <f>'13'!J23</f>
        <v>1</v>
      </c>
      <c r="D4055" s="197" t="e">
        <f>IF(HLOOKUP(1,Tabel_Populatia,Raion+1,Rubrici)&lt;&gt;0,'13'!J23*10000/HLOOKUP(1,Tabel_Populatia,Raion+1,Rubrici),"Lipsa date")</f>
        <v>#N/A</v>
      </c>
    </row>
    <row r="4056" spans="1:4">
      <c r="A4056" s="194" t="s">
        <v>4729</v>
      </c>
      <c r="B4056" s="198" t="s">
        <v>630</v>
      </c>
      <c r="C4056" s="196">
        <f>'13'!J24</f>
        <v>0</v>
      </c>
      <c r="D4056" s="197" t="e">
        <f>IF(HLOOKUP(1,Tabel_Populatia,Raion+1,Rubrici)&lt;&gt;0,'13'!J24*10000/HLOOKUP(1,Tabel_Populatia,Raion+1,Rubrici),"Lipsa date")</f>
        <v>#N/A</v>
      </c>
    </row>
    <row r="4057" spans="1:4">
      <c r="A4057" s="194" t="s">
        <v>4730</v>
      </c>
      <c r="B4057" s="198" t="s">
        <v>632</v>
      </c>
      <c r="C4057" s="196">
        <f>'13'!J25</f>
        <v>3</v>
      </c>
      <c r="D4057" s="197" t="e">
        <f>IF(HLOOKUP(1,Tabel_Populatia,Raion+1,Rubrici)&lt;&gt;0,'13'!J25*10000/HLOOKUP(1,Tabel_Populatia,Raion+1,Rubrici),"Lipsa date")</f>
        <v>#N/A</v>
      </c>
    </row>
    <row r="4058" spans="1:4">
      <c r="A4058" s="194" t="s">
        <v>4731</v>
      </c>
      <c r="B4058" s="210" t="s">
        <v>4732</v>
      </c>
      <c r="C4058" s="196">
        <f>'12'!M17</f>
        <v>0</v>
      </c>
      <c r="D4058" s="197">
        <f>('12'!M17)*100/'12'!J17</f>
        <v>0</v>
      </c>
    </row>
    <row r="4059" spans="1:4">
      <c r="A4059" s="194" t="s">
        <v>4733</v>
      </c>
      <c r="B4059" s="210" t="s">
        <v>4734</v>
      </c>
      <c r="C4059" s="196">
        <f>'12'!N17</f>
        <v>0</v>
      </c>
      <c r="D4059" s="197">
        <f>('12'!N17)*100/'12'!J17</f>
        <v>0</v>
      </c>
    </row>
    <row r="4060" spans="1:4">
      <c r="A4060" s="194" t="s">
        <v>4735</v>
      </c>
      <c r="B4060" s="211" t="s">
        <v>4736</v>
      </c>
      <c r="C4060" s="196">
        <f>'12'!O17</f>
        <v>0</v>
      </c>
      <c r="D4060" s="197">
        <f>('12'!O17)*100/'12'!J17</f>
        <v>0</v>
      </c>
    </row>
    <row r="4061" spans="1:4">
      <c r="A4061" s="194" t="s">
        <v>4737</v>
      </c>
      <c r="B4061" s="211" t="s">
        <v>4738</v>
      </c>
      <c r="C4061" s="196">
        <f>'12'!P17</f>
        <v>1</v>
      </c>
      <c r="D4061" s="197">
        <f>('12'!P17)*100/'12'!J17</f>
        <v>100</v>
      </c>
    </row>
    <row r="4062" spans="1:4">
      <c r="A4062" s="194" t="s">
        <v>4739</v>
      </c>
      <c r="B4062" s="195" t="s">
        <v>4740</v>
      </c>
      <c r="C4062" s="196">
        <f>'12'!Q17</f>
        <v>0</v>
      </c>
      <c r="D4062" s="197">
        <f>('12'!Q17)*100/('12'!J17)</f>
        <v>0</v>
      </c>
    </row>
    <row r="4063" spans="1:4">
      <c r="A4063" s="194" t="s">
        <v>4741</v>
      </c>
      <c r="B4063" s="201" t="s">
        <v>2559</v>
      </c>
      <c r="C4063" s="196">
        <f>'8'!R11</f>
        <v>1</v>
      </c>
      <c r="D4063" s="197">
        <f>'8'!R11*100/'8'!J11</f>
        <v>100</v>
      </c>
    </row>
    <row r="4064" spans="1:4">
      <c r="A4064" s="194" t="s">
        <v>4742</v>
      </c>
      <c r="B4064" s="198" t="s">
        <v>394</v>
      </c>
      <c r="C4064" s="196">
        <f>'8'!R14</f>
        <v>0</v>
      </c>
      <c r="D4064" s="197" t="e">
        <f>'8'!R14*100/'8'!J14</f>
        <v>#DIV/0!</v>
      </c>
    </row>
    <row r="4065" spans="1:4">
      <c r="A4065" s="194" t="s">
        <v>4743</v>
      </c>
      <c r="B4065" s="198" t="s">
        <v>396</v>
      </c>
      <c r="C4065" s="196">
        <f>'8'!R15</f>
        <v>0</v>
      </c>
      <c r="D4065" s="197" t="e">
        <f>'8'!R15*100/'8'!J15</f>
        <v>#DIV/0!</v>
      </c>
    </row>
    <row r="4066" spans="1:4">
      <c r="A4066" s="194" t="s">
        <v>4744</v>
      </c>
      <c r="B4066" s="198" t="s">
        <v>398</v>
      </c>
      <c r="C4066" s="196">
        <f>'8'!R16</f>
        <v>0</v>
      </c>
      <c r="D4066" s="197" t="e">
        <f>'8'!R16*100/'8'!J16</f>
        <v>#DIV/0!</v>
      </c>
    </row>
    <row r="4067" spans="1:4">
      <c r="A4067" s="194" t="s">
        <v>4745</v>
      </c>
      <c r="B4067" s="198" t="s">
        <v>84</v>
      </c>
      <c r="C4067" s="196">
        <f>'8'!R17</f>
        <v>0</v>
      </c>
      <c r="D4067" s="197" t="e">
        <f>'8'!R17*100/'8'!J17</f>
        <v>#DIV/0!</v>
      </c>
    </row>
    <row r="4068" spans="1:4">
      <c r="A4068" s="194" t="s">
        <v>4746</v>
      </c>
      <c r="B4068" s="198" t="s">
        <v>401</v>
      </c>
      <c r="C4068" s="196">
        <f>'8'!R18</f>
        <v>0</v>
      </c>
      <c r="D4068" s="197" t="e">
        <f>'8'!R18*100/'8'!J18</f>
        <v>#DIV/0!</v>
      </c>
    </row>
    <row r="4069" spans="1:4">
      <c r="A4069" s="194" t="s">
        <v>4747</v>
      </c>
      <c r="B4069" s="198" t="s">
        <v>403</v>
      </c>
      <c r="C4069" s="196">
        <f>'8'!R19</f>
        <v>0</v>
      </c>
      <c r="D4069" s="197" t="e">
        <f>'8'!R19*100/'8'!J19</f>
        <v>#DIV/0!</v>
      </c>
    </row>
    <row r="4070" spans="1:4">
      <c r="A4070" s="194" t="s">
        <v>4748</v>
      </c>
      <c r="B4070" s="198" t="s">
        <v>405</v>
      </c>
      <c r="C4070" s="196">
        <f>'8'!R20</f>
        <v>0</v>
      </c>
      <c r="D4070" s="197" t="e">
        <f>'8'!R20*100/'8'!J20</f>
        <v>#DIV/0!</v>
      </c>
    </row>
    <row r="4071" spans="1:4">
      <c r="A4071" s="194" t="s">
        <v>4749</v>
      </c>
      <c r="B4071" s="198" t="s">
        <v>407</v>
      </c>
      <c r="C4071" s="196">
        <f>'8'!R21</f>
        <v>0</v>
      </c>
      <c r="D4071" s="197" t="e">
        <f>'8'!R21*100/'8'!J21</f>
        <v>#DIV/0!</v>
      </c>
    </row>
    <row r="4072" spans="1:4">
      <c r="A4072" s="194" t="s">
        <v>4750</v>
      </c>
      <c r="B4072" s="198" t="s">
        <v>409</v>
      </c>
      <c r="C4072" s="196">
        <f>'8'!R22</f>
        <v>0</v>
      </c>
      <c r="D4072" s="197" t="e">
        <f>'8'!R22*100/'8'!J22</f>
        <v>#DIV/0!</v>
      </c>
    </row>
    <row r="4073" spans="1:4">
      <c r="A4073" s="194" t="s">
        <v>4751</v>
      </c>
      <c r="B4073" s="198" t="s">
        <v>411</v>
      </c>
      <c r="C4073" s="196">
        <f>'8'!R23</f>
        <v>0</v>
      </c>
      <c r="D4073" s="197" t="e">
        <f>'8'!R23*100/'8'!J23</f>
        <v>#DIV/0!</v>
      </c>
    </row>
    <row r="4074" spans="1:4">
      <c r="A4074" s="194" t="s">
        <v>4752</v>
      </c>
      <c r="B4074" s="198" t="s">
        <v>413</v>
      </c>
      <c r="C4074" s="196">
        <f>'8'!R24</f>
        <v>0</v>
      </c>
      <c r="D4074" s="197" t="e">
        <f>'8'!R24*100/'8'!J24</f>
        <v>#DIV/0!</v>
      </c>
    </row>
    <row r="4075" spans="1:4">
      <c r="A4075" s="194" t="s">
        <v>4753</v>
      </c>
      <c r="B4075" s="198" t="s">
        <v>415</v>
      </c>
      <c r="C4075" s="196">
        <f>'8'!R25</f>
        <v>0</v>
      </c>
      <c r="D4075" s="197" t="e">
        <f>'8'!R25*100/'8'!J25</f>
        <v>#DIV/0!</v>
      </c>
    </row>
    <row r="4076" spans="1:4">
      <c r="A4076" s="194" t="s">
        <v>4754</v>
      </c>
      <c r="B4076" s="198" t="s">
        <v>417</v>
      </c>
      <c r="C4076" s="196">
        <f>'8'!R26</f>
        <v>0</v>
      </c>
      <c r="D4076" s="197" t="e">
        <f>'8'!R26*100/'8'!J26</f>
        <v>#DIV/0!</v>
      </c>
    </row>
    <row r="4077" spans="1:4">
      <c r="A4077" s="194" t="s">
        <v>4755</v>
      </c>
      <c r="B4077" s="198" t="s">
        <v>419</v>
      </c>
      <c r="C4077" s="196">
        <f>'8'!R27</f>
        <v>0</v>
      </c>
      <c r="D4077" s="197" t="e">
        <f>'8'!R27*100/'8'!J27</f>
        <v>#DIV/0!</v>
      </c>
    </row>
    <row r="4078" spans="1:4">
      <c r="A4078" s="194" t="s">
        <v>4756</v>
      </c>
      <c r="B4078" s="198" t="s">
        <v>421</v>
      </c>
      <c r="C4078" s="196">
        <f>'8'!R28</f>
        <v>0</v>
      </c>
      <c r="D4078" s="197" t="e">
        <f>'8'!R28*100/'8'!J28</f>
        <v>#DIV/0!</v>
      </c>
    </row>
    <row r="4079" spans="1:4">
      <c r="A4079" s="194" t="s">
        <v>4757</v>
      </c>
      <c r="B4079" s="198" t="s">
        <v>423</v>
      </c>
      <c r="C4079" s="196">
        <f>'8'!R29</f>
        <v>0</v>
      </c>
      <c r="D4079" s="197" t="e">
        <f>'8'!R29*100/'8'!J29</f>
        <v>#DIV/0!</v>
      </c>
    </row>
    <row r="4080" spans="1:4">
      <c r="A4080" s="194" t="s">
        <v>4758</v>
      </c>
      <c r="B4080" s="198" t="s">
        <v>425</v>
      </c>
      <c r="C4080" s="196">
        <f>'9'!R6</f>
        <v>0</v>
      </c>
      <c r="D4080" s="197" t="e">
        <f>'9'!R6*100/'9'!J6</f>
        <v>#DIV/0!</v>
      </c>
    </row>
    <row r="4081" spans="1:4">
      <c r="A4081" s="194" t="s">
        <v>4759</v>
      </c>
      <c r="B4081" s="198" t="s">
        <v>427</v>
      </c>
      <c r="C4081" s="196">
        <f>'9'!R7</f>
        <v>0</v>
      </c>
      <c r="D4081" s="197" t="e">
        <f>'9'!R7*100/'9'!J7</f>
        <v>#DIV/0!</v>
      </c>
    </row>
    <row r="4082" spans="1:4">
      <c r="A4082" s="194" t="s">
        <v>4760</v>
      </c>
      <c r="B4082" s="198" t="s">
        <v>429</v>
      </c>
      <c r="C4082" s="196">
        <f>'9'!R8</f>
        <v>0</v>
      </c>
      <c r="D4082" s="197" t="e">
        <f>'9'!R8*100/'9'!J8</f>
        <v>#DIV/0!</v>
      </c>
    </row>
    <row r="4083" spans="1:4">
      <c r="A4083" s="194" t="s">
        <v>4761</v>
      </c>
      <c r="B4083" s="198" t="s">
        <v>431</v>
      </c>
      <c r="C4083" s="196">
        <f>'9'!R9</f>
        <v>0</v>
      </c>
      <c r="D4083" s="197" t="e">
        <f>'9'!R9*100/'9'!J9</f>
        <v>#DIV/0!</v>
      </c>
    </row>
    <row r="4084" spans="1:4">
      <c r="A4084" s="194" t="s">
        <v>4762</v>
      </c>
      <c r="B4084" s="198" t="s">
        <v>433</v>
      </c>
      <c r="C4084" s="196">
        <f>'9'!R10</f>
        <v>0</v>
      </c>
      <c r="D4084" s="197" t="e">
        <f>'9'!R10*100/'9'!J10</f>
        <v>#DIV/0!</v>
      </c>
    </row>
    <row r="4085" spans="1:4">
      <c r="A4085" s="194" t="s">
        <v>4763</v>
      </c>
      <c r="B4085" s="198" t="s">
        <v>435</v>
      </c>
      <c r="C4085" s="196">
        <f>'9'!R11</f>
        <v>0</v>
      </c>
      <c r="D4085" s="197" t="e">
        <f>'9'!R11*100/'9'!J11</f>
        <v>#DIV/0!</v>
      </c>
    </row>
    <row r="4086" spans="1:4">
      <c r="A4086" s="194" t="s">
        <v>4764</v>
      </c>
      <c r="B4086" s="198" t="s">
        <v>437</v>
      </c>
      <c r="C4086" s="196">
        <f>'9'!R12</f>
        <v>0</v>
      </c>
      <c r="D4086" s="197" t="e">
        <f>'9'!R12*100/'9'!J12</f>
        <v>#DIV/0!</v>
      </c>
    </row>
    <row r="4087" spans="1:4">
      <c r="A4087" s="194" t="s">
        <v>4765</v>
      </c>
      <c r="B4087" s="198" t="s">
        <v>439</v>
      </c>
      <c r="C4087" s="196">
        <f>'9'!R13</f>
        <v>0</v>
      </c>
      <c r="D4087" s="197" t="e">
        <f>'9'!R13*100/'9'!J13</f>
        <v>#DIV/0!</v>
      </c>
    </row>
    <row r="4088" spans="1:4">
      <c r="A4088" s="194" t="s">
        <v>4766</v>
      </c>
      <c r="B4088" s="198" t="s">
        <v>441</v>
      </c>
      <c r="C4088" s="196">
        <f>'9'!R14</f>
        <v>0</v>
      </c>
      <c r="D4088" s="197" t="e">
        <f>'9'!R14*100/'9'!J14</f>
        <v>#DIV/0!</v>
      </c>
    </row>
    <row r="4089" spans="1:4">
      <c r="A4089" s="194" t="s">
        <v>4767</v>
      </c>
      <c r="B4089" s="198" t="s">
        <v>443</v>
      </c>
      <c r="C4089" s="196">
        <f>'9'!R15</f>
        <v>0</v>
      </c>
      <c r="D4089" s="197" t="e">
        <f>'9'!R15*100/'9'!J15</f>
        <v>#DIV/0!</v>
      </c>
    </row>
    <row r="4090" spans="1:4">
      <c r="A4090" s="194" t="s">
        <v>4768</v>
      </c>
      <c r="B4090" s="198" t="s">
        <v>445</v>
      </c>
      <c r="C4090" s="196">
        <f>'9'!R16</f>
        <v>0</v>
      </c>
      <c r="D4090" s="197" t="e">
        <f>'9'!R16*100/'9'!J16</f>
        <v>#DIV/0!</v>
      </c>
    </row>
    <row r="4091" spans="1:4">
      <c r="A4091" s="194" t="s">
        <v>4769</v>
      </c>
      <c r="B4091" s="198" t="s">
        <v>447</v>
      </c>
      <c r="C4091" s="196">
        <f>'9'!R17</f>
        <v>0</v>
      </c>
      <c r="D4091" s="197" t="e">
        <f>'9'!R17*100/'9'!J17</f>
        <v>#DIV/0!</v>
      </c>
    </row>
    <row r="4092" spans="1:4">
      <c r="A4092" s="194" t="s">
        <v>4770</v>
      </c>
      <c r="B4092" s="198" t="s">
        <v>449</v>
      </c>
      <c r="C4092" s="196">
        <f>'9'!R18</f>
        <v>0</v>
      </c>
      <c r="D4092" s="197" t="e">
        <f>'9'!R18*100/'9'!J18</f>
        <v>#DIV/0!</v>
      </c>
    </row>
    <row r="4093" spans="1:4">
      <c r="A4093" s="194" t="s">
        <v>4771</v>
      </c>
      <c r="B4093" s="198" t="s">
        <v>451</v>
      </c>
      <c r="C4093" s="196">
        <f>'9'!R19</f>
        <v>0</v>
      </c>
      <c r="D4093" s="197" t="e">
        <f>'9'!R19*100/'9'!J19</f>
        <v>#DIV/0!</v>
      </c>
    </row>
    <row r="4094" spans="1:4">
      <c r="A4094" s="194" t="s">
        <v>4772</v>
      </c>
      <c r="B4094" s="198" t="s">
        <v>453</v>
      </c>
      <c r="C4094" s="196">
        <f>'9'!R20</f>
        <v>0</v>
      </c>
      <c r="D4094" s="197" t="e">
        <f>'9'!R20*100/'9'!J20</f>
        <v>#DIV/0!</v>
      </c>
    </row>
    <row r="4095" spans="1:4">
      <c r="A4095" s="194" t="s">
        <v>4773</v>
      </c>
      <c r="B4095" s="198" t="s">
        <v>455</v>
      </c>
      <c r="C4095" s="196">
        <f>'9'!R21</f>
        <v>0</v>
      </c>
      <c r="D4095" s="197" t="e">
        <f>'9'!R21*100/'9'!J21</f>
        <v>#DIV/0!</v>
      </c>
    </row>
    <row r="4096" spans="1:4">
      <c r="A4096" s="194" t="s">
        <v>4774</v>
      </c>
      <c r="B4096" s="198" t="s">
        <v>457</v>
      </c>
      <c r="C4096" s="196">
        <f>'9'!R22</f>
        <v>0</v>
      </c>
      <c r="D4096" s="197" t="e">
        <f>'9'!R22*100/'9'!J22</f>
        <v>#DIV/0!</v>
      </c>
    </row>
    <row r="4097" spans="1:4">
      <c r="A4097" s="194" t="s">
        <v>4775</v>
      </c>
      <c r="B4097" s="198" t="s">
        <v>459</v>
      </c>
      <c r="C4097" s="196">
        <f>'9'!R23</f>
        <v>0</v>
      </c>
      <c r="D4097" s="197" t="e">
        <f>'9'!R23*100/'9'!J23</f>
        <v>#DIV/0!</v>
      </c>
    </row>
    <row r="4098" spans="1:4">
      <c r="A4098" s="194" t="s">
        <v>4776</v>
      </c>
      <c r="B4098" s="198" t="s">
        <v>461</v>
      </c>
      <c r="C4098" s="196">
        <f>'9'!R24</f>
        <v>0</v>
      </c>
      <c r="D4098" s="197" t="e">
        <f>'9'!R24*100/'9'!J24</f>
        <v>#DIV/0!</v>
      </c>
    </row>
    <row r="4099" spans="1:4">
      <c r="A4099" s="194" t="s">
        <v>4777</v>
      </c>
      <c r="B4099" s="198" t="s">
        <v>463</v>
      </c>
      <c r="C4099" s="196">
        <f>'9'!R25</f>
        <v>0</v>
      </c>
      <c r="D4099" s="197" t="e">
        <f>'9'!R25*100/'9'!J25</f>
        <v>#DIV/0!</v>
      </c>
    </row>
    <row r="4100" spans="1:4">
      <c r="A4100" s="194" t="s">
        <v>4778</v>
      </c>
      <c r="B4100" s="198" t="s">
        <v>465</v>
      </c>
      <c r="C4100" s="196">
        <f>'9'!R26</f>
        <v>0</v>
      </c>
      <c r="D4100" s="197" t="e">
        <f>'9'!R26*100/'9'!J26</f>
        <v>#DIV/0!</v>
      </c>
    </row>
    <row r="4101" spans="1:4">
      <c r="A4101" s="194" t="s">
        <v>4779</v>
      </c>
      <c r="B4101" s="198" t="s">
        <v>467</v>
      </c>
      <c r="C4101" s="196">
        <f>'9'!R27</f>
        <v>0</v>
      </c>
      <c r="D4101" s="197" t="e">
        <f>'9'!R27*100/'9'!J27</f>
        <v>#DIV/0!</v>
      </c>
    </row>
    <row r="4102" spans="1:4">
      <c r="A4102" s="194" t="s">
        <v>4780</v>
      </c>
      <c r="B4102" s="198" t="s">
        <v>469</v>
      </c>
      <c r="C4102" s="196">
        <f>'9'!R28</f>
        <v>0</v>
      </c>
      <c r="D4102" s="197" t="e">
        <f>'9'!R28*100/'9'!J28</f>
        <v>#DIV/0!</v>
      </c>
    </row>
    <row r="4103" spans="1:4">
      <c r="A4103" s="194" t="s">
        <v>4781</v>
      </c>
      <c r="B4103" s="198" t="s">
        <v>471</v>
      </c>
      <c r="C4103" s="196">
        <f>'9'!R29</f>
        <v>0</v>
      </c>
      <c r="D4103" s="197" t="e">
        <f>'9'!R29*100/'9'!J29</f>
        <v>#DIV/0!</v>
      </c>
    </row>
    <row r="4104" ht="25.5" spans="1:4">
      <c r="A4104" s="194" t="s">
        <v>4782</v>
      </c>
      <c r="B4104" s="199" t="s">
        <v>473</v>
      </c>
      <c r="C4104" s="196">
        <f>'9'!R30</f>
        <v>0</v>
      </c>
      <c r="D4104" s="197" t="e">
        <f>'9'!R30*100/'9'!J30</f>
        <v>#DIV/0!</v>
      </c>
    </row>
    <row r="4105" spans="1:4">
      <c r="A4105" s="194" t="s">
        <v>4783</v>
      </c>
      <c r="B4105" s="198" t="s">
        <v>475</v>
      </c>
      <c r="C4105" s="196">
        <f>'9'!R31</f>
        <v>0</v>
      </c>
      <c r="D4105" s="197" t="e">
        <f>'9'!R31*100/'9'!J31</f>
        <v>#DIV/0!</v>
      </c>
    </row>
    <row r="4106" spans="1:4">
      <c r="A4106" s="194" t="s">
        <v>4784</v>
      </c>
      <c r="B4106" s="198" t="s">
        <v>477</v>
      </c>
      <c r="C4106" s="196">
        <f>'10'!R6</f>
        <v>0</v>
      </c>
      <c r="D4106" s="197" t="e">
        <f>'10'!R6*100/'10'!J6</f>
        <v>#DIV/0!</v>
      </c>
    </row>
    <row r="4107" spans="1:4">
      <c r="A4107" s="194" t="s">
        <v>4785</v>
      </c>
      <c r="B4107" s="199" t="s">
        <v>479</v>
      </c>
      <c r="C4107" s="196">
        <f>'10'!R7</f>
        <v>0</v>
      </c>
      <c r="D4107" s="197" t="e">
        <f>'10'!R7*100/'10'!J7</f>
        <v>#DIV/0!</v>
      </c>
    </row>
    <row r="4108" spans="1:4">
      <c r="A4108" s="194" t="s">
        <v>4786</v>
      </c>
      <c r="B4108" s="198" t="s">
        <v>481</v>
      </c>
      <c r="C4108" s="196">
        <f>'10'!R8</f>
        <v>0</v>
      </c>
      <c r="D4108" s="197" t="e">
        <f>'10'!R8*100/'10'!J8</f>
        <v>#DIV/0!</v>
      </c>
    </row>
    <row r="4109" spans="1:4">
      <c r="A4109" s="194" t="s">
        <v>4787</v>
      </c>
      <c r="B4109" s="198" t="s">
        <v>483</v>
      </c>
      <c r="C4109" s="196">
        <f>'10'!R9</f>
        <v>0</v>
      </c>
      <c r="D4109" s="197" t="e">
        <f>'10'!R9*100/'10'!J9</f>
        <v>#DIV/0!</v>
      </c>
    </row>
    <row r="4110" spans="1:4">
      <c r="A4110" s="194" t="s">
        <v>4788</v>
      </c>
      <c r="B4110" s="198" t="s">
        <v>485</v>
      </c>
      <c r="C4110" s="196">
        <f>'10'!R10</f>
        <v>0</v>
      </c>
      <c r="D4110" s="197" t="e">
        <f>'10'!R10*100/'10'!J10</f>
        <v>#DIV/0!</v>
      </c>
    </row>
    <row r="4111" spans="1:4">
      <c r="A4111" s="194" t="s">
        <v>4789</v>
      </c>
      <c r="B4111" s="198" t="s">
        <v>487</v>
      </c>
      <c r="C4111" s="196">
        <f>'10'!R11</f>
        <v>0</v>
      </c>
      <c r="D4111" s="197" t="e">
        <f>'10'!R11*100/'10'!J11</f>
        <v>#DIV/0!</v>
      </c>
    </row>
    <row r="4112" spans="1:4">
      <c r="A4112" s="194" t="s">
        <v>4790</v>
      </c>
      <c r="B4112" s="198" t="s">
        <v>489</v>
      </c>
      <c r="C4112" s="196">
        <f>'10'!R12</f>
        <v>0</v>
      </c>
      <c r="D4112" s="197" t="e">
        <f>'10'!R12*100/'10'!J12</f>
        <v>#DIV/0!</v>
      </c>
    </row>
    <row r="4113" spans="1:4">
      <c r="A4113" s="194" t="s">
        <v>4791</v>
      </c>
      <c r="B4113" s="198" t="s">
        <v>491</v>
      </c>
      <c r="C4113" s="196">
        <f>'10'!R13</f>
        <v>0</v>
      </c>
      <c r="D4113" s="197" t="e">
        <f>'10'!R13*100/'10'!J13</f>
        <v>#DIV/0!</v>
      </c>
    </row>
    <row r="4114" spans="1:4">
      <c r="A4114" s="194" t="s">
        <v>4792</v>
      </c>
      <c r="B4114" s="198" t="s">
        <v>493</v>
      </c>
      <c r="C4114" s="196">
        <f>'10'!R14</f>
        <v>0</v>
      </c>
      <c r="D4114" s="197" t="e">
        <f>'10'!R14*100/'10'!J14</f>
        <v>#DIV/0!</v>
      </c>
    </row>
    <row r="4115" spans="1:4">
      <c r="A4115" s="194" t="s">
        <v>4793</v>
      </c>
      <c r="B4115" s="198" t="s">
        <v>495</v>
      </c>
      <c r="C4115" s="196">
        <f>'10'!R15</f>
        <v>0</v>
      </c>
      <c r="D4115" s="197" t="e">
        <f>'10'!R15*100/'10'!J15</f>
        <v>#DIV/0!</v>
      </c>
    </row>
    <row r="4116" spans="1:4">
      <c r="A4116" s="194" t="s">
        <v>4794</v>
      </c>
      <c r="B4116" s="198" t="s">
        <v>497</v>
      </c>
      <c r="C4116" s="196">
        <f>'10'!R16</f>
        <v>0</v>
      </c>
      <c r="D4116" s="197" t="e">
        <f>'10'!R16*100/'10'!J16</f>
        <v>#DIV/0!</v>
      </c>
    </row>
    <row r="4117" spans="1:4">
      <c r="A4117" s="194" t="s">
        <v>4795</v>
      </c>
      <c r="B4117" s="198" t="s">
        <v>499</v>
      </c>
      <c r="C4117" s="196">
        <f>'10'!R17</f>
        <v>0</v>
      </c>
      <c r="D4117" s="197" t="e">
        <f>'10'!R17*100/'10'!J17</f>
        <v>#DIV/0!</v>
      </c>
    </row>
    <row r="4118" spans="1:4">
      <c r="A4118" s="194" t="s">
        <v>4796</v>
      </c>
      <c r="B4118" s="198" t="s">
        <v>501</v>
      </c>
      <c r="C4118" s="196">
        <f>'10'!R18</f>
        <v>0</v>
      </c>
      <c r="D4118" s="197" t="e">
        <f>'10'!R18*100/'10'!J18</f>
        <v>#DIV/0!</v>
      </c>
    </row>
    <row r="4119" spans="1:4">
      <c r="A4119" s="194" t="s">
        <v>4797</v>
      </c>
      <c r="B4119" s="198" t="s">
        <v>503</v>
      </c>
      <c r="C4119" s="196">
        <f>'10'!R19</f>
        <v>0</v>
      </c>
      <c r="D4119" s="197" t="e">
        <f>'10'!R19*100/'10'!J19</f>
        <v>#DIV/0!</v>
      </c>
    </row>
    <row r="4120" spans="1:4">
      <c r="A4120" s="194" t="s">
        <v>4798</v>
      </c>
      <c r="B4120" s="198" t="s">
        <v>505</v>
      </c>
      <c r="C4120" s="196">
        <f>'10'!R20</f>
        <v>0</v>
      </c>
      <c r="D4120" s="197" t="e">
        <f>'10'!R20*100/'10'!J20</f>
        <v>#DIV/0!</v>
      </c>
    </row>
    <row r="4121" spans="1:4">
      <c r="A4121" s="194" t="s">
        <v>4799</v>
      </c>
      <c r="B4121" s="198" t="s">
        <v>507</v>
      </c>
      <c r="C4121" s="196">
        <f>'10'!R21</f>
        <v>0</v>
      </c>
      <c r="D4121" s="197" t="e">
        <f>'10'!R21*100/'10'!J21</f>
        <v>#DIV/0!</v>
      </c>
    </row>
    <row r="4122" spans="1:4">
      <c r="A4122" s="194" t="s">
        <v>4800</v>
      </c>
      <c r="B4122" s="198" t="s">
        <v>509</v>
      </c>
      <c r="C4122" s="196">
        <f>'10'!R22</f>
        <v>0</v>
      </c>
      <c r="D4122" s="197" t="e">
        <f>'10'!R22*100/'10'!J22</f>
        <v>#DIV/0!</v>
      </c>
    </row>
    <row r="4123" spans="1:4">
      <c r="A4123" s="194" t="s">
        <v>4801</v>
      </c>
      <c r="B4123" s="198" t="s">
        <v>511</v>
      </c>
      <c r="C4123" s="196">
        <f>'10'!R23</f>
        <v>0</v>
      </c>
      <c r="D4123" s="197" t="e">
        <f>'10'!R23*100/'10'!J23</f>
        <v>#DIV/0!</v>
      </c>
    </row>
    <row r="4124" spans="1:4">
      <c r="A4124" s="194" t="s">
        <v>4802</v>
      </c>
      <c r="B4124" s="198" t="s">
        <v>513</v>
      </c>
      <c r="C4124" s="196">
        <f>'10'!R24</f>
        <v>0</v>
      </c>
      <c r="D4124" s="197" t="e">
        <f>'10'!R24*100/'10'!J24</f>
        <v>#DIV/0!</v>
      </c>
    </row>
    <row r="4125" spans="1:4">
      <c r="A4125" s="194" t="s">
        <v>4803</v>
      </c>
      <c r="B4125" s="198" t="s">
        <v>515</v>
      </c>
      <c r="C4125" s="196">
        <f>'10'!R25</f>
        <v>0</v>
      </c>
      <c r="D4125" s="197" t="e">
        <f>'10'!R25*100/'10'!J25</f>
        <v>#DIV/0!</v>
      </c>
    </row>
    <row r="4126" spans="1:4">
      <c r="A4126" s="194" t="s">
        <v>4804</v>
      </c>
      <c r="B4126" s="198" t="s">
        <v>517</v>
      </c>
      <c r="C4126" s="196" t="str">
        <f>'10'!R26</f>
        <v>X</v>
      </c>
      <c r="D4126" s="197" t="e">
        <f>'10'!R26*100/'10'!J26</f>
        <v>#VALUE!</v>
      </c>
    </row>
    <row r="4127" spans="1:4">
      <c r="A4127" s="194" t="s">
        <v>4805</v>
      </c>
      <c r="B4127" s="198" t="s">
        <v>519</v>
      </c>
      <c r="C4127" s="196">
        <f>'10'!R27</f>
        <v>0</v>
      </c>
      <c r="D4127" s="197" t="e">
        <f>'10'!R27*100/'10'!J27</f>
        <v>#DIV/0!</v>
      </c>
    </row>
    <row r="4128" s="181" customFormat="1" spans="1:11">
      <c r="A4128" s="194" t="s">
        <v>4806</v>
      </c>
      <c r="B4128" s="198" t="s">
        <v>521</v>
      </c>
      <c r="C4128" s="196">
        <f>'10'!R28</f>
        <v>0</v>
      </c>
      <c r="D4128" s="197" t="e">
        <f>'10'!R28*100/'10'!J28</f>
        <v>#DIV/0!</v>
      </c>
      <c r="K4128" s="203"/>
    </row>
    <row r="4129" ht="25.5" spans="1:4">
      <c r="A4129" s="194" t="s">
        <v>4807</v>
      </c>
      <c r="B4129" s="198" t="s">
        <v>523</v>
      </c>
      <c r="C4129" s="196">
        <f>'10'!R29</f>
        <v>0</v>
      </c>
      <c r="D4129" s="197" t="e">
        <f>'10'!R29*100/'10'!J29</f>
        <v>#DIV/0!</v>
      </c>
    </row>
    <row r="4130" s="181" customFormat="1" spans="1:11">
      <c r="A4130" s="194" t="s">
        <v>4808</v>
      </c>
      <c r="B4130" s="198" t="s">
        <v>525</v>
      </c>
      <c r="C4130" s="196">
        <f>'10'!R30</f>
        <v>0</v>
      </c>
      <c r="D4130" s="197" t="e">
        <f>'10'!R30*100/'10'!J30</f>
        <v>#DIV/0!</v>
      </c>
      <c r="K4130" s="203"/>
    </row>
    <row r="4131" spans="1:4">
      <c r="A4131" s="194" t="s">
        <v>4809</v>
      </c>
      <c r="B4131" s="198" t="s">
        <v>527</v>
      </c>
      <c r="C4131" s="196">
        <f>'10'!R31</f>
        <v>0</v>
      </c>
      <c r="D4131" s="197" t="e">
        <f>'10'!R31*100/'10'!J31</f>
        <v>#VALUE!</v>
      </c>
    </row>
    <row r="4132" spans="1:4">
      <c r="A4132" s="194" t="s">
        <v>4810</v>
      </c>
      <c r="B4132" s="198" t="s">
        <v>529</v>
      </c>
      <c r="C4132" s="196">
        <f>'10'!R32</f>
        <v>0</v>
      </c>
      <c r="D4132" s="197" t="e">
        <f>'10'!R32*100/'10'!J32</f>
        <v>#VALUE!</v>
      </c>
    </row>
    <row r="4133" spans="1:4">
      <c r="A4133" s="194" t="s">
        <v>4811</v>
      </c>
      <c r="B4133" s="198" t="s">
        <v>531</v>
      </c>
      <c r="C4133" s="196">
        <f>'10'!R33</f>
        <v>0</v>
      </c>
      <c r="D4133" s="197" t="e">
        <f>'10'!R33*100/'10'!J33</f>
        <v>#VALUE!</v>
      </c>
    </row>
    <row r="4134" spans="1:4">
      <c r="A4134" s="194" t="s">
        <v>4812</v>
      </c>
      <c r="B4134" s="198" t="s">
        <v>533</v>
      </c>
      <c r="C4134" s="196" t="str">
        <f>'11'!R6</f>
        <v>X</v>
      </c>
      <c r="D4134" s="197" t="e">
        <f>'11'!R6*100/'11'!J6</f>
        <v>#VALUE!</v>
      </c>
    </row>
    <row r="4135" spans="1:4">
      <c r="A4135" s="194" t="s">
        <v>4813</v>
      </c>
      <c r="B4135" s="198" t="s">
        <v>535</v>
      </c>
      <c r="C4135" s="196" t="str">
        <f>'11'!R7</f>
        <v>X</v>
      </c>
      <c r="D4135" s="197" t="e">
        <f>'11'!R7*100/'11'!J7</f>
        <v>#VALUE!</v>
      </c>
    </row>
    <row r="4136" spans="1:4">
      <c r="A4136" s="194" t="s">
        <v>4814</v>
      </c>
      <c r="B4136" s="198" t="s">
        <v>537</v>
      </c>
      <c r="C4136" s="196">
        <f>'11'!R8</f>
        <v>1</v>
      </c>
      <c r="D4136" s="197">
        <f>'11'!R8*100/'11'!J8</f>
        <v>100</v>
      </c>
    </row>
    <row r="4137" spans="1:4">
      <c r="A4137" s="194" t="s">
        <v>4815</v>
      </c>
      <c r="B4137" s="198" t="s">
        <v>539</v>
      </c>
      <c r="C4137" s="196">
        <f>'11'!R9</f>
        <v>0</v>
      </c>
      <c r="D4137" s="197" t="e">
        <f>'11'!R9*100/'11'!J9</f>
        <v>#DIV/0!</v>
      </c>
    </row>
    <row r="4138" spans="1:4">
      <c r="A4138" s="194" t="s">
        <v>4816</v>
      </c>
      <c r="B4138" s="198" t="s">
        <v>541</v>
      </c>
      <c r="C4138" s="196">
        <f>'11'!R10</f>
        <v>0</v>
      </c>
      <c r="D4138" s="197" t="e">
        <f>'11'!R10*100/'11'!J10</f>
        <v>#DIV/0!</v>
      </c>
    </row>
    <row r="4139" spans="1:4">
      <c r="A4139" s="194" t="s">
        <v>4817</v>
      </c>
      <c r="B4139" s="198" t="s">
        <v>543</v>
      </c>
      <c r="C4139" s="196">
        <f>'11'!R11</f>
        <v>0</v>
      </c>
      <c r="D4139" s="197" t="e">
        <f>'11'!R11*100/'11'!J11</f>
        <v>#DIV/0!</v>
      </c>
    </row>
    <row r="4140" spans="1:4">
      <c r="A4140" s="194" t="s">
        <v>4818</v>
      </c>
      <c r="B4140" s="198" t="s">
        <v>545</v>
      </c>
      <c r="C4140" s="196">
        <f>'11'!R12</f>
        <v>0</v>
      </c>
      <c r="D4140" s="197" t="e">
        <f>'11'!R12*100/'11'!J12</f>
        <v>#DIV/0!</v>
      </c>
    </row>
    <row r="4141" spans="1:4">
      <c r="A4141" s="194" t="s">
        <v>4819</v>
      </c>
      <c r="B4141" s="198" t="s">
        <v>547</v>
      </c>
      <c r="C4141" s="196">
        <f>'11'!R13</f>
        <v>0</v>
      </c>
      <c r="D4141" s="197" t="e">
        <f>'11'!R13*100/'11'!J13</f>
        <v>#DIV/0!</v>
      </c>
    </row>
    <row r="4142" spans="1:4">
      <c r="A4142" s="194" t="s">
        <v>4820</v>
      </c>
      <c r="B4142" s="198" t="s">
        <v>549</v>
      </c>
      <c r="C4142" s="196">
        <f>'11'!R14</f>
        <v>0</v>
      </c>
      <c r="D4142" s="197" t="e">
        <f>'11'!R14*100/'11'!J14</f>
        <v>#DIV/0!</v>
      </c>
    </row>
    <row r="4143" spans="1:4">
      <c r="A4143" s="194" t="s">
        <v>4821</v>
      </c>
      <c r="B4143" s="198" t="s">
        <v>551</v>
      </c>
      <c r="C4143" s="196">
        <f>'11'!R15</f>
        <v>0</v>
      </c>
      <c r="D4143" s="197" t="e">
        <f>'11'!R15*100/'11'!J15</f>
        <v>#DIV/0!</v>
      </c>
    </row>
    <row r="4144" spans="1:4">
      <c r="A4144" s="194" t="s">
        <v>4822</v>
      </c>
      <c r="B4144" s="198" t="s">
        <v>553</v>
      </c>
      <c r="C4144" s="196">
        <f>'11'!R16</f>
        <v>0</v>
      </c>
      <c r="D4144" s="197" t="e">
        <f>'11'!R16*100/'11'!J16</f>
        <v>#DIV/0!</v>
      </c>
    </row>
    <row r="4145" spans="1:4">
      <c r="A4145" s="194" t="s">
        <v>4823</v>
      </c>
      <c r="B4145" s="198" t="s">
        <v>555</v>
      </c>
      <c r="C4145" s="196">
        <f>'11'!R17</f>
        <v>0</v>
      </c>
      <c r="D4145" s="197" t="e">
        <f>'11'!R17*100/'11'!J17</f>
        <v>#DIV/0!</v>
      </c>
    </row>
    <row r="4146" spans="1:4">
      <c r="A4146" s="194" t="s">
        <v>4824</v>
      </c>
      <c r="B4146" s="198" t="s">
        <v>557</v>
      </c>
      <c r="C4146" s="196">
        <f>'11'!R18</f>
        <v>0</v>
      </c>
      <c r="D4146" s="197" t="e">
        <f>'11'!R18*100/'11'!J18</f>
        <v>#DIV/0!</v>
      </c>
    </row>
    <row r="4147" spans="1:4">
      <c r="A4147" s="194" t="s">
        <v>4825</v>
      </c>
      <c r="B4147" s="198" t="s">
        <v>559</v>
      </c>
      <c r="C4147" s="196">
        <f>'11'!R19</f>
        <v>0</v>
      </c>
      <c r="D4147" s="197" t="e">
        <f>'11'!R19*100/'11'!J19</f>
        <v>#DIV/0!</v>
      </c>
    </row>
    <row r="4148" spans="1:4">
      <c r="A4148" s="194" t="s">
        <v>4826</v>
      </c>
      <c r="B4148" s="198" t="s">
        <v>561</v>
      </c>
      <c r="C4148" s="196">
        <f>'11'!R20</f>
        <v>0</v>
      </c>
      <c r="D4148" s="197" t="e">
        <f>'11'!R20*100/'11'!J20</f>
        <v>#DIV/0!</v>
      </c>
    </row>
    <row r="4149" spans="1:4">
      <c r="A4149" s="194" t="s">
        <v>4827</v>
      </c>
      <c r="B4149" s="198" t="s">
        <v>563</v>
      </c>
      <c r="C4149" s="196">
        <f>'11'!R21</f>
        <v>0</v>
      </c>
      <c r="D4149" s="197" t="e">
        <f>'11'!R21*100/'11'!J21</f>
        <v>#DIV/0!</v>
      </c>
    </row>
    <row r="4150" spans="1:4">
      <c r="A4150" s="194" t="s">
        <v>4828</v>
      </c>
      <c r="B4150" s="198" t="s">
        <v>254</v>
      </c>
      <c r="C4150" s="196">
        <f>'11'!R22</f>
        <v>0</v>
      </c>
      <c r="D4150" s="197" t="e">
        <f>'11'!R22*100/'11'!J22</f>
        <v>#DIV/0!</v>
      </c>
    </row>
    <row r="4151" spans="1:4">
      <c r="A4151" s="194" t="s">
        <v>4829</v>
      </c>
      <c r="B4151" s="198" t="s">
        <v>566</v>
      </c>
      <c r="C4151" s="196">
        <f>'11'!R23</f>
        <v>0</v>
      </c>
      <c r="D4151" s="197" t="e">
        <f>'11'!R23*100/'11'!J23</f>
        <v>#DIV/0!</v>
      </c>
    </row>
    <row r="4152" spans="1:4">
      <c r="A4152" s="194" t="s">
        <v>4830</v>
      </c>
      <c r="B4152" s="198" t="s">
        <v>568</v>
      </c>
      <c r="C4152" s="196">
        <f>'11'!R24</f>
        <v>0</v>
      </c>
      <c r="D4152" s="197" t="e">
        <f>'11'!R24*100/'11'!J24</f>
        <v>#DIV/0!</v>
      </c>
    </row>
    <row r="4153" spans="1:4">
      <c r="A4153" s="194" t="s">
        <v>4831</v>
      </c>
      <c r="B4153" s="198" t="s">
        <v>570</v>
      </c>
      <c r="C4153" s="196">
        <f>'11'!R25</f>
        <v>0</v>
      </c>
      <c r="D4153" s="197" t="e">
        <f>'11'!R25*100/'11'!J25</f>
        <v>#DIV/0!</v>
      </c>
    </row>
    <row r="4154" spans="1:4">
      <c r="A4154" s="194" t="s">
        <v>4832</v>
      </c>
      <c r="B4154" s="198" t="s">
        <v>572</v>
      </c>
      <c r="C4154" s="196">
        <f>'11'!R26</f>
        <v>0</v>
      </c>
      <c r="D4154" s="197" t="e">
        <f>'11'!R26*100/'11'!J26</f>
        <v>#DIV/0!</v>
      </c>
    </row>
    <row r="4155" spans="1:4">
      <c r="A4155" s="194" t="s">
        <v>4833</v>
      </c>
      <c r="B4155" s="198" t="s">
        <v>574</v>
      </c>
      <c r="C4155" s="196">
        <f>'11'!R27</f>
        <v>0</v>
      </c>
      <c r="D4155" s="197" t="e">
        <f>'11'!R27*100/'11'!J27</f>
        <v>#DIV/0!</v>
      </c>
    </row>
    <row r="4156" spans="1:4">
      <c r="A4156" s="194" t="s">
        <v>4834</v>
      </c>
      <c r="B4156" s="198" t="s">
        <v>576</v>
      </c>
      <c r="C4156" s="196">
        <f>'11'!R28</f>
        <v>0</v>
      </c>
      <c r="D4156" s="197" t="e">
        <f>'11'!R28*100/'11'!J28</f>
        <v>#DIV/0!</v>
      </c>
    </row>
    <row r="4157" spans="1:4">
      <c r="A4157" s="194" t="s">
        <v>4835</v>
      </c>
      <c r="B4157" s="198" t="s">
        <v>578</v>
      </c>
      <c r="C4157" s="196">
        <f>'11'!R30</f>
        <v>0</v>
      </c>
      <c r="D4157" s="197" t="e">
        <f>'11'!R30*100/'11'!J30</f>
        <v>#DIV/0!</v>
      </c>
    </row>
    <row r="4158" spans="1:4">
      <c r="A4158" s="194" t="s">
        <v>4836</v>
      </c>
      <c r="B4158" s="198" t="s">
        <v>2034</v>
      </c>
      <c r="C4158" s="196">
        <f>'11'!R31</f>
        <v>0</v>
      </c>
      <c r="D4158" s="197" t="e">
        <f>'11'!R31*100/'11'!J31</f>
        <v>#DIV/0!</v>
      </c>
    </row>
    <row r="4159" s="181" customFormat="1" spans="1:11">
      <c r="A4159" s="194" t="s">
        <v>4837</v>
      </c>
      <c r="B4159" s="198" t="s">
        <v>733</v>
      </c>
      <c r="C4159" s="196">
        <f>'12'!R6</f>
        <v>0</v>
      </c>
      <c r="D4159" s="197" t="e">
        <f>'12'!R6*100/'12'!J6</f>
        <v>#DIV/0!</v>
      </c>
      <c r="K4159" s="203"/>
    </row>
    <row r="4160" spans="1:4">
      <c r="A4160" s="194" t="s">
        <v>4838</v>
      </c>
      <c r="B4160" s="198" t="s">
        <v>582</v>
      </c>
      <c r="C4160" s="196">
        <f>'12'!R7</f>
        <v>0</v>
      </c>
      <c r="D4160" s="197" t="e">
        <f>'12'!R7*100/'12'!J7</f>
        <v>#DIV/0!</v>
      </c>
    </row>
    <row r="4161" spans="1:4">
      <c r="A4161" s="194" t="s">
        <v>4839</v>
      </c>
      <c r="B4161" s="198" t="s">
        <v>584</v>
      </c>
      <c r="C4161" s="196">
        <f>'12'!R8</f>
        <v>0</v>
      </c>
      <c r="D4161" s="197" t="e">
        <f>'12'!R8*100/'12'!J8</f>
        <v>#DIV/0!</v>
      </c>
    </row>
    <row r="4162" ht="25.5" spans="1:4">
      <c r="A4162" s="194" t="s">
        <v>4840</v>
      </c>
      <c r="B4162" s="201" t="s">
        <v>2660</v>
      </c>
      <c r="C4162" s="196">
        <f>'12'!R17+'13'!R14</f>
        <v>1</v>
      </c>
      <c r="D4162" s="197">
        <f>('12'!R17+'13'!R14)*100/('12'!J17+'13'!J14)</f>
        <v>100</v>
      </c>
    </row>
    <row r="4163" ht="25.5" spans="1:4">
      <c r="A4163" s="194" t="s">
        <v>4841</v>
      </c>
      <c r="B4163" s="198" t="s">
        <v>2662</v>
      </c>
      <c r="C4163" s="196">
        <f>'12'!R19</f>
        <v>0</v>
      </c>
      <c r="D4163" s="197" t="e">
        <f>'12'!R19*100/'12'!J19</f>
        <v>#DIV/0!</v>
      </c>
    </row>
    <row r="4164" spans="1:4">
      <c r="A4164" s="194" t="s">
        <v>4842</v>
      </c>
      <c r="B4164" s="199" t="s">
        <v>592</v>
      </c>
      <c r="C4164" s="196">
        <f>'12'!R20</f>
        <v>0</v>
      </c>
      <c r="D4164" s="197" t="e">
        <f>'12'!R20*100/'12'!J20</f>
        <v>#DIV/0!</v>
      </c>
    </row>
    <row r="4165" spans="1:4">
      <c r="A4165" s="194" t="s">
        <v>4843</v>
      </c>
      <c r="B4165" s="198" t="s">
        <v>594</v>
      </c>
      <c r="C4165" s="196">
        <f>'12'!R22</f>
        <v>0</v>
      </c>
      <c r="D4165" s="197" t="e">
        <f>'12'!R22*100/'12'!J22</f>
        <v>#DIV/0!</v>
      </c>
    </row>
    <row r="4166" spans="1:4">
      <c r="A4166" s="194" t="s">
        <v>4844</v>
      </c>
      <c r="B4166" s="198" t="s">
        <v>596</v>
      </c>
      <c r="C4166" s="196">
        <f>'12'!R23</f>
        <v>0</v>
      </c>
      <c r="D4166" s="197" t="e">
        <f>'12'!R23*100/'12'!J23</f>
        <v>#DIV/0!</v>
      </c>
    </row>
    <row r="4167" spans="1:4">
      <c r="A4167" s="194" t="s">
        <v>4845</v>
      </c>
      <c r="B4167" s="198" t="s">
        <v>598</v>
      </c>
      <c r="C4167" s="196">
        <f>'12'!R24</f>
        <v>0</v>
      </c>
      <c r="D4167" s="197" t="e">
        <f>'12'!R24*100/'12'!J24</f>
        <v>#DIV/0!</v>
      </c>
    </row>
    <row r="4168" spans="1:4">
      <c r="A4168" s="194" t="s">
        <v>4846</v>
      </c>
      <c r="B4168" s="198" t="s">
        <v>600</v>
      </c>
      <c r="C4168" s="196">
        <f>'12'!R25</f>
        <v>0</v>
      </c>
      <c r="D4168" s="197" t="e">
        <f>'12'!R25*100/'12'!J25</f>
        <v>#DIV/0!</v>
      </c>
    </row>
    <row r="4169" spans="1:4">
      <c r="A4169" s="194" t="s">
        <v>4847</v>
      </c>
      <c r="B4169" s="198" t="s">
        <v>602</v>
      </c>
      <c r="C4169" s="196">
        <f>'12'!R26</f>
        <v>0</v>
      </c>
      <c r="D4169" s="197" t="e">
        <f>'12'!R26*100/'12'!J26</f>
        <v>#DIV/0!</v>
      </c>
    </row>
    <row r="4170" spans="1:4">
      <c r="A4170" s="194" t="s">
        <v>4848</v>
      </c>
      <c r="B4170" s="198" t="s">
        <v>559</v>
      </c>
      <c r="C4170" s="196">
        <f>'12'!R27</f>
        <v>0</v>
      </c>
      <c r="D4170" s="197" t="e">
        <f>'12'!R27*100/'12'!J27</f>
        <v>#DIV/0!</v>
      </c>
    </row>
    <row r="4171" spans="1:4">
      <c r="A4171" s="194" t="s">
        <v>4849</v>
      </c>
      <c r="B4171" s="198" t="s">
        <v>605</v>
      </c>
      <c r="C4171" s="196">
        <f>'13'!R6</f>
        <v>0</v>
      </c>
      <c r="D4171" s="197" t="e">
        <f>'13'!R6*100/'13'!J6</f>
        <v>#DIV/0!</v>
      </c>
    </row>
    <row r="4172" spans="1:4">
      <c r="A4172" s="194" t="s">
        <v>4850</v>
      </c>
      <c r="B4172" s="198" t="s">
        <v>607</v>
      </c>
      <c r="C4172" s="196">
        <f>'13'!R7</f>
        <v>0</v>
      </c>
      <c r="D4172" s="197" t="e">
        <f>'13'!R7*100/'13'!J7</f>
        <v>#DIV/0!</v>
      </c>
    </row>
    <row r="4173" spans="1:4">
      <c r="A4173" s="194" t="s">
        <v>4851</v>
      </c>
      <c r="B4173" s="198" t="s">
        <v>358</v>
      </c>
      <c r="C4173" s="196">
        <f>'13'!R8</f>
        <v>1</v>
      </c>
      <c r="D4173" s="197">
        <f>'13'!R8*100/'13'!J8</f>
        <v>100</v>
      </c>
    </row>
    <row r="4174" spans="1:4">
      <c r="A4174" s="194" t="s">
        <v>4852</v>
      </c>
      <c r="B4174" s="198" t="s">
        <v>610</v>
      </c>
      <c r="C4174" s="196">
        <f>'13'!R9</f>
        <v>0</v>
      </c>
      <c r="D4174" s="197" t="e">
        <f>'13'!R9*100/'13'!J9</f>
        <v>#DIV/0!</v>
      </c>
    </row>
    <row r="4175" spans="1:4">
      <c r="A4175" s="194" t="s">
        <v>4853</v>
      </c>
      <c r="B4175" s="198" t="s">
        <v>612</v>
      </c>
      <c r="C4175" s="196">
        <f>'13'!R10</f>
        <v>0</v>
      </c>
      <c r="D4175" s="197" t="e">
        <f>'13'!R10*100/'13'!J10</f>
        <v>#DIV/0!</v>
      </c>
    </row>
    <row r="4176" spans="1:4">
      <c r="A4176" s="194" t="s">
        <v>4854</v>
      </c>
      <c r="B4176" s="198" t="s">
        <v>614</v>
      </c>
      <c r="C4176" s="196">
        <f>'13'!R11</f>
        <v>0</v>
      </c>
      <c r="D4176" s="197" t="e">
        <f>'13'!R11*100/'13'!J11</f>
        <v>#DIV/0!</v>
      </c>
    </row>
    <row r="4177" spans="1:4">
      <c r="A4177" s="194" t="s">
        <v>4855</v>
      </c>
      <c r="B4177" s="198" t="s">
        <v>616</v>
      </c>
      <c r="C4177" s="196">
        <f>'13'!R12</f>
        <v>0</v>
      </c>
      <c r="D4177" s="197" t="e">
        <f>'13'!R12*100/'13'!J12</f>
        <v>#DIV/0!</v>
      </c>
    </row>
    <row r="4178" spans="1:4">
      <c r="A4178" s="194" t="s">
        <v>4856</v>
      </c>
      <c r="B4178" s="198" t="s">
        <v>618</v>
      </c>
      <c r="C4178" s="196">
        <f>'13'!R13</f>
        <v>0</v>
      </c>
      <c r="D4178" s="197" t="e">
        <f>'13'!R13*100/'13'!J13</f>
        <v>#DIV/0!</v>
      </c>
    </row>
    <row r="4179" spans="1:4">
      <c r="A4179" s="194" t="s">
        <v>4857</v>
      </c>
      <c r="B4179" s="217" t="s">
        <v>2536</v>
      </c>
      <c r="C4179" s="196">
        <f>'13'!R14</f>
        <v>0</v>
      </c>
      <c r="D4179" s="197" t="e">
        <f>'13'!R14*100/'13'!J14</f>
        <v>#DIV/0!</v>
      </c>
    </row>
    <row r="4180" spans="1:4">
      <c r="A4180" s="194" t="s">
        <v>4858</v>
      </c>
      <c r="B4180" s="199" t="s">
        <v>610</v>
      </c>
      <c r="C4180" s="196">
        <f>'13'!R15</f>
        <v>0</v>
      </c>
      <c r="D4180" s="197" t="e">
        <f>'13'!R15*100/'13'!J15</f>
        <v>#DIV/0!</v>
      </c>
    </row>
    <row r="4181" spans="1:4">
      <c r="A4181" s="194" t="s">
        <v>4859</v>
      </c>
      <c r="B4181" s="218" t="s">
        <v>612</v>
      </c>
      <c r="C4181" s="196">
        <f>'13'!R16</f>
        <v>0</v>
      </c>
      <c r="D4181" s="197" t="e">
        <f>'13'!R16*100/'13'!J16</f>
        <v>#DIV/0!</v>
      </c>
    </row>
    <row r="4182" spans="1:4">
      <c r="A4182" s="194" t="s">
        <v>4860</v>
      </c>
      <c r="B4182" s="218" t="s">
        <v>616</v>
      </c>
      <c r="C4182" s="196">
        <f>'13'!R17</f>
        <v>0</v>
      </c>
      <c r="D4182" s="197" t="e">
        <f>'13'!R17*100/'13'!J17</f>
        <v>#DIV/0!</v>
      </c>
    </row>
    <row r="4183" spans="1:4">
      <c r="A4183" s="194" t="s">
        <v>4861</v>
      </c>
      <c r="B4183" s="218" t="s">
        <v>618</v>
      </c>
      <c r="C4183" s="196">
        <f>'13'!R18</f>
        <v>0</v>
      </c>
      <c r="D4183" s="197" t="e">
        <f>'13'!R18*100/'13'!J18</f>
        <v>#DIV/0!</v>
      </c>
    </row>
    <row r="4184" spans="1:4">
      <c r="A4184" s="194" t="s">
        <v>4862</v>
      </c>
      <c r="B4184" s="198" t="s">
        <v>620</v>
      </c>
      <c r="C4184" s="196">
        <f>'13'!R19</f>
        <v>0</v>
      </c>
      <c r="D4184" s="197" t="e">
        <f>'13'!R19*100/'13'!J19</f>
        <v>#DIV/0!</v>
      </c>
    </row>
    <row r="4185" spans="1:4">
      <c r="A4185" s="194" t="s">
        <v>4863</v>
      </c>
      <c r="B4185" s="199" t="s">
        <v>622</v>
      </c>
      <c r="C4185" s="196">
        <f>'13'!R20</f>
        <v>0</v>
      </c>
      <c r="D4185" s="197" t="e">
        <f>'13'!R20*100/'13'!J20</f>
        <v>#DIV/0!</v>
      </c>
    </row>
    <row r="4186" spans="1:4">
      <c r="A4186" s="194" t="s">
        <v>4864</v>
      </c>
      <c r="B4186" s="199" t="s">
        <v>624</v>
      </c>
      <c r="C4186" s="196">
        <f>'13'!R21</f>
        <v>0</v>
      </c>
      <c r="D4186" s="197" t="e">
        <f>'13'!R21*100/'13'!J21</f>
        <v>#DIV/0!</v>
      </c>
    </row>
    <row r="4187" spans="1:4">
      <c r="A4187" s="194" t="s">
        <v>4865</v>
      </c>
      <c r="B4187" s="198" t="s">
        <v>626</v>
      </c>
      <c r="C4187" s="196">
        <f>'13'!R22</f>
        <v>0</v>
      </c>
      <c r="D4187" s="197" t="e">
        <f>'13'!R22*100/'13'!J22</f>
        <v>#DIV/0!</v>
      </c>
    </row>
    <row r="4188" spans="1:4">
      <c r="A4188" s="194" t="s">
        <v>4866</v>
      </c>
      <c r="B4188" s="198" t="s">
        <v>628</v>
      </c>
      <c r="C4188" s="196">
        <f>'13'!R23</f>
        <v>1</v>
      </c>
      <c r="D4188" s="197">
        <f>'13'!R23*100/'13'!J23</f>
        <v>100</v>
      </c>
    </row>
    <row r="4189" spans="1:4">
      <c r="A4189" s="194" t="s">
        <v>4867</v>
      </c>
      <c r="B4189" s="198" t="s">
        <v>630</v>
      </c>
      <c r="C4189" s="196">
        <f>'13'!R24</f>
        <v>0</v>
      </c>
      <c r="D4189" s="197" t="e">
        <f>'13'!R24*100/'13'!J24</f>
        <v>#DIV/0!</v>
      </c>
    </row>
    <row r="4190" spans="1:4">
      <c r="A4190" s="194" t="s">
        <v>4868</v>
      </c>
      <c r="B4190" s="198" t="s">
        <v>632</v>
      </c>
      <c r="C4190" s="196">
        <f>'13'!R25</f>
        <v>3</v>
      </c>
      <c r="D4190" s="197">
        <f>'13'!R25*100/'13'!J25</f>
        <v>100</v>
      </c>
    </row>
    <row r="4191" spans="1:4">
      <c r="A4191" s="194" t="s">
        <v>4869</v>
      </c>
      <c r="B4191" s="201" t="s">
        <v>2691</v>
      </c>
      <c r="C4191" s="196">
        <f>('8'!J11-'8'!R11)+('12'!J6-'12'!R6)</f>
        <v>0</v>
      </c>
      <c r="D4191" s="197">
        <f>(('8'!J11-'8'!R11)+('12'!J6-'12'!R6))*100/('8'!J11+'12'!J6)</f>
        <v>0</v>
      </c>
    </row>
    <row r="4192" spans="1:4">
      <c r="A4192" s="194" t="s">
        <v>4870</v>
      </c>
      <c r="B4192" s="195" t="s">
        <v>2693</v>
      </c>
      <c r="C4192" s="196">
        <f>'8'!J13-'8'!R13</f>
        <v>0</v>
      </c>
      <c r="D4192" s="197" t="e">
        <f>('8'!J13-'8'!R13)*100/'8'!J13</f>
        <v>#DIV/0!</v>
      </c>
    </row>
    <row r="4193" spans="1:4">
      <c r="A4193" s="194" t="s">
        <v>4871</v>
      </c>
      <c r="B4193" s="198" t="s">
        <v>394</v>
      </c>
      <c r="C4193" s="196">
        <f>'8'!J14-'8'!R14</f>
        <v>0</v>
      </c>
      <c r="D4193" s="197" t="e">
        <f>('8'!J14-'8'!R14)*100/'8'!J14</f>
        <v>#DIV/0!</v>
      </c>
    </row>
    <row r="4194" spans="1:4">
      <c r="A4194" s="194" t="s">
        <v>4872</v>
      </c>
      <c r="B4194" s="198" t="s">
        <v>396</v>
      </c>
      <c r="C4194" s="196">
        <f>'8'!J15-'8'!R15</f>
        <v>0</v>
      </c>
      <c r="D4194" s="197" t="e">
        <f>('8'!J15-'8'!R15)*100/'8'!J15</f>
        <v>#DIV/0!</v>
      </c>
    </row>
    <row r="4195" spans="1:4">
      <c r="A4195" s="194" t="s">
        <v>4873</v>
      </c>
      <c r="B4195" s="198" t="s">
        <v>398</v>
      </c>
      <c r="C4195" s="196">
        <f>'8'!J16-'8'!R16</f>
        <v>0</v>
      </c>
      <c r="D4195" s="197" t="e">
        <f>('8'!J16-'8'!R16)*100/'8'!J16</f>
        <v>#DIV/0!</v>
      </c>
    </row>
    <row r="4196" spans="1:4">
      <c r="A4196" s="194" t="s">
        <v>4874</v>
      </c>
      <c r="B4196" s="198" t="s">
        <v>84</v>
      </c>
      <c r="C4196" s="196">
        <f>'8'!J17-'8'!R17</f>
        <v>0</v>
      </c>
      <c r="D4196" s="197" t="e">
        <f>('8'!J17-'8'!R17)*100/'8'!J17</f>
        <v>#DIV/0!</v>
      </c>
    </row>
    <row r="4197" spans="1:4">
      <c r="A4197" s="194" t="s">
        <v>4875</v>
      </c>
      <c r="B4197" s="198" t="s">
        <v>401</v>
      </c>
      <c r="C4197" s="196">
        <f>'8'!J18-'8'!R18</f>
        <v>0</v>
      </c>
      <c r="D4197" s="197" t="e">
        <f>('8'!J18-'8'!R18)*100/'8'!J18</f>
        <v>#DIV/0!</v>
      </c>
    </row>
    <row r="4198" spans="1:4">
      <c r="A4198" s="194" t="s">
        <v>4876</v>
      </c>
      <c r="B4198" s="198" t="s">
        <v>403</v>
      </c>
      <c r="C4198" s="196">
        <f>'8'!J19-'8'!R19</f>
        <v>0</v>
      </c>
      <c r="D4198" s="197" t="e">
        <f>('8'!J19-'8'!R19)*100/'8'!J19</f>
        <v>#DIV/0!</v>
      </c>
    </row>
    <row r="4199" spans="1:4">
      <c r="A4199" s="194" t="s">
        <v>4877</v>
      </c>
      <c r="B4199" s="198" t="s">
        <v>405</v>
      </c>
      <c r="C4199" s="196">
        <f>'8'!J20-'8'!R20</f>
        <v>0</v>
      </c>
      <c r="D4199" s="197" t="e">
        <f>('8'!J20-'8'!R20)*100/'8'!J20</f>
        <v>#DIV/0!</v>
      </c>
    </row>
    <row r="4200" spans="1:4">
      <c r="A4200" s="194" t="s">
        <v>4878</v>
      </c>
      <c r="B4200" s="198" t="s">
        <v>407</v>
      </c>
      <c r="C4200" s="196">
        <f>'8'!J21-'8'!R21</f>
        <v>0</v>
      </c>
      <c r="D4200" s="197" t="e">
        <f>('8'!J21-'8'!R21)*100/'8'!J21</f>
        <v>#DIV/0!</v>
      </c>
    </row>
    <row r="4201" spans="1:4">
      <c r="A4201" s="194" t="s">
        <v>4879</v>
      </c>
      <c r="B4201" s="198" t="s">
        <v>409</v>
      </c>
      <c r="C4201" s="196">
        <f>'8'!J22-'8'!R22</f>
        <v>0</v>
      </c>
      <c r="D4201" s="197" t="e">
        <f>('8'!J22-'8'!R22)*100/'8'!J22</f>
        <v>#DIV/0!</v>
      </c>
    </row>
    <row r="4202" spans="1:4">
      <c r="A4202" s="194" t="s">
        <v>4880</v>
      </c>
      <c r="B4202" s="198" t="s">
        <v>411</v>
      </c>
      <c r="C4202" s="196">
        <f>'8'!J23-'8'!R23</f>
        <v>0</v>
      </c>
      <c r="D4202" s="197" t="e">
        <f>('8'!J23-'8'!R23)*100/'8'!J23</f>
        <v>#DIV/0!</v>
      </c>
    </row>
    <row r="4203" spans="1:4">
      <c r="A4203" s="194" t="s">
        <v>4881</v>
      </c>
      <c r="B4203" s="198" t="s">
        <v>413</v>
      </c>
      <c r="C4203" s="196">
        <f>'8'!J24-'8'!R24</f>
        <v>0</v>
      </c>
      <c r="D4203" s="197" t="e">
        <f>('8'!J24-'8'!R24)*100/'8'!J24</f>
        <v>#DIV/0!</v>
      </c>
    </row>
    <row r="4204" spans="1:4">
      <c r="A4204" s="194" t="s">
        <v>4882</v>
      </c>
      <c r="B4204" s="198" t="s">
        <v>415</v>
      </c>
      <c r="C4204" s="196">
        <f>'8'!J25-'8'!R25</f>
        <v>0</v>
      </c>
      <c r="D4204" s="197" t="e">
        <f>('8'!J25-'8'!R25)*100/'8'!J25</f>
        <v>#DIV/0!</v>
      </c>
    </row>
    <row r="4205" spans="1:4">
      <c r="A4205" s="194" t="s">
        <v>4883</v>
      </c>
      <c r="B4205" s="198" t="s">
        <v>417</v>
      </c>
      <c r="C4205" s="196">
        <f>'8'!J26-'8'!R26</f>
        <v>0</v>
      </c>
      <c r="D4205" s="197" t="e">
        <f>('8'!J26-'8'!R26)*100/'8'!J26</f>
        <v>#DIV/0!</v>
      </c>
    </row>
    <row r="4206" spans="1:4">
      <c r="A4206" s="194" t="s">
        <v>4884</v>
      </c>
      <c r="B4206" s="198" t="s">
        <v>419</v>
      </c>
      <c r="C4206" s="196">
        <f>'8'!J27-'8'!R27</f>
        <v>0</v>
      </c>
      <c r="D4206" s="197" t="e">
        <f>('8'!J27-'8'!R27)*100/'8'!J27</f>
        <v>#DIV/0!</v>
      </c>
    </row>
    <row r="4207" spans="1:4">
      <c r="A4207" s="194" t="s">
        <v>4885</v>
      </c>
      <c r="B4207" s="198" t="s">
        <v>421</v>
      </c>
      <c r="C4207" s="196">
        <f>'8'!J28-'8'!R28</f>
        <v>0</v>
      </c>
      <c r="D4207" s="197" t="e">
        <f>('8'!J28-'8'!R28)*100/'8'!J28</f>
        <v>#DIV/0!</v>
      </c>
    </row>
    <row r="4208" spans="1:4">
      <c r="A4208" s="194" t="s">
        <v>4886</v>
      </c>
      <c r="B4208" s="198" t="s">
        <v>423</v>
      </c>
      <c r="C4208" s="196">
        <f>'8'!J29-'8'!R29</f>
        <v>0</v>
      </c>
      <c r="D4208" s="197" t="e">
        <f>('8'!J29-'8'!R29)*100/'8'!J29</f>
        <v>#DIV/0!</v>
      </c>
    </row>
    <row r="4209" spans="1:4">
      <c r="A4209" s="194" t="s">
        <v>4887</v>
      </c>
      <c r="B4209" s="198" t="s">
        <v>425</v>
      </c>
      <c r="C4209" s="196">
        <f>'9'!J6-'9'!R6</f>
        <v>0</v>
      </c>
      <c r="D4209" s="197" t="e">
        <f>('9'!J6-'9'!R6)*100/'9'!J6</f>
        <v>#DIV/0!</v>
      </c>
    </row>
    <row r="4210" spans="1:4">
      <c r="A4210" s="194" t="s">
        <v>4888</v>
      </c>
      <c r="B4210" s="198" t="s">
        <v>427</v>
      </c>
      <c r="C4210" s="196">
        <f>'9'!J7-'9'!R7</f>
        <v>0</v>
      </c>
      <c r="D4210" s="197" t="e">
        <f>('9'!J7-'9'!R7)*100/'9'!J7</f>
        <v>#DIV/0!</v>
      </c>
    </row>
    <row r="4211" spans="1:4">
      <c r="A4211" s="194" t="s">
        <v>4889</v>
      </c>
      <c r="B4211" s="198" t="s">
        <v>429</v>
      </c>
      <c r="C4211" s="196">
        <f>'9'!J8-'9'!R8</f>
        <v>0</v>
      </c>
      <c r="D4211" s="197" t="e">
        <f>('9'!J8-'9'!R8)*100/'9'!J8</f>
        <v>#DIV/0!</v>
      </c>
    </row>
    <row r="4212" spans="1:4">
      <c r="A4212" s="194" t="s">
        <v>4890</v>
      </c>
      <c r="B4212" s="198" t="s">
        <v>431</v>
      </c>
      <c r="C4212" s="196">
        <f>'9'!J9-'9'!R9</f>
        <v>0</v>
      </c>
      <c r="D4212" s="197" t="e">
        <f>('9'!J9-'9'!R9)*100/'9'!J9</f>
        <v>#DIV/0!</v>
      </c>
    </row>
    <row r="4213" spans="1:4">
      <c r="A4213" s="194" t="s">
        <v>4891</v>
      </c>
      <c r="B4213" s="198" t="s">
        <v>433</v>
      </c>
      <c r="C4213" s="196">
        <f>'9'!J10-'9'!R10</f>
        <v>0</v>
      </c>
      <c r="D4213" s="197" t="e">
        <f>('9'!J10-'9'!R10)*100/'9'!J10</f>
        <v>#DIV/0!</v>
      </c>
    </row>
    <row r="4214" spans="1:4">
      <c r="A4214" s="194" t="s">
        <v>4892</v>
      </c>
      <c r="B4214" s="198" t="s">
        <v>435</v>
      </c>
      <c r="C4214" s="196">
        <f>'9'!J11-'9'!R11</f>
        <v>0</v>
      </c>
      <c r="D4214" s="197" t="e">
        <f>('9'!J11-'9'!R11)*100/'9'!J11</f>
        <v>#DIV/0!</v>
      </c>
    </row>
    <row r="4215" spans="1:4">
      <c r="A4215" s="194" t="s">
        <v>4893</v>
      </c>
      <c r="B4215" s="198" t="s">
        <v>437</v>
      </c>
      <c r="C4215" s="196">
        <f>'9'!J12-'9'!R12</f>
        <v>0</v>
      </c>
      <c r="D4215" s="197" t="e">
        <f>('9'!J12-'9'!R12)*100/'9'!J12</f>
        <v>#DIV/0!</v>
      </c>
    </row>
    <row r="4216" spans="1:4">
      <c r="A4216" s="194" t="s">
        <v>4894</v>
      </c>
      <c r="B4216" s="198" t="s">
        <v>439</v>
      </c>
      <c r="C4216" s="196">
        <f>'9'!J13-'9'!R13</f>
        <v>0</v>
      </c>
      <c r="D4216" s="197" t="e">
        <f>('9'!J13-'9'!R13)*100/'9'!J13</f>
        <v>#DIV/0!</v>
      </c>
    </row>
    <row r="4217" spans="1:4">
      <c r="A4217" s="194" t="s">
        <v>4895</v>
      </c>
      <c r="B4217" s="198" t="s">
        <v>441</v>
      </c>
      <c r="C4217" s="196">
        <f>'9'!J14-'9'!R14</f>
        <v>0</v>
      </c>
      <c r="D4217" s="197" t="e">
        <f>('9'!J14-'9'!R14)*100/'9'!J14</f>
        <v>#DIV/0!</v>
      </c>
    </row>
    <row r="4218" spans="1:4">
      <c r="A4218" s="194" t="s">
        <v>4896</v>
      </c>
      <c r="B4218" s="198" t="s">
        <v>443</v>
      </c>
      <c r="C4218" s="196">
        <f>'9'!J15-'9'!R15</f>
        <v>0</v>
      </c>
      <c r="D4218" s="197" t="e">
        <f>('9'!J15-'9'!R15)*100/'9'!J15</f>
        <v>#DIV/0!</v>
      </c>
    </row>
    <row r="4219" spans="1:4">
      <c r="A4219" s="194" t="s">
        <v>4897</v>
      </c>
      <c r="B4219" s="198" t="s">
        <v>445</v>
      </c>
      <c r="C4219" s="196">
        <f>'9'!J16-'9'!R16</f>
        <v>0</v>
      </c>
      <c r="D4219" s="197" t="e">
        <f>('9'!J16-'9'!R16)*100/'9'!J16</f>
        <v>#DIV/0!</v>
      </c>
    </row>
    <row r="4220" spans="1:4">
      <c r="A4220" s="194" t="s">
        <v>4898</v>
      </c>
      <c r="B4220" s="198" t="s">
        <v>447</v>
      </c>
      <c r="C4220" s="196">
        <f>'9'!J17-'9'!R17</f>
        <v>0</v>
      </c>
      <c r="D4220" s="197" t="e">
        <f>('9'!J17-'9'!R17)*100/'9'!J17</f>
        <v>#DIV/0!</v>
      </c>
    </row>
    <row r="4221" spans="1:4">
      <c r="A4221" s="194" t="s">
        <v>4899</v>
      </c>
      <c r="B4221" s="198" t="s">
        <v>449</v>
      </c>
      <c r="C4221" s="196">
        <f>'9'!J18-'9'!R18</f>
        <v>0</v>
      </c>
      <c r="D4221" s="197" t="e">
        <f>('9'!J18-'9'!R18)*100/'9'!J18</f>
        <v>#DIV/0!</v>
      </c>
    </row>
    <row r="4222" spans="1:4">
      <c r="A4222" s="194" t="s">
        <v>4900</v>
      </c>
      <c r="B4222" s="198" t="s">
        <v>451</v>
      </c>
      <c r="C4222" s="196">
        <f>'9'!J19-'9'!R19</f>
        <v>0</v>
      </c>
      <c r="D4222" s="197" t="e">
        <f>('9'!J19-'9'!R19)*100/'9'!J19</f>
        <v>#DIV/0!</v>
      </c>
    </row>
    <row r="4223" spans="1:4">
      <c r="A4223" s="194" t="s">
        <v>4901</v>
      </c>
      <c r="B4223" s="198" t="s">
        <v>453</v>
      </c>
      <c r="C4223" s="196">
        <f>'9'!J20-'9'!R20</f>
        <v>0</v>
      </c>
      <c r="D4223" s="197" t="e">
        <f>('9'!J20-'9'!R20)*100/'9'!J20</f>
        <v>#DIV/0!</v>
      </c>
    </row>
    <row r="4224" spans="1:4">
      <c r="A4224" s="194" t="s">
        <v>4902</v>
      </c>
      <c r="B4224" s="198" t="s">
        <v>455</v>
      </c>
      <c r="C4224" s="196">
        <f>'9'!J21-'9'!R21</f>
        <v>0</v>
      </c>
      <c r="D4224" s="197" t="e">
        <f>('9'!J21-'9'!R21)*100/'9'!J21</f>
        <v>#DIV/0!</v>
      </c>
    </row>
    <row r="4225" spans="1:4">
      <c r="A4225" s="194" t="s">
        <v>4903</v>
      </c>
      <c r="B4225" s="198" t="s">
        <v>457</v>
      </c>
      <c r="C4225" s="196">
        <f>'9'!J22-'9'!R22</f>
        <v>0</v>
      </c>
      <c r="D4225" s="197" t="e">
        <f>('9'!J22-'9'!R22)*100/'9'!J22</f>
        <v>#DIV/0!</v>
      </c>
    </row>
    <row r="4226" spans="1:4">
      <c r="A4226" s="194" t="s">
        <v>4904</v>
      </c>
      <c r="B4226" s="198" t="s">
        <v>459</v>
      </c>
      <c r="C4226" s="196">
        <f>'9'!J23-'9'!R23</f>
        <v>0</v>
      </c>
      <c r="D4226" s="197" t="e">
        <f>('9'!J23-'9'!R23)*100/'9'!J23</f>
        <v>#DIV/0!</v>
      </c>
    </row>
    <row r="4227" spans="1:4">
      <c r="A4227" s="194" t="s">
        <v>4905</v>
      </c>
      <c r="B4227" s="198" t="s">
        <v>461</v>
      </c>
      <c r="C4227" s="196">
        <f>'9'!J24-'9'!R24</f>
        <v>0</v>
      </c>
      <c r="D4227" s="197" t="e">
        <f>('9'!J24-'9'!R24)*100/'9'!J24</f>
        <v>#DIV/0!</v>
      </c>
    </row>
    <row r="4228" spans="1:4">
      <c r="A4228" s="194" t="s">
        <v>4906</v>
      </c>
      <c r="B4228" s="198" t="s">
        <v>463</v>
      </c>
      <c r="C4228" s="196">
        <f>'9'!J25-'9'!R25</f>
        <v>0</v>
      </c>
      <c r="D4228" s="197" t="e">
        <f>('9'!J25-'9'!R25)*100/'9'!J25</f>
        <v>#DIV/0!</v>
      </c>
    </row>
    <row r="4229" spans="1:4">
      <c r="A4229" s="194" t="s">
        <v>4907</v>
      </c>
      <c r="B4229" s="198" t="s">
        <v>465</v>
      </c>
      <c r="C4229" s="196">
        <f>'9'!J26-'9'!R26</f>
        <v>0</v>
      </c>
      <c r="D4229" s="197" t="e">
        <f>('9'!J26-'9'!R26)*100/'9'!J26</f>
        <v>#DIV/0!</v>
      </c>
    </row>
    <row r="4230" spans="1:4">
      <c r="A4230" s="194" t="s">
        <v>4908</v>
      </c>
      <c r="B4230" s="198" t="s">
        <v>467</v>
      </c>
      <c r="C4230" s="196">
        <f>'9'!J27-'9'!R27</f>
        <v>0</v>
      </c>
      <c r="D4230" s="197" t="e">
        <f>('9'!J27-'9'!R27)*100/'9'!J27</f>
        <v>#DIV/0!</v>
      </c>
    </row>
    <row r="4231" spans="1:4">
      <c r="A4231" s="194" t="s">
        <v>4909</v>
      </c>
      <c r="B4231" s="198" t="s">
        <v>469</v>
      </c>
      <c r="C4231" s="196">
        <f>'9'!J28-'9'!R28</f>
        <v>0</v>
      </c>
      <c r="D4231" s="197" t="e">
        <f>('9'!J28-'9'!R28)*100/'9'!J28</f>
        <v>#DIV/0!</v>
      </c>
    </row>
    <row r="4232" spans="1:4">
      <c r="A4232" s="194" t="s">
        <v>4910</v>
      </c>
      <c r="B4232" s="198" t="s">
        <v>471</v>
      </c>
      <c r="C4232" s="196">
        <f>'9'!J29-'9'!R29</f>
        <v>0</v>
      </c>
      <c r="D4232" s="197" t="e">
        <f>('9'!J29-'9'!R29)*100/'9'!J29</f>
        <v>#DIV/0!</v>
      </c>
    </row>
    <row r="4233" ht="25.5" spans="1:4">
      <c r="A4233" s="194" t="s">
        <v>4911</v>
      </c>
      <c r="B4233" s="199" t="s">
        <v>473</v>
      </c>
      <c r="C4233" s="196">
        <f>'9'!J30-'9'!R30</f>
        <v>0</v>
      </c>
      <c r="D4233" s="197" t="e">
        <f>('9'!J30-'9'!R30)*100/'9'!J30</f>
        <v>#DIV/0!</v>
      </c>
    </row>
    <row r="4234" spans="1:4">
      <c r="A4234" s="194" t="s">
        <v>4912</v>
      </c>
      <c r="B4234" s="198" t="s">
        <v>475</v>
      </c>
      <c r="C4234" s="196">
        <f>'9'!J31-'9'!R31</f>
        <v>0</v>
      </c>
      <c r="D4234" s="197" t="e">
        <f>('9'!J31-'9'!R31)*100/'9'!J31</f>
        <v>#DIV/0!</v>
      </c>
    </row>
    <row r="4235" spans="1:4">
      <c r="A4235" s="194" t="s">
        <v>4913</v>
      </c>
      <c r="B4235" s="198" t="s">
        <v>477</v>
      </c>
      <c r="C4235" s="196">
        <f>'10'!J6-'10'!R6</f>
        <v>0</v>
      </c>
      <c r="D4235" s="197" t="e">
        <f>('10'!J6-'10'!R6)*100/'10'!J6</f>
        <v>#DIV/0!</v>
      </c>
    </row>
    <row r="4236" spans="1:4">
      <c r="A4236" s="194" t="s">
        <v>4914</v>
      </c>
      <c r="B4236" s="199" t="s">
        <v>479</v>
      </c>
      <c r="C4236" s="196">
        <f>'10'!J7-'10'!R7</f>
        <v>0</v>
      </c>
      <c r="D4236" s="197" t="e">
        <f>('10'!J7-'10'!R7)*100/'10'!J7</f>
        <v>#DIV/0!</v>
      </c>
    </row>
    <row r="4237" spans="1:4">
      <c r="A4237" s="194" t="s">
        <v>4915</v>
      </c>
      <c r="B4237" s="198" t="s">
        <v>481</v>
      </c>
      <c r="C4237" s="196">
        <f>'10'!J8-'10'!R8</f>
        <v>0</v>
      </c>
      <c r="D4237" s="197" t="e">
        <f>('10'!J8-'10'!R8)*100/'10'!J8</f>
        <v>#DIV/0!</v>
      </c>
    </row>
    <row r="4238" spans="1:4">
      <c r="A4238" s="194" t="s">
        <v>4916</v>
      </c>
      <c r="B4238" s="198" t="s">
        <v>483</v>
      </c>
      <c r="C4238" s="196">
        <f>'10'!J9-'10'!R9</f>
        <v>0</v>
      </c>
      <c r="D4238" s="197" t="e">
        <f>('10'!J9-'10'!R9)*100/'10'!J9</f>
        <v>#DIV/0!</v>
      </c>
    </row>
    <row r="4239" spans="1:4">
      <c r="A4239" s="194" t="s">
        <v>4917</v>
      </c>
      <c r="B4239" s="198" t="s">
        <v>485</v>
      </c>
      <c r="C4239" s="196">
        <f>'10'!J10-'10'!R10</f>
        <v>0</v>
      </c>
      <c r="D4239" s="197" t="e">
        <f>('10'!J10-'10'!R10)*100/'10'!J10</f>
        <v>#DIV/0!</v>
      </c>
    </row>
    <row r="4240" spans="1:4">
      <c r="A4240" s="194" t="s">
        <v>4918</v>
      </c>
      <c r="B4240" s="198" t="s">
        <v>487</v>
      </c>
      <c r="C4240" s="196">
        <f>'10'!J11-'10'!R11</f>
        <v>0</v>
      </c>
      <c r="D4240" s="197" t="e">
        <f>('10'!J11-'10'!R11)*100/'10'!J11</f>
        <v>#DIV/0!</v>
      </c>
    </row>
    <row r="4241" spans="1:4">
      <c r="A4241" s="194" t="s">
        <v>4919</v>
      </c>
      <c r="B4241" s="198" t="s">
        <v>489</v>
      </c>
      <c r="C4241" s="196">
        <f>'10'!J12-'10'!R12</f>
        <v>0</v>
      </c>
      <c r="D4241" s="197" t="e">
        <f>('10'!J12-'10'!R12)*100/'10'!J12</f>
        <v>#DIV/0!</v>
      </c>
    </row>
    <row r="4242" spans="1:4">
      <c r="A4242" s="194" t="s">
        <v>4920</v>
      </c>
      <c r="B4242" s="198" t="s">
        <v>491</v>
      </c>
      <c r="C4242" s="196">
        <f>'10'!J13-'10'!R13</f>
        <v>0</v>
      </c>
      <c r="D4242" s="197" t="e">
        <f>('10'!J13-'10'!R13)*100/'10'!J13</f>
        <v>#DIV/0!</v>
      </c>
    </row>
    <row r="4243" spans="1:4">
      <c r="A4243" s="194" t="s">
        <v>4921</v>
      </c>
      <c r="B4243" s="198" t="s">
        <v>493</v>
      </c>
      <c r="C4243" s="196">
        <f>'10'!J14-'10'!R14</f>
        <v>0</v>
      </c>
      <c r="D4243" s="197" t="e">
        <f>('10'!J14-'10'!R14)*100/'10'!J14</f>
        <v>#DIV/0!</v>
      </c>
    </row>
    <row r="4244" spans="1:4">
      <c r="A4244" s="194" t="s">
        <v>4922</v>
      </c>
      <c r="B4244" s="198" t="s">
        <v>495</v>
      </c>
      <c r="C4244" s="196">
        <f>'10'!J15-'10'!R15</f>
        <v>0</v>
      </c>
      <c r="D4244" s="197" t="e">
        <f>('10'!J15-'10'!R15)*100/'10'!J15</f>
        <v>#DIV/0!</v>
      </c>
    </row>
    <row r="4245" spans="1:4">
      <c r="A4245" s="194" t="s">
        <v>4923</v>
      </c>
      <c r="B4245" s="198" t="s">
        <v>497</v>
      </c>
      <c r="C4245" s="196">
        <f>'10'!J16-'10'!R16</f>
        <v>0</v>
      </c>
      <c r="D4245" s="197" t="e">
        <f>('10'!J16-'10'!R16)*100/'10'!J16</f>
        <v>#DIV/0!</v>
      </c>
    </row>
    <row r="4246" spans="1:4">
      <c r="A4246" s="194" t="s">
        <v>4924</v>
      </c>
      <c r="B4246" s="198" t="s">
        <v>499</v>
      </c>
      <c r="C4246" s="196">
        <f>'10'!J17-'10'!R17</f>
        <v>0</v>
      </c>
      <c r="D4246" s="197" t="e">
        <f>('10'!J17-'10'!R17)*100/'10'!J17</f>
        <v>#DIV/0!</v>
      </c>
    </row>
    <row r="4247" spans="1:4">
      <c r="A4247" s="194" t="s">
        <v>4925</v>
      </c>
      <c r="B4247" s="198" t="s">
        <v>501</v>
      </c>
      <c r="C4247" s="196">
        <f>'10'!J18-'10'!R18</f>
        <v>0</v>
      </c>
      <c r="D4247" s="197" t="e">
        <f>('10'!J18-'10'!R18)*100/'10'!J18</f>
        <v>#DIV/0!</v>
      </c>
    </row>
    <row r="4248" spans="1:4">
      <c r="A4248" s="194" t="s">
        <v>4926</v>
      </c>
      <c r="B4248" s="198" t="s">
        <v>503</v>
      </c>
      <c r="C4248" s="196">
        <f>'10'!J19-'10'!R19</f>
        <v>0</v>
      </c>
      <c r="D4248" s="197" t="e">
        <f>('10'!J19-'10'!R19)*100/'10'!J19</f>
        <v>#DIV/0!</v>
      </c>
    </row>
    <row r="4249" spans="1:4">
      <c r="A4249" s="194" t="s">
        <v>4927</v>
      </c>
      <c r="B4249" s="198" t="s">
        <v>505</v>
      </c>
      <c r="C4249" s="196">
        <f>'10'!J20-'10'!R20</f>
        <v>0</v>
      </c>
      <c r="D4249" s="197" t="e">
        <f>('10'!J20-'10'!R20)*100/'10'!J20</f>
        <v>#DIV/0!</v>
      </c>
    </row>
    <row r="4250" spans="1:4">
      <c r="A4250" s="194" t="s">
        <v>4928</v>
      </c>
      <c r="B4250" s="198" t="s">
        <v>507</v>
      </c>
      <c r="C4250" s="196">
        <f>'10'!J21-'10'!R21</f>
        <v>0</v>
      </c>
      <c r="D4250" s="197" t="e">
        <f>('10'!J21-'10'!R21)*100/'10'!J21</f>
        <v>#DIV/0!</v>
      </c>
    </row>
    <row r="4251" spans="1:4">
      <c r="A4251" s="194" t="s">
        <v>4929</v>
      </c>
      <c r="B4251" s="198" t="s">
        <v>509</v>
      </c>
      <c r="C4251" s="196">
        <f>'10'!J22-'10'!R22</f>
        <v>0</v>
      </c>
      <c r="D4251" s="197" t="e">
        <f>('10'!J22-'10'!R22)*100/'10'!J22</f>
        <v>#DIV/0!</v>
      </c>
    </row>
    <row r="4252" spans="1:4">
      <c r="A4252" s="194" t="s">
        <v>4930</v>
      </c>
      <c r="B4252" s="198" t="s">
        <v>511</v>
      </c>
      <c r="C4252" s="196">
        <f>'10'!J23-'10'!R23</f>
        <v>0</v>
      </c>
      <c r="D4252" s="197" t="e">
        <f>('10'!J23-'10'!R23)*100/'10'!J23</f>
        <v>#DIV/0!</v>
      </c>
    </row>
    <row r="4253" spans="1:4">
      <c r="A4253" s="194" t="s">
        <v>4931</v>
      </c>
      <c r="B4253" s="198" t="s">
        <v>513</v>
      </c>
      <c r="C4253" s="196">
        <f>'10'!J24-'10'!R24</f>
        <v>0</v>
      </c>
      <c r="D4253" s="197" t="e">
        <f>('10'!J24-'10'!R24)*100/'10'!J24</f>
        <v>#DIV/0!</v>
      </c>
    </row>
    <row r="4254" spans="1:4">
      <c r="A4254" s="194" t="s">
        <v>4932</v>
      </c>
      <c r="B4254" s="198" t="s">
        <v>515</v>
      </c>
      <c r="C4254" s="196">
        <f>'10'!J25-'10'!R25</f>
        <v>0</v>
      </c>
      <c r="D4254" s="197" t="e">
        <f>('10'!J25-'10'!R25)*100/'10'!J25</f>
        <v>#DIV/0!</v>
      </c>
    </row>
    <row r="4255" spans="1:4">
      <c r="A4255" s="194" t="s">
        <v>4933</v>
      </c>
      <c r="B4255" s="198" t="s">
        <v>517</v>
      </c>
      <c r="C4255" s="196" t="e">
        <f>'10'!J26-'10'!R26</f>
        <v>#VALUE!</v>
      </c>
      <c r="D4255" s="197" t="e">
        <f>('10'!J26-'10'!R26)*100/'10'!J26</f>
        <v>#VALUE!</v>
      </c>
    </row>
    <row r="4256" spans="1:4">
      <c r="A4256" s="194" t="s">
        <v>4934</v>
      </c>
      <c r="B4256" s="198" t="s">
        <v>519</v>
      </c>
      <c r="C4256" s="196">
        <f>'10'!J27-'10'!R27</f>
        <v>0</v>
      </c>
      <c r="D4256" s="197" t="e">
        <f>('10'!J27-'10'!R27)*100/'10'!J27</f>
        <v>#DIV/0!</v>
      </c>
    </row>
    <row r="4257" s="181" customFormat="1" spans="1:11">
      <c r="A4257" s="194" t="s">
        <v>4935</v>
      </c>
      <c r="B4257" s="198" t="s">
        <v>521</v>
      </c>
      <c r="C4257" s="196">
        <f>'10'!J28-'10'!R28</f>
        <v>0</v>
      </c>
      <c r="D4257" s="197" t="e">
        <f>('10'!J28-'10'!R28)*100/'10'!J28</f>
        <v>#DIV/0!</v>
      </c>
      <c r="K4257" s="203"/>
    </row>
    <row r="4258" ht="25.5" spans="1:4">
      <c r="A4258" s="194" t="s">
        <v>4936</v>
      </c>
      <c r="B4258" s="198" t="s">
        <v>523</v>
      </c>
      <c r="C4258" s="196">
        <f>'10'!J29-'10'!R29</f>
        <v>0</v>
      </c>
      <c r="D4258" s="197" t="e">
        <f>('10'!J29-'10'!R29)*100/'10'!J29</f>
        <v>#DIV/0!</v>
      </c>
    </row>
    <row r="4259" s="181" customFormat="1" spans="1:11">
      <c r="A4259" s="194" t="s">
        <v>4937</v>
      </c>
      <c r="B4259" s="198" t="s">
        <v>525</v>
      </c>
      <c r="C4259" s="196">
        <f>'10'!J30-'10'!R30</f>
        <v>0</v>
      </c>
      <c r="D4259" s="197" t="e">
        <f>('10'!J30-'10'!R30)*100/'10'!J30</f>
        <v>#DIV/0!</v>
      </c>
      <c r="K4259" s="203"/>
    </row>
    <row r="4260" spans="1:4">
      <c r="A4260" s="194" t="s">
        <v>4938</v>
      </c>
      <c r="B4260" s="198" t="s">
        <v>527</v>
      </c>
      <c r="C4260" s="196" t="e">
        <f>'10'!J31-'10'!R31</f>
        <v>#VALUE!</v>
      </c>
      <c r="D4260" s="197" t="e">
        <f>('10'!J31-'10'!R31)*100/'10'!J31</f>
        <v>#VALUE!</v>
      </c>
    </row>
    <row r="4261" spans="1:4">
      <c r="A4261" s="194" t="s">
        <v>4939</v>
      </c>
      <c r="B4261" s="198" t="s">
        <v>529</v>
      </c>
      <c r="C4261" s="196" t="e">
        <f>'10'!J32-'10'!R32</f>
        <v>#VALUE!</v>
      </c>
      <c r="D4261" s="197" t="e">
        <f>('10'!J32-'10'!R32)*100/'10'!J32</f>
        <v>#VALUE!</v>
      </c>
    </row>
    <row r="4262" spans="1:4">
      <c r="A4262" s="194" t="s">
        <v>4940</v>
      </c>
      <c r="B4262" s="198" t="s">
        <v>531</v>
      </c>
      <c r="C4262" s="196" t="e">
        <f>'10'!J33-'10'!R33</f>
        <v>#VALUE!</v>
      </c>
      <c r="D4262" s="197" t="e">
        <f>('10'!J33-'10'!R33)*100/'10'!J33</f>
        <v>#VALUE!</v>
      </c>
    </row>
    <row r="4263" spans="1:4">
      <c r="A4263" s="194" t="s">
        <v>4941</v>
      </c>
      <c r="B4263" s="198" t="s">
        <v>533</v>
      </c>
      <c r="C4263" s="196" t="e">
        <f>'11'!J6-'11'!R6</f>
        <v>#VALUE!</v>
      </c>
      <c r="D4263" s="197" t="e">
        <f>('11'!J6-'11'!R6)*100/'11'!J6</f>
        <v>#VALUE!</v>
      </c>
    </row>
    <row r="4264" spans="1:4">
      <c r="A4264" s="194" t="s">
        <v>4942</v>
      </c>
      <c r="B4264" s="198" t="s">
        <v>535</v>
      </c>
      <c r="C4264" s="196" t="e">
        <f>'11'!J7-'11'!R7</f>
        <v>#VALUE!</v>
      </c>
      <c r="D4264" s="197" t="e">
        <f>('11'!J7-'11'!R7)*100/'11'!J7</f>
        <v>#VALUE!</v>
      </c>
    </row>
    <row r="4265" spans="1:4">
      <c r="A4265" s="194" t="s">
        <v>4943</v>
      </c>
      <c r="B4265" s="198" t="s">
        <v>537</v>
      </c>
      <c r="C4265" s="196">
        <f>'11'!J8-'11'!R8</f>
        <v>0</v>
      </c>
      <c r="D4265" s="197">
        <f>('11'!J8-'11'!R8)*100/'11'!J8</f>
        <v>0</v>
      </c>
    </row>
    <row r="4266" spans="1:4">
      <c r="A4266" s="194" t="s">
        <v>4944</v>
      </c>
      <c r="B4266" s="198" t="s">
        <v>539</v>
      </c>
      <c r="C4266" s="196">
        <f>'11'!J9-'11'!R9</f>
        <v>0</v>
      </c>
      <c r="D4266" s="197" t="e">
        <f>('11'!J9-'11'!R9)*100/'11'!J9</f>
        <v>#DIV/0!</v>
      </c>
    </row>
    <row r="4267" spans="1:4">
      <c r="A4267" s="194" t="s">
        <v>4945</v>
      </c>
      <c r="B4267" s="198" t="s">
        <v>541</v>
      </c>
      <c r="C4267" s="196">
        <f>'11'!J10-'11'!R10</f>
        <v>0</v>
      </c>
      <c r="D4267" s="197" t="e">
        <f>('11'!J10-'11'!R10)*100/'11'!J10</f>
        <v>#DIV/0!</v>
      </c>
    </row>
    <row r="4268" spans="1:4">
      <c r="A4268" s="194" t="s">
        <v>4946</v>
      </c>
      <c r="B4268" s="198" t="s">
        <v>543</v>
      </c>
      <c r="C4268" s="196">
        <f>'11'!J11-'11'!R11</f>
        <v>0</v>
      </c>
      <c r="D4268" s="197" t="e">
        <f>('11'!J11-'11'!R11)*100/'11'!J11</f>
        <v>#DIV/0!</v>
      </c>
    </row>
    <row r="4269" spans="1:4">
      <c r="A4269" s="194" t="s">
        <v>4947</v>
      </c>
      <c r="B4269" s="198" t="s">
        <v>545</v>
      </c>
      <c r="C4269" s="196">
        <f>'11'!J12-'11'!R12</f>
        <v>0</v>
      </c>
      <c r="D4269" s="197" t="e">
        <f>('11'!J12-'11'!R12)*100/'11'!J12</f>
        <v>#DIV/0!</v>
      </c>
    </row>
    <row r="4270" spans="1:4">
      <c r="A4270" s="194" t="s">
        <v>4948</v>
      </c>
      <c r="B4270" s="198" t="s">
        <v>547</v>
      </c>
      <c r="C4270" s="196">
        <f>'11'!J13-'11'!R13</f>
        <v>0</v>
      </c>
      <c r="D4270" s="197" t="e">
        <f>('11'!J13-'11'!R13)*100/'11'!J13</f>
        <v>#DIV/0!</v>
      </c>
    </row>
    <row r="4271" spans="1:4">
      <c r="A4271" s="194" t="s">
        <v>4949</v>
      </c>
      <c r="B4271" s="198" t="s">
        <v>549</v>
      </c>
      <c r="C4271" s="196">
        <f>'11'!J14-'11'!R14</f>
        <v>0</v>
      </c>
      <c r="D4271" s="197" t="e">
        <f>('11'!J14-'11'!R14)*100/'11'!J14</f>
        <v>#DIV/0!</v>
      </c>
    </row>
    <row r="4272" spans="1:4">
      <c r="A4272" s="194" t="s">
        <v>4950</v>
      </c>
      <c r="B4272" s="198" t="s">
        <v>551</v>
      </c>
      <c r="C4272" s="196">
        <f>'11'!J15-'11'!R15</f>
        <v>0</v>
      </c>
      <c r="D4272" s="197" t="e">
        <f>('11'!J15-'11'!R15)*100/'11'!J15</f>
        <v>#DIV/0!</v>
      </c>
    </row>
    <row r="4273" spans="1:4">
      <c r="A4273" s="194" t="s">
        <v>4951</v>
      </c>
      <c r="B4273" s="198" t="s">
        <v>553</v>
      </c>
      <c r="C4273" s="196">
        <f>'11'!J16-'11'!R16</f>
        <v>0</v>
      </c>
      <c r="D4273" s="197" t="e">
        <f>('11'!J16-'11'!R16)*100/'11'!J16</f>
        <v>#DIV/0!</v>
      </c>
    </row>
    <row r="4274" spans="1:4">
      <c r="A4274" s="194" t="s">
        <v>4952</v>
      </c>
      <c r="B4274" s="198" t="s">
        <v>555</v>
      </c>
      <c r="C4274" s="196">
        <f>'11'!J17-'11'!R17</f>
        <v>0</v>
      </c>
      <c r="D4274" s="197" t="e">
        <f>('11'!J17-'11'!R17)*100/'11'!J17</f>
        <v>#DIV/0!</v>
      </c>
    </row>
    <row r="4275" spans="1:4">
      <c r="A4275" s="194" t="s">
        <v>4953</v>
      </c>
      <c r="B4275" s="198" t="s">
        <v>557</v>
      </c>
      <c r="C4275" s="196">
        <f>'11'!J18-'11'!R18</f>
        <v>0</v>
      </c>
      <c r="D4275" s="197" t="e">
        <f>('11'!J18-'11'!R18)*100/'11'!J18</f>
        <v>#DIV/0!</v>
      </c>
    </row>
    <row r="4276" spans="1:4">
      <c r="A4276" s="194" t="s">
        <v>4954</v>
      </c>
      <c r="B4276" s="198" t="s">
        <v>559</v>
      </c>
      <c r="C4276" s="196">
        <f>'11'!J19-'11'!R19</f>
        <v>0</v>
      </c>
      <c r="D4276" s="197" t="e">
        <f>('11'!J19-'11'!R19)*100/'11'!J19</f>
        <v>#DIV/0!</v>
      </c>
    </row>
    <row r="4277" spans="1:4">
      <c r="A4277" s="194" t="s">
        <v>4955</v>
      </c>
      <c r="B4277" s="198" t="s">
        <v>561</v>
      </c>
      <c r="C4277" s="196">
        <f>'11'!J20-'11'!R20</f>
        <v>0</v>
      </c>
      <c r="D4277" s="197" t="e">
        <f>('11'!J20-'11'!R20)*100/'11'!J20</f>
        <v>#DIV/0!</v>
      </c>
    </row>
    <row r="4278" spans="1:4">
      <c r="A4278" s="194" t="s">
        <v>4956</v>
      </c>
      <c r="B4278" s="198" t="s">
        <v>563</v>
      </c>
      <c r="C4278" s="196">
        <f>'11'!J21-'11'!R21</f>
        <v>0</v>
      </c>
      <c r="D4278" s="197" t="e">
        <f>('11'!J21-'11'!R21)*100/'11'!J21</f>
        <v>#DIV/0!</v>
      </c>
    </row>
    <row r="4279" spans="1:4">
      <c r="A4279" s="194" t="s">
        <v>4957</v>
      </c>
      <c r="B4279" s="198" t="s">
        <v>254</v>
      </c>
      <c r="C4279" s="196">
        <f>'11'!J22-'11'!R22</f>
        <v>0</v>
      </c>
      <c r="D4279" s="197" t="e">
        <f>('11'!J22-'11'!R22)*100/'11'!J22</f>
        <v>#DIV/0!</v>
      </c>
    </row>
    <row r="4280" spans="1:4">
      <c r="A4280" s="194" t="s">
        <v>4958</v>
      </c>
      <c r="B4280" s="198" t="s">
        <v>566</v>
      </c>
      <c r="C4280" s="196">
        <f>'11'!J23-'11'!R23</f>
        <v>0</v>
      </c>
      <c r="D4280" s="197" t="e">
        <f>('11'!J23-'11'!R23)*100/'11'!J23</f>
        <v>#DIV/0!</v>
      </c>
    </row>
    <row r="4281" spans="1:4">
      <c r="A4281" s="194" t="s">
        <v>4959</v>
      </c>
      <c r="B4281" s="198" t="s">
        <v>568</v>
      </c>
      <c r="C4281" s="196">
        <f>'11'!J24-'11'!R24</f>
        <v>0</v>
      </c>
      <c r="D4281" s="197" t="e">
        <f>('11'!J24-'11'!R24)*100/'11'!J24</f>
        <v>#DIV/0!</v>
      </c>
    </row>
    <row r="4282" spans="1:4">
      <c r="A4282" s="194" t="s">
        <v>4960</v>
      </c>
      <c r="B4282" s="198" t="s">
        <v>570</v>
      </c>
      <c r="C4282" s="196">
        <f>'11'!J25-'11'!R25</f>
        <v>0</v>
      </c>
      <c r="D4282" s="197" t="e">
        <f>('11'!J25-'11'!R25)*100/'11'!J25</f>
        <v>#DIV/0!</v>
      </c>
    </row>
    <row r="4283" spans="1:4">
      <c r="A4283" s="194" t="s">
        <v>4961</v>
      </c>
      <c r="B4283" s="198" t="s">
        <v>572</v>
      </c>
      <c r="C4283" s="196">
        <f>'11'!J26-'11'!R26</f>
        <v>0</v>
      </c>
      <c r="D4283" s="197" t="e">
        <f>('11'!J26-'11'!R26)*100/'11'!J26</f>
        <v>#DIV/0!</v>
      </c>
    </row>
    <row r="4284" spans="1:4">
      <c r="A4284" s="194" t="s">
        <v>4962</v>
      </c>
      <c r="B4284" s="198" t="s">
        <v>574</v>
      </c>
      <c r="C4284" s="196">
        <f>'11'!J27-'11'!R27</f>
        <v>0</v>
      </c>
      <c r="D4284" s="197" t="e">
        <f>('11'!J27-'11'!R27)*100/'11'!J27</f>
        <v>#DIV/0!</v>
      </c>
    </row>
    <row r="4285" spans="1:4">
      <c r="A4285" s="194" t="s">
        <v>4963</v>
      </c>
      <c r="B4285" s="198" t="s">
        <v>576</v>
      </c>
      <c r="C4285" s="196">
        <f>'11'!J28-'11'!R28</f>
        <v>0</v>
      </c>
      <c r="D4285" s="197" t="e">
        <f>('11'!J28-'11'!R28)*100/'11'!J28</f>
        <v>#DIV/0!</v>
      </c>
    </row>
    <row r="4286" spans="1:4">
      <c r="A4286" s="194" t="s">
        <v>4964</v>
      </c>
      <c r="B4286" s="198" t="s">
        <v>578</v>
      </c>
      <c r="C4286" s="196">
        <f>'11'!J30-'11'!R30</f>
        <v>0</v>
      </c>
      <c r="D4286" s="197" t="e">
        <f>('11'!J30-'11'!R30)*100/'11'!J30</f>
        <v>#DIV/0!</v>
      </c>
    </row>
    <row r="4287" spans="1:4">
      <c r="A4287" s="194" t="s">
        <v>4965</v>
      </c>
      <c r="B4287" s="198" t="s">
        <v>2034</v>
      </c>
      <c r="C4287" s="196">
        <f>'11'!J31-'11'!R31</f>
        <v>0</v>
      </c>
      <c r="D4287" s="197" t="e">
        <f>('11'!J31-'11'!R31)*100/'11'!J31</f>
        <v>#DIV/0!</v>
      </c>
    </row>
    <row r="4288" s="181" customFormat="1" spans="1:11">
      <c r="A4288" s="194" t="s">
        <v>4966</v>
      </c>
      <c r="B4288" s="198" t="s">
        <v>733</v>
      </c>
      <c r="C4288" s="196">
        <f>'12'!J6-'12'!R6</f>
        <v>0</v>
      </c>
      <c r="D4288" s="197" t="e">
        <f>('12'!J6-'12'!R6)*100/'12'!J6</f>
        <v>#DIV/0!</v>
      </c>
      <c r="K4288" s="203"/>
    </row>
    <row r="4289" spans="1:4">
      <c r="A4289" s="194" t="s">
        <v>4967</v>
      </c>
      <c r="B4289" s="198" t="s">
        <v>582</v>
      </c>
      <c r="C4289" s="196">
        <f>'12'!J7-'12'!R7</f>
        <v>0</v>
      </c>
      <c r="D4289" s="197" t="e">
        <f>('12'!J7-'12'!R7)*100/'12'!J7</f>
        <v>#DIV/0!</v>
      </c>
    </row>
    <row r="4290" spans="1:4">
      <c r="A4290" s="194" t="s">
        <v>4968</v>
      </c>
      <c r="B4290" s="198" t="s">
        <v>584</v>
      </c>
      <c r="C4290" s="196">
        <f>'12'!J8-'12'!R8</f>
        <v>0</v>
      </c>
      <c r="D4290" s="197" t="e">
        <f>('12'!J8-'12'!R8)*100/'12'!J8</f>
        <v>#DIV/0!</v>
      </c>
    </row>
    <row r="4291" ht="25.5" spans="1:4">
      <c r="A4291" s="194" t="s">
        <v>4969</v>
      </c>
      <c r="B4291" s="201" t="s">
        <v>2793</v>
      </c>
      <c r="C4291" s="196">
        <f>('12'!J17+'13'!J14)-('12'!R17+'13'!R14)</f>
        <v>0</v>
      </c>
      <c r="D4291" s="197">
        <f>(('12'!J17+'13'!J14)-('12'!R17+'13'!R14))*100/('12'!J17+'13'!J14)</f>
        <v>0</v>
      </c>
    </row>
    <row r="4292" ht="25.5" spans="1:4">
      <c r="A4292" s="194" t="s">
        <v>4970</v>
      </c>
      <c r="B4292" s="198" t="s">
        <v>2662</v>
      </c>
      <c r="C4292" s="196">
        <f>('12'!J19-'12'!R19)</f>
        <v>0</v>
      </c>
      <c r="D4292" s="197" t="e">
        <f>('12'!J19-'12'!R19)*100/'12'!J19</f>
        <v>#DIV/0!</v>
      </c>
    </row>
    <row r="4293" spans="1:4">
      <c r="A4293" s="194" t="s">
        <v>4971</v>
      </c>
      <c r="B4293" s="199" t="s">
        <v>592</v>
      </c>
      <c r="C4293" s="196">
        <f>('12'!J20-'12'!R20)</f>
        <v>0</v>
      </c>
      <c r="D4293" s="197" t="e">
        <f>('12'!J20-'12'!R20)*100/'12'!J20</f>
        <v>#DIV/0!</v>
      </c>
    </row>
    <row r="4294" spans="1:4">
      <c r="A4294" s="194" t="s">
        <v>4972</v>
      </c>
      <c r="B4294" s="198" t="s">
        <v>594</v>
      </c>
      <c r="C4294" s="196">
        <f>('12'!J22-'12'!R22)</f>
        <v>0</v>
      </c>
      <c r="D4294" s="197" t="e">
        <f>('12'!J22-'12'!R22)*100/'12'!J22</f>
        <v>#DIV/0!</v>
      </c>
    </row>
    <row r="4295" spans="1:4">
      <c r="A4295" s="194" t="s">
        <v>4973</v>
      </c>
      <c r="B4295" s="198" t="s">
        <v>596</v>
      </c>
      <c r="C4295" s="196">
        <f>('12'!J23-'12'!R23)</f>
        <v>0</v>
      </c>
      <c r="D4295" s="197" t="e">
        <f>('12'!J23-'12'!R23)*100/'12'!J23</f>
        <v>#DIV/0!</v>
      </c>
    </row>
    <row r="4296" spans="1:4">
      <c r="A4296" s="194" t="s">
        <v>4974</v>
      </c>
      <c r="B4296" s="198" t="s">
        <v>598</v>
      </c>
      <c r="C4296" s="196">
        <f>('12'!J24-'12'!R24)</f>
        <v>0</v>
      </c>
      <c r="D4296" s="197" t="e">
        <f>('12'!J24-'12'!R24)*100/'12'!J24</f>
        <v>#DIV/0!</v>
      </c>
    </row>
    <row r="4297" spans="1:4">
      <c r="A4297" s="194" t="s">
        <v>4975</v>
      </c>
      <c r="B4297" s="198" t="s">
        <v>600</v>
      </c>
      <c r="C4297" s="196">
        <f>('12'!J25-'12'!R25)</f>
        <v>0</v>
      </c>
      <c r="D4297" s="197" t="e">
        <f>('12'!J25-'12'!R25)*100/'12'!J25</f>
        <v>#DIV/0!</v>
      </c>
    </row>
    <row r="4298" spans="1:4">
      <c r="A4298" s="194" t="s">
        <v>4976</v>
      </c>
      <c r="B4298" s="198" t="s">
        <v>602</v>
      </c>
      <c r="C4298" s="196">
        <f>('12'!J26-'12'!R26)</f>
        <v>0</v>
      </c>
      <c r="D4298" s="197" t="e">
        <f>('12'!J26-'12'!R26)*100/'12'!J26</f>
        <v>#DIV/0!</v>
      </c>
    </row>
    <row r="4299" spans="1:4">
      <c r="A4299" s="194" t="s">
        <v>4977</v>
      </c>
      <c r="B4299" s="198" t="s">
        <v>559</v>
      </c>
      <c r="C4299" s="196">
        <f>('12'!J27-'12'!R27)</f>
        <v>0</v>
      </c>
      <c r="D4299" s="197" t="e">
        <f>('12'!J27-'12'!R27)*100/'12'!J27</f>
        <v>#DIV/0!</v>
      </c>
    </row>
    <row r="4300" spans="1:4">
      <c r="A4300" s="194" t="s">
        <v>4978</v>
      </c>
      <c r="B4300" s="198" t="s">
        <v>605</v>
      </c>
      <c r="C4300" s="196">
        <f>('13'!J6-'13'!R6)</f>
        <v>0</v>
      </c>
      <c r="D4300" s="197" t="e">
        <f>('13'!J6-'13'!R6)*100/'13'!J6</f>
        <v>#DIV/0!</v>
      </c>
    </row>
    <row r="4301" spans="1:4">
      <c r="A4301" s="194" t="s">
        <v>4979</v>
      </c>
      <c r="B4301" s="198" t="s">
        <v>607</v>
      </c>
      <c r="C4301" s="196">
        <f>('13'!J7-'13'!R7)</f>
        <v>0</v>
      </c>
      <c r="D4301" s="197" t="e">
        <f>('13'!J7-'13'!R7)*100/'13'!J7</f>
        <v>#DIV/0!</v>
      </c>
    </row>
    <row r="4302" spans="1:4">
      <c r="A4302" s="194" t="s">
        <v>4980</v>
      </c>
      <c r="B4302" s="198" t="s">
        <v>358</v>
      </c>
      <c r="C4302" s="196">
        <f>('13'!J8-'13'!R8)</f>
        <v>0</v>
      </c>
      <c r="D4302" s="197">
        <f>('13'!J8-'13'!R8)*100/'13'!J8</f>
        <v>0</v>
      </c>
    </row>
    <row r="4303" spans="1:4">
      <c r="A4303" s="194" t="s">
        <v>4981</v>
      </c>
      <c r="B4303" s="198" t="s">
        <v>610</v>
      </c>
      <c r="C4303" s="196">
        <f>('13'!J9-'13'!R9)</f>
        <v>0</v>
      </c>
      <c r="D4303" s="197" t="e">
        <f>('13'!J9-'13'!R9)*100/'13'!J9</f>
        <v>#DIV/0!</v>
      </c>
    </row>
    <row r="4304" spans="1:4">
      <c r="A4304" s="194" t="s">
        <v>4982</v>
      </c>
      <c r="B4304" s="198" t="s">
        <v>612</v>
      </c>
      <c r="C4304" s="196">
        <f>('13'!J10-'13'!R10)</f>
        <v>0</v>
      </c>
      <c r="D4304" s="197" t="e">
        <f>('13'!J10-'13'!R10)*100/'13'!J10</f>
        <v>#DIV/0!</v>
      </c>
    </row>
    <row r="4305" spans="1:4">
      <c r="A4305" s="194" t="s">
        <v>4983</v>
      </c>
      <c r="B4305" s="198" t="s">
        <v>614</v>
      </c>
      <c r="C4305" s="196">
        <f>('13'!J11-'13'!R11)</f>
        <v>0</v>
      </c>
      <c r="D4305" s="197" t="e">
        <f>('13'!J11-'13'!R11)*100/'13'!J11</f>
        <v>#DIV/0!</v>
      </c>
    </row>
    <row r="4306" spans="1:4">
      <c r="A4306" s="194" t="s">
        <v>4984</v>
      </c>
      <c r="B4306" s="198" t="s">
        <v>616</v>
      </c>
      <c r="C4306" s="196">
        <f>('13'!J12-'13'!R12)</f>
        <v>0</v>
      </c>
      <c r="D4306" s="197" t="e">
        <f>('13'!J12-'13'!R12)*100/'13'!J12</f>
        <v>#DIV/0!</v>
      </c>
    </row>
    <row r="4307" spans="1:4">
      <c r="A4307" s="194" t="s">
        <v>4985</v>
      </c>
      <c r="B4307" s="198" t="s">
        <v>618</v>
      </c>
      <c r="C4307" s="196">
        <f>('13'!J13-'13'!R13)</f>
        <v>0</v>
      </c>
      <c r="D4307" s="197" t="e">
        <f>('13'!J13-'13'!R13)*100/'13'!J13</f>
        <v>#DIV/0!</v>
      </c>
    </row>
    <row r="4308" spans="1:4">
      <c r="A4308" s="194" t="s">
        <v>4986</v>
      </c>
      <c r="B4308" s="217" t="s">
        <v>2536</v>
      </c>
      <c r="C4308" s="196">
        <f>('13'!J14-'13'!R14)</f>
        <v>0</v>
      </c>
      <c r="D4308" s="197" t="e">
        <f>('13'!J14-'13'!R14)*100/'13'!J14</f>
        <v>#DIV/0!</v>
      </c>
    </row>
    <row r="4309" spans="1:4">
      <c r="A4309" s="194" t="s">
        <v>4987</v>
      </c>
      <c r="B4309" s="199" t="s">
        <v>610</v>
      </c>
      <c r="C4309" s="196">
        <f>('13'!J15-'13'!R15)</f>
        <v>0</v>
      </c>
      <c r="D4309" s="197" t="e">
        <f>('13'!J15-'13'!R15)*100/'13'!J15</f>
        <v>#DIV/0!</v>
      </c>
    </row>
    <row r="4310" spans="1:4">
      <c r="A4310" s="194" t="s">
        <v>4988</v>
      </c>
      <c r="B4310" s="218" t="s">
        <v>612</v>
      </c>
      <c r="C4310" s="196">
        <f>('13'!J16-'13'!R16)</f>
        <v>0</v>
      </c>
      <c r="D4310" s="197" t="e">
        <f>('13'!J16-'13'!R16)*100/'13'!J16</f>
        <v>#DIV/0!</v>
      </c>
    </row>
    <row r="4311" spans="1:4">
      <c r="A4311" s="194" t="s">
        <v>4989</v>
      </c>
      <c r="B4311" s="218" t="s">
        <v>616</v>
      </c>
      <c r="C4311" s="196">
        <f>('13'!J17-'13'!R17)</f>
        <v>0</v>
      </c>
      <c r="D4311" s="197" t="e">
        <f>('13'!J17-'13'!R17)*100/'13'!J17</f>
        <v>#DIV/0!</v>
      </c>
    </row>
    <row r="4312" spans="1:4">
      <c r="A4312" s="194" t="s">
        <v>4990</v>
      </c>
      <c r="B4312" s="218" t="s">
        <v>618</v>
      </c>
      <c r="C4312" s="196">
        <f>('13'!J18-'13'!R18)</f>
        <v>0</v>
      </c>
      <c r="D4312" s="197" t="e">
        <f>('13'!J18-'13'!R18)*100/'13'!J18</f>
        <v>#DIV/0!</v>
      </c>
    </row>
    <row r="4313" spans="1:4">
      <c r="A4313" s="194" t="s">
        <v>4991</v>
      </c>
      <c r="B4313" s="198" t="s">
        <v>620</v>
      </c>
      <c r="C4313" s="196">
        <f>('13'!J19-'13'!R19)</f>
        <v>0</v>
      </c>
      <c r="D4313" s="197" t="e">
        <f>('13'!J19-'13'!R19)*100/'13'!J19</f>
        <v>#DIV/0!</v>
      </c>
    </row>
    <row r="4314" spans="1:4">
      <c r="A4314" s="194" t="s">
        <v>4992</v>
      </c>
      <c r="B4314" s="199" t="s">
        <v>622</v>
      </c>
      <c r="C4314" s="196">
        <f>('13'!J20-'13'!R20)</f>
        <v>0</v>
      </c>
      <c r="D4314" s="197" t="e">
        <f>('13'!J20-'13'!R20)*100/'13'!J20</f>
        <v>#DIV/0!</v>
      </c>
    </row>
    <row r="4315" spans="1:4">
      <c r="A4315" s="194" t="s">
        <v>4993</v>
      </c>
      <c r="B4315" s="199" t="s">
        <v>624</v>
      </c>
      <c r="C4315" s="196">
        <f>('13'!J21-'13'!R21)</f>
        <v>0</v>
      </c>
      <c r="D4315" s="197" t="e">
        <f>('13'!J21-'13'!R21)*100/'13'!J21</f>
        <v>#DIV/0!</v>
      </c>
    </row>
    <row r="4316" spans="1:4">
      <c r="A4316" s="194" t="s">
        <v>4994</v>
      </c>
      <c r="B4316" s="198" t="s">
        <v>626</v>
      </c>
      <c r="C4316" s="196">
        <f>('13'!J22-'13'!R22)</f>
        <v>0</v>
      </c>
      <c r="D4316" s="197" t="e">
        <f>('13'!J22-'13'!R22)*100/'13'!J22</f>
        <v>#DIV/0!</v>
      </c>
    </row>
    <row r="4317" spans="1:4">
      <c r="A4317" s="194" t="s">
        <v>4995</v>
      </c>
      <c r="B4317" s="198" t="s">
        <v>628</v>
      </c>
      <c r="C4317" s="196">
        <f>('13'!J23-'13'!R23)</f>
        <v>0</v>
      </c>
      <c r="D4317" s="197">
        <f>('13'!J23-'13'!R23)*100/'13'!J23</f>
        <v>0</v>
      </c>
    </row>
    <row r="4318" spans="1:4">
      <c r="A4318" s="194" t="s">
        <v>4996</v>
      </c>
      <c r="B4318" s="198" t="s">
        <v>630</v>
      </c>
      <c r="C4318" s="196">
        <f>('13'!J24-'13'!R24)</f>
        <v>0</v>
      </c>
      <c r="D4318" s="197" t="e">
        <f>('13'!J24-'13'!R24)*100/'13'!J24</f>
        <v>#DIV/0!</v>
      </c>
    </row>
    <row r="4319" spans="1:4">
      <c r="A4319" s="194" t="s">
        <v>4997</v>
      </c>
      <c r="B4319" s="198" t="s">
        <v>632</v>
      </c>
      <c r="C4319" s="196">
        <f>('13'!J25-'13'!R25)</f>
        <v>0</v>
      </c>
      <c r="D4319" s="197">
        <f>('13'!J25-'13'!R25)*100/'13'!J25</f>
        <v>0</v>
      </c>
    </row>
    <row r="4320" ht="27.75" customHeight="1" spans="1:4">
      <c r="A4320" s="194" t="s">
        <v>4998</v>
      </c>
      <c r="B4320" s="195" t="s">
        <v>4999</v>
      </c>
      <c r="C4320" s="196">
        <f>'2'!E11+'8'!E11+'6'!E6+'12'!E6</f>
        <v>1.5</v>
      </c>
      <c r="D4320" s="197">
        <f>('2'!E11+'8'!E11+'6'!E6+'12'!E6)*100/('2'!D11+'8'!D11)</f>
        <v>100</v>
      </c>
    </row>
    <row r="4321" ht="25.5" spans="1:4">
      <c r="A4321" s="194" t="s">
        <v>5000</v>
      </c>
      <c r="B4321" s="195" t="s">
        <v>392</v>
      </c>
      <c r="C4321" s="196">
        <f>'2'!E13+'8'!E13</f>
        <v>0</v>
      </c>
      <c r="D4321" s="197" t="e">
        <f>('2'!E13+'8'!E13)*100/('2'!D13+'8'!D13)</f>
        <v>#DIV/0!</v>
      </c>
    </row>
    <row r="4322" spans="1:4">
      <c r="A4322" s="194" t="s">
        <v>5001</v>
      </c>
      <c r="B4322" s="198" t="s">
        <v>394</v>
      </c>
      <c r="C4322" s="196">
        <f>'2'!E14+'8'!E14</f>
        <v>0</v>
      </c>
      <c r="D4322" s="197" t="e">
        <f>('2'!E14+'8'!E14)*100/('2'!D14+'8'!D14)</f>
        <v>#DIV/0!</v>
      </c>
    </row>
    <row r="4323" spans="1:4">
      <c r="A4323" s="194" t="s">
        <v>5002</v>
      </c>
      <c r="B4323" s="198" t="s">
        <v>396</v>
      </c>
      <c r="C4323" s="196">
        <f>'2'!E15+'8'!E15</f>
        <v>0</v>
      </c>
      <c r="D4323" s="197" t="e">
        <f>('2'!E15+'8'!E15)*100/('2'!D15+'8'!D15)</f>
        <v>#DIV/0!</v>
      </c>
    </row>
    <row r="4324" spans="1:4">
      <c r="A4324" s="194" t="s">
        <v>5003</v>
      </c>
      <c r="B4324" s="198" t="s">
        <v>398</v>
      </c>
      <c r="C4324" s="196">
        <f>'2'!E16+'8'!E16</f>
        <v>0</v>
      </c>
      <c r="D4324" s="197" t="e">
        <f>('2'!E16+'8'!E16)*100/('2'!D16+'8'!D16)</f>
        <v>#DIV/0!</v>
      </c>
    </row>
    <row r="4325" spans="1:4">
      <c r="A4325" s="194" t="s">
        <v>5004</v>
      </c>
      <c r="B4325" s="198" t="s">
        <v>84</v>
      </c>
      <c r="C4325" s="196">
        <f>'2'!E17+'8'!E17</f>
        <v>0</v>
      </c>
      <c r="D4325" s="197" t="e">
        <f>('2'!E17+'8'!E17)*100/('2'!D17+'8'!D17)</f>
        <v>#DIV/0!</v>
      </c>
    </row>
    <row r="4326" spans="1:4">
      <c r="A4326" s="194" t="s">
        <v>5005</v>
      </c>
      <c r="B4326" s="198" t="s">
        <v>401</v>
      </c>
      <c r="C4326" s="196">
        <f>'2'!E18+'8'!E18</f>
        <v>0</v>
      </c>
      <c r="D4326" s="197" t="e">
        <f>('2'!E18+'8'!E18)*100/('2'!D18+'8'!D18)</f>
        <v>#DIV/0!</v>
      </c>
    </row>
    <row r="4327" spans="1:4">
      <c r="A4327" s="194" t="s">
        <v>5006</v>
      </c>
      <c r="B4327" s="198" t="s">
        <v>403</v>
      </c>
      <c r="C4327" s="196">
        <f>'2'!E19+'8'!E19</f>
        <v>0</v>
      </c>
      <c r="D4327" s="197" t="e">
        <f>('2'!E19+'8'!E19)*100/('2'!D19+'8'!D19)</f>
        <v>#DIV/0!</v>
      </c>
    </row>
    <row r="4328" spans="1:4">
      <c r="A4328" s="194" t="s">
        <v>5007</v>
      </c>
      <c r="B4328" s="198" t="s">
        <v>405</v>
      </c>
      <c r="C4328" s="196">
        <f>'2'!E20+'8'!E20</f>
        <v>0</v>
      </c>
      <c r="D4328" s="197" t="e">
        <f>('2'!E20+'8'!E20)*100/('2'!D20+'8'!D20)</f>
        <v>#DIV/0!</v>
      </c>
    </row>
    <row r="4329" spans="1:4">
      <c r="A4329" s="194" t="s">
        <v>5008</v>
      </c>
      <c r="B4329" s="198" t="s">
        <v>407</v>
      </c>
      <c r="C4329" s="196">
        <f>'2'!E21+'8'!E21</f>
        <v>0</v>
      </c>
      <c r="D4329" s="197" t="e">
        <f>('2'!E21+'8'!E21)*100/('2'!D21+'8'!D21)</f>
        <v>#DIV/0!</v>
      </c>
    </row>
    <row r="4330" spans="1:4">
      <c r="A4330" s="194" t="s">
        <v>5009</v>
      </c>
      <c r="B4330" s="198" t="s">
        <v>409</v>
      </c>
      <c r="C4330" s="196">
        <f>'2'!E22+'8'!E22</f>
        <v>0</v>
      </c>
      <c r="D4330" s="197" t="e">
        <f>('2'!E22+'8'!E22)*100/('2'!D22+'8'!D22)</f>
        <v>#DIV/0!</v>
      </c>
    </row>
    <row r="4331" spans="1:4">
      <c r="A4331" s="194" t="s">
        <v>5010</v>
      </c>
      <c r="B4331" s="198" t="s">
        <v>411</v>
      </c>
      <c r="C4331" s="196">
        <f>'2'!E23+'8'!E23</f>
        <v>0</v>
      </c>
      <c r="D4331" s="197" t="e">
        <f>('2'!E23+'8'!E23)*100/('2'!D23+'8'!D23)</f>
        <v>#DIV/0!</v>
      </c>
    </row>
    <row r="4332" spans="1:4">
      <c r="A4332" s="194" t="s">
        <v>5011</v>
      </c>
      <c r="B4332" s="198" t="s">
        <v>413</v>
      </c>
      <c r="C4332" s="196">
        <f>'2'!E24+'8'!E24</f>
        <v>0</v>
      </c>
      <c r="D4332" s="197" t="e">
        <f>('2'!E24+'8'!E24)*100/('2'!D24+'8'!D24)</f>
        <v>#DIV/0!</v>
      </c>
    </row>
    <row r="4333" spans="1:4">
      <c r="A4333" s="194" t="s">
        <v>5012</v>
      </c>
      <c r="B4333" s="198" t="s">
        <v>415</v>
      </c>
      <c r="C4333" s="196">
        <f>'2'!E25+'8'!E25</f>
        <v>0</v>
      </c>
      <c r="D4333" s="197" t="e">
        <f>('2'!E25+'8'!E25)*100/('2'!D25+'8'!D25)</f>
        <v>#DIV/0!</v>
      </c>
    </row>
    <row r="4334" spans="1:4">
      <c r="A4334" s="194" t="s">
        <v>5013</v>
      </c>
      <c r="B4334" s="198" t="s">
        <v>417</v>
      </c>
      <c r="C4334" s="196">
        <f>'2'!E26+'8'!E26</f>
        <v>0</v>
      </c>
      <c r="D4334" s="197" t="e">
        <f>('2'!E26+'8'!E26)*100/('2'!D26+'8'!D26)</f>
        <v>#DIV/0!</v>
      </c>
    </row>
    <row r="4335" spans="1:4">
      <c r="A4335" s="194" t="s">
        <v>5014</v>
      </c>
      <c r="B4335" s="198" t="s">
        <v>419</v>
      </c>
      <c r="C4335" s="196">
        <f>'2'!E27+'8'!E27</f>
        <v>0</v>
      </c>
      <c r="D4335" s="197" t="e">
        <f>('2'!E27+'8'!E27)*100/('2'!D27+'8'!D27)</f>
        <v>#DIV/0!</v>
      </c>
    </row>
    <row r="4336" spans="1:4">
      <c r="A4336" s="194" t="s">
        <v>5015</v>
      </c>
      <c r="B4336" s="198" t="s">
        <v>421</v>
      </c>
      <c r="C4336" s="196">
        <f>'2'!E28+'8'!E28</f>
        <v>0</v>
      </c>
      <c r="D4336" s="197" t="e">
        <f>('2'!E28+'8'!E28)*100/('2'!D28+'8'!D28)</f>
        <v>#DIV/0!</v>
      </c>
    </row>
    <row r="4337" spans="1:4">
      <c r="A4337" s="194" t="s">
        <v>5016</v>
      </c>
      <c r="B4337" s="198" t="s">
        <v>423</v>
      </c>
      <c r="C4337" s="196">
        <f>'2'!E29+'8'!E29</f>
        <v>0</v>
      </c>
      <c r="D4337" s="197" t="e">
        <f>('2'!E29+'8'!E29)*100/('2'!D29+'8'!D29)</f>
        <v>#DIV/0!</v>
      </c>
    </row>
    <row r="4338" spans="1:4">
      <c r="A4338" s="194" t="s">
        <v>5017</v>
      </c>
      <c r="B4338" s="198" t="s">
        <v>425</v>
      </c>
      <c r="C4338" s="196">
        <f>'3'!E6+'9'!E6</f>
        <v>0</v>
      </c>
      <c r="D4338" s="197" t="e">
        <f>('3'!E6+'9'!E6)*100/('3'!D6+'9'!D6)</f>
        <v>#DIV/0!</v>
      </c>
    </row>
    <row r="4339" spans="1:4">
      <c r="A4339" s="194" t="s">
        <v>5018</v>
      </c>
      <c r="B4339" s="198" t="s">
        <v>427</v>
      </c>
      <c r="C4339" s="196">
        <f>'3'!E7+'9'!E7</f>
        <v>0</v>
      </c>
      <c r="D4339" s="197" t="e">
        <f>('3'!E7+'9'!E7)*100/('3'!D7+'9'!D7)</f>
        <v>#DIV/0!</v>
      </c>
    </row>
    <row r="4340" spans="1:4">
      <c r="A4340" s="194" t="s">
        <v>5019</v>
      </c>
      <c r="B4340" s="198" t="s">
        <v>429</v>
      </c>
      <c r="C4340" s="196">
        <f>'3'!E8+'9'!E8</f>
        <v>0</v>
      </c>
      <c r="D4340" s="197" t="e">
        <f>('3'!E8+'9'!E8)*100/('3'!D8+'9'!D8)</f>
        <v>#DIV/0!</v>
      </c>
    </row>
    <row r="4341" spans="1:4">
      <c r="A4341" s="194" t="s">
        <v>5020</v>
      </c>
      <c r="B4341" s="198" t="s">
        <v>431</v>
      </c>
      <c r="C4341" s="196">
        <f>'3'!E9+'9'!E9</f>
        <v>0</v>
      </c>
      <c r="D4341" s="197" t="e">
        <f>('3'!E9+'9'!E9)*100/('3'!D9+'9'!D9)</f>
        <v>#DIV/0!</v>
      </c>
    </row>
    <row r="4342" spans="1:4">
      <c r="A4342" s="194" t="s">
        <v>5021</v>
      </c>
      <c r="B4342" s="198" t="s">
        <v>433</v>
      </c>
      <c r="C4342" s="196">
        <f>'3'!E10+'9'!E10</f>
        <v>0</v>
      </c>
      <c r="D4342" s="197" t="e">
        <f>('3'!E10+'9'!E10)*100/('3'!D10+'9'!D10)</f>
        <v>#DIV/0!</v>
      </c>
    </row>
    <row r="4343" spans="1:4">
      <c r="A4343" s="194" t="s">
        <v>5022</v>
      </c>
      <c r="B4343" s="198" t="s">
        <v>435</v>
      </c>
      <c r="C4343" s="196">
        <f>'3'!E11+'9'!E11</f>
        <v>0</v>
      </c>
      <c r="D4343" s="197" t="e">
        <f>('3'!E11+'9'!E11)*100/('3'!D11+'9'!D11)</f>
        <v>#DIV/0!</v>
      </c>
    </row>
    <row r="4344" spans="1:4">
      <c r="A4344" s="194" t="s">
        <v>5023</v>
      </c>
      <c r="B4344" s="198" t="s">
        <v>437</v>
      </c>
      <c r="C4344" s="196">
        <f>'3'!E12+'9'!E12</f>
        <v>0</v>
      </c>
      <c r="D4344" s="197" t="e">
        <f>('3'!E12+'9'!E12)*100/('3'!D12+'9'!D12)</f>
        <v>#DIV/0!</v>
      </c>
    </row>
    <row r="4345" spans="1:4">
      <c r="A4345" s="194" t="s">
        <v>5024</v>
      </c>
      <c r="B4345" s="198" t="s">
        <v>439</v>
      </c>
      <c r="C4345" s="196">
        <f>'3'!E13+'9'!E13</f>
        <v>0</v>
      </c>
      <c r="D4345" s="197" t="e">
        <f>('3'!E13+'9'!E13)*100/('3'!D13+'9'!D13)</f>
        <v>#DIV/0!</v>
      </c>
    </row>
    <row r="4346" spans="1:4">
      <c r="A4346" s="194" t="s">
        <v>5025</v>
      </c>
      <c r="B4346" s="198" t="s">
        <v>441</v>
      </c>
      <c r="C4346" s="196">
        <f>'3'!E14+'9'!E14</f>
        <v>0</v>
      </c>
      <c r="D4346" s="197" t="e">
        <f>('3'!E14+'9'!E14)*100/('3'!D14+'9'!D14)</f>
        <v>#DIV/0!</v>
      </c>
    </row>
    <row r="4347" spans="1:4">
      <c r="A4347" s="194" t="s">
        <v>5026</v>
      </c>
      <c r="B4347" s="198" t="s">
        <v>443</v>
      </c>
      <c r="C4347" s="196">
        <f>'3'!E15+'9'!E15</f>
        <v>0</v>
      </c>
      <c r="D4347" s="197" t="e">
        <f>('3'!E15+'9'!E15)*100/('3'!D15+'9'!D15)</f>
        <v>#DIV/0!</v>
      </c>
    </row>
    <row r="4348" spans="1:4">
      <c r="A4348" s="194" t="s">
        <v>5027</v>
      </c>
      <c r="B4348" s="198" t="s">
        <v>445</v>
      </c>
      <c r="C4348" s="196">
        <f>'3'!E16+'9'!E16</f>
        <v>0</v>
      </c>
      <c r="D4348" s="197" t="e">
        <f>('3'!E16+'9'!E16)*100/('3'!D16+'9'!D16)</f>
        <v>#DIV/0!</v>
      </c>
    </row>
    <row r="4349" spans="1:4">
      <c r="A4349" s="194" t="s">
        <v>5028</v>
      </c>
      <c r="B4349" s="198" t="s">
        <v>447</v>
      </c>
      <c r="C4349" s="196">
        <f>'3'!E17+'9'!E17</f>
        <v>0</v>
      </c>
      <c r="D4349" s="197" t="e">
        <f>('3'!E17+'9'!E17)*100/('3'!D17+'9'!D17)</f>
        <v>#DIV/0!</v>
      </c>
    </row>
    <row r="4350" spans="1:4">
      <c r="A4350" s="194" t="s">
        <v>5029</v>
      </c>
      <c r="B4350" s="198" t="s">
        <v>449</v>
      </c>
      <c r="C4350" s="196">
        <f>'3'!E18+'9'!E18</f>
        <v>0</v>
      </c>
      <c r="D4350" s="197" t="e">
        <f>('3'!E18+'9'!E18)*100/('3'!D18+'9'!D18)</f>
        <v>#DIV/0!</v>
      </c>
    </row>
    <row r="4351" spans="1:4">
      <c r="A4351" s="194" t="s">
        <v>5030</v>
      </c>
      <c r="B4351" s="198" t="s">
        <v>451</v>
      </c>
      <c r="C4351" s="196">
        <f>'3'!E19+'9'!E19</f>
        <v>0</v>
      </c>
      <c r="D4351" s="197" t="e">
        <f>('3'!E19+'9'!E19)*100/('3'!D19+'9'!D19)</f>
        <v>#DIV/0!</v>
      </c>
    </row>
    <row r="4352" spans="1:4">
      <c r="A4352" s="194" t="s">
        <v>5031</v>
      </c>
      <c r="B4352" s="198" t="s">
        <v>453</v>
      </c>
      <c r="C4352" s="196">
        <f>'3'!E20+'9'!E20</f>
        <v>0</v>
      </c>
      <c r="D4352" s="197" t="e">
        <f>('3'!E20+'9'!E20)*100/('3'!D20+'9'!D20)</f>
        <v>#DIV/0!</v>
      </c>
    </row>
    <row r="4353" spans="1:4">
      <c r="A4353" s="194" t="s">
        <v>5032</v>
      </c>
      <c r="B4353" s="198" t="s">
        <v>455</v>
      </c>
      <c r="C4353" s="196">
        <f>'3'!E21+'9'!E21</f>
        <v>0</v>
      </c>
      <c r="D4353" s="197" t="e">
        <f>('3'!E21+'9'!E21)*100/('3'!D21+'9'!D21)</f>
        <v>#DIV/0!</v>
      </c>
    </row>
    <row r="4354" spans="1:4">
      <c r="A4354" s="194" t="s">
        <v>5033</v>
      </c>
      <c r="B4354" s="198" t="s">
        <v>457</v>
      </c>
      <c r="C4354" s="196">
        <f>'3'!E22+'9'!E22</f>
        <v>0</v>
      </c>
      <c r="D4354" s="197" t="e">
        <f>('3'!E22+'9'!E22)*100/('3'!D22+'9'!D22)</f>
        <v>#DIV/0!</v>
      </c>
    </row>
    <row r="4355" spans="1:4">
      <c r="A4355" s="194" t="s">
        <v>5034</v>
      </c>
      <c r="B4355" s="198" t="s">
        <v>459</v>
      </c>
      <c r="C4355" s="196">
        <f>'3'!E23+'9'!E23</f>
        <v>0</v>
      </c>
      <c r="D4355" s="197" t="e">
        <f>('3'!E23+'9'!E23)*100/('3'!D23+'9'!D23)</f>
        <v>#DIV/0!</v>
      </c>
    </row>
    <row r="4356" spans="1:4">
      <c r="A4356" s="194" t="s">
        <v>5035</v>
      </c>
      <c r="B4356" s="198" t="s">
        <v>461</v>
      </c>
      <c r="C4356" s="196">
        <f>'3'!E24+'9'!E24</f>
        <v>0</v>
      </c>
      <c r="D4356" s="197" t="e">
        <f>('3'!E24+'9'!E24)*100/('3'!D24+'9'!D24)</f>
        <v>#DIV/0!</v>
      </c>
    </row>
    <row r="4357" spans="1:4">
      <c r="A4357" s="194" t="s">
        <v>5036</v>
      </c>
      <c r="B4357" s="198" t="s">
        <v>463</v>
      </c>
      <c r="C4357" s="196">
        <f>'3'!E25+'9'!E25</f>
        <v>0</v>
      </c>
      <c r="D4357" s="197" t="e">
        <f>('3'!E25+'9'!E25)*100/('3'!D25+'9'!D25)</f>
        <v>#DIV/0!</v>
      </c>
    </row>
    <row r="4358" spans="1:4">
      <c r="A4358" s="194" t="s">
        <v>5037</v>
      </c>
      <c r="B4358" s="198" t="s">
        <v>465</v>
      </c>
      <c r="C4358" s="196">
        <f>'3'!E26+'9'!E26</f>
        <v>0</v>
      </c>
      <c r="D4358" s="197" t="e">
        <f>('3'!E26+'9'!E26)*100/('3'!D26+'9'!D26)</f>
        <v>#DIV/0!</v>
      </c>
    </row>
    <row r="4359" spans="1:4">
      <c r="A4359" s="194" t="s">
        <v>5038</v>
      </c>
      <c r="B4359" s="198" t="s">
        <v>467</v>
      </c>
      <c r="C4359" s="196">
        <f>'3'!E27+'9'!E27</f>
        <v>0</v>
      </c>
      <c r="D4359" s="197" t="e">
        <f>('3'!E27+'9'!E27)*100/('3'!D27+'9'!D27)</f>
        <v>#DIV/0!</v>
      </c>
    </row>
    <row r="4360" spans="1:4">
      <c r="A4360" s="194" t="s">
        <v>5039</v>
      </c>
      <c r="B4360" s="198" t="s">
        <v>469</v>
      </c>
      <c r="C4360" s="196">
        <f>'3'!E28+'9'!E28</f>
        <v>0</v>
      </c>
      <c r="D4360" s="197" t="e">
        <f>('3'!E28+'9'!E28)*100/('3'!D28+'9'!D28)</f>
        <v>#DIV/0!</v>
      </c>
    </row>
    <row r="4361" spans="1:4">
      <c r="A4361" s="194" t="s">
        <v>5040</v>
      </c>
      <c r="B4361" s="198" t="s">
        <v>471</v>
      </c>
      <c r="C4361" s="196">
        <f>'3'!E29+'9'!E29</f>
        <v>0</v>
      </c>
      <c r="D4361" s="197" t="e">
        <f>('3'!E29+'9'!E29)*100/('3'!D29+'9'!D29)</f>
        <v>#DIV/0!</v>
      </c>
    </row>
    <row r="4362" ht="25.5" spans="1:4">
      <c r="A4362" s="194" t="s">
        <v>5041</v>
      </c>
      <c r="B4362" s="199" t="s">
        <v>473</v>
      </c>
      <c r="C4362" s="196">
        <f>'3'!E30+'9'!E30</f>
        <v>0</v>
      </c>
      <c r="D4362" s="197" t="e">
        <f>('3'!E30+'9'!E30)*100/('3'!D30+'9'!D30)</f>
        <v>#DIV/0!</v>
      </c>
    </row>
    <row r="4363" spans="1:4">
      <c r="A4363" s="194" t="s">
        <v>5042</v>
      </c>
      <c r="B4363" s="198" t="s">
        <v>475</v>
      </c>
      <c r="C4363" s="196">
        <f>'3'!E31+'9'!E31</f>
        <v>0</v>
      </c>
      <c r="D4363" s="197" t="e">
        <f>('3'!E31+'9'!E31)*100/('3'!D31+'9'!D31)</f>
        <v>#DIV/0!</v>
      </c>
    </row>
    <row r="4364" spans="1:4">
      <c r="A4364" s="194" t="s">
        <v>5043</v>
      </c>
      <c r="B4364" s="198" t="s">
        <v>477</v>
      </c>
      <c r="C4364" s="196">
        <f>'4'!E6+'10'!E6</f>
        <v>0</v>
      </c>
      <c r="D4364" s="197" t="e">
        <f>('4'!E6+'10'!E6)*100/('4'!D6+'10'!D6)</f>
        <v>#DIV/0!</v>
      </c>
    </row>
    <row r="4365" spans="1:4">
      <c r="A4365" s="194" t="s">
        <v>5044</v>
      </c>
      <c r="B4365" s="199" t="s">
        <v>479</v>
      </c>
      <c r="C4365" s="196">
        <f>'4'!E7+'10'!E7</f>
        <v>0</v>
      </c>
      <c r="D4365" s="197" t="e">
        <f>('4'!E7+'10'!E7)*100/('4'!D7+'10'!D7)</f>
        <v>#DIV/0!</v>
      </c>
    </row>
    <row r="4366" spans="1:4">
      <c r="A4366" s="194" t="s">
        <v>5045</v>
      </c>
      <c r="B4366" s="198" t="s">
        <v>481</v>
      </c>
      <c r="C4366" s="196">
        <f>'4'!E8+'10'!E8</f>
        <v>0</v>
      </c>
      <c r="D4366" s="197" t="e">
        <f>('4'!E8+'10'!E8)*100/('4'!D8+'10'!D8)</f>
        <v>#DIV/0!</v>
      </c>
    </row>
    <row r="4367" spans="1:4">
      <c r="A4367" s="194" t="s">
        <v>5046</v>
      </c>
      <c r="B4367" s="198" t="s">
        <v>483</v>
      </c>
      <c r="C4367" s="196">
        <f>'4'!E9+'10'!E9</f>
        <v>0</v>
      </c>
      <c r="D4367" s="197" t="e">
        <f>('4'!E9+'10'!E9)*100/('4'!D9+'10'!D9)</f>
        <v>#DIV/0!</v>
      </c>
    </row>
    <row r="4368" spans="1:4">
      <c r="A4368" s="194" t="s">
        <v>5047</v>
      </c>
      <c r="B4368" s="198" t="s">
        <v>485</v>
      </c>
      <c r="C4368" s="196">
        <f>'4'!E10+'10'!E10</f>
        <v>0</v>
      </c>
      <c r="D4368" s="197" t="e">
        <f>('4'!E10+'10'!E10)*100/('4'!D10+'10'!D10)</f>
        <v>#DIV/0!</v>
      </c>
    </row>
    <row r="4369" spans="1:4">
      <c r="A4369" s="194" t="s">
        <v>5048</v>
      </c>
      <c r="B4369" s="198" t="s">
        <v>487</v>
      </c>
      <c r="C4369" s="196">
        <f>'4'!E11+'10'!E11</f>
        <v>0</v>
      </c>
      <c r="D4369" s="197" t="e">
        <f>('4'!E11+'10'!E11)*100/('4'!D11+'10'!D11)</f>
        <v>#DIV/0!</v>
      </c>
    </row>
    <row r="4370" spans="1:4">
      <c r="A4370" s="194" t="s">
        <v>5049</v>
      </c>
      <c r="B4370" s="198" t="s">
        <v>489</v>
      </c>
      <c r="C4370" s="196">
        <f>'4'!E12+'10'!E12</f>
        <v>0</v>
      </c>
      <c r="D4370" s="197" t="e">
        <f>('4'!E12+'10'!E12)*100/('4'!D12+'10'!D12)</f>
        <v>#DIV/0!</v>
      </c>
    </row>
    <row r="4371" spans="1:4">
      <c r="A4371" s="194" t="s">
        <v>5050</v>
      </c>
      <c r="B4371" s="198" t="s">
        <v>491</v>
      </c>
      <c r="C4371" s="196">
        <f>'4'!E13+'10'!E13</f>
        <v>0</v>
      </c>
      <c r="D4371" s="197" t="e">
        <f>('4'!E13+'10'!E13)*100/('4'!D13+'10'!D13)</f>
        <v>#DIV/0!</v>
      </c>
    </row>
    <row r="4372" spans="1:4">
      <c r="A4372" s="194" t="s">
        <v>5051</v>
      </c>
      <c r="B4372" s="198" t="s">
        <v>493</v>
      </c>
      <c r="C4372" s="196">
        <f>'4'!E14+'10'!E14</f>
        <v>0</v>
      </c>
      <c r="D4372" s="197" t="e">
        <f>('4'!E14+'10'!E14)*100/('4'!D14+'10'!D14)</f>
        <v>#DIV/0!</v>
      </c>
    </row>
    <row r="4373" spans="1:4">
      <c r="A4373" s="194" t="s">
        <v>5052</v>
      </c>
      <c r="B4373" s="198" t="s">
        <v>495</v>
      </c>
      <c r="C4373" s="196">
        <f>'4'!E15+'10'!E15</f>
        <v>0</v>
      </c>
      <c r="D4373" s="197" t="e">
        <f>('4'!E15+'10'!E15)*100/('4'!D15+'10'!D15)</f>
        <v>#DIV/0!</v>
      </c>
    </row>
    <row r="4374" spans="1:4">
      <c r="A4374" s="194" t="s">
        <v>5053</v>
      </c>
      <c r="B4374" s="198" t="s">
        <v>497</v>
      </c>
      <c r="C4374" s="196">
        <f>'4'!E16+'10'!E16</f>
        <v>0</v>
      </c>
      <c r="D4374" s="197" t="e">
        <f>('4'!E16+'10'!E16)*100/('4'!D16+'10'!D16)</f>
        <v>#DIV/0!</v>
      </c>
    </row>
    <row r="4375" spans="1:4">
      <c r="A4375" s="194" t="s">
        <v>5054</v>
      </c>
      <c r="B4375" s="198" t="s">
        <v>499</v>
      </c>
      <c r="C4375" s="196">
        <f>'4'!E17+'10'!E17</f>
        <v>0</v>
      </c>
      <c r="D4375" s="197" t="e">
        <f>('4'!E17+'10'!E17)*100/('4'!D17+'10'!D17)</f>
        <v>#DIV/0!</v>
      </c>
    </row>
    <row r="4376" spans="1:4">
      <c r="A4376" s="194" t="s">
        <v>5055</v>
      </c>
      <c r="B4376" s="198" t="s">
        <v>501</v>
      </c>
      <c r="C4376" s="196">
        <f>'4'!E18+'10'!E18</f>
        <v>0</v>
      </c>
      <c r="D4376" s="197" t="e">
        <f>('4'!E18+'10'!E18)*100/('4'!D18+'10'!D18)</f>
        <v>#DIV/0!</v>
      </c>
    </row>
    <row r="4377" spans="1:4">
      <c r="A4377" s="194" t="s">
        <v>5056</v>
      </c>
      <c r="B4377" s="198" t="s">
        <v>503</v>
      </c>
      <c r="C4377" s="196">
        <f>'4'!E19+'10'!E19</f>
        <v>0</v>
      </c>
      <c r="D4377" s="197" t="e">
        <f>('4'!E19+'10'!E19)*100/('4'!D19+'10'!D19)</f>
        <v>#DIV/0!</v>
      </c>
    </row>
    <row r="4378" spans="1:4">
      <c r="A4378" s="194" t="s">
        <v>5057</v>
      </c>
      <c r="B4378" s="198" t="s">
        <v>505</v>
      </c>
      <c r="C4378" s="196">
        <f>'4'!E20+'10'!E20</f>
        <v>0</v>
      </c>
      <c r="D4378" s="197" t="e">
        <f>('4'!E20+'10'!E20)*100/('4'!D20+'10'!D20)</f>
        <v>#DIV/0!</v>
      </c>
    </row>
    <row r="4379" spans="1:4">
      <c r="A4379" s="194" t="s">
        <v>5058</v>
      </c>
      <c r="B4379" s="198" t="s">
        <v>507</v>
      </c>
      <c r="C4379" s="196">
        <f>'4'!E21+'10'!E21</f>
        <v>0</v>
      </c>
      <c r="D4379" s="197" t="e">
        <f>('4'!E21+'10'!E21)*100/('4'!D21+'10'!D21)</f>
        <v>#DIV/0!</v>
      </c>
    </row>
    <row r="4380" spans="1:4">
      <c r="A4380" s="194" t="s">
        <v>5059</v>
      </c>
      <c r="B4380" s="198" t="s">
        <v>509</v>
      </c>
      <c r="C4380" s="196">
        <f>'4'!E22+'10'!E22</f>
        <v>0</v>
      </c>
      <c r="D4380" s="197" t="e">
        <f>('4'!E22+'10'!E22)*100/('4'!D22+'10'!D22)</f>
        <v>#DIV/0!</v>
      </c>
    </row>
    <row r="4381" spans="1:4">
      <c r="A4381" s="194" t="s">
        <v>5060</v>
      </c>
      <c r="B4381" s="198" t="s">
        <v>511</v>
      </c>
      <c r="C4381" s="196">
        <f>'4'!E23+'10'!E23</f>
        <v>0</v>
      </c>
      <c r="D4381" s="197" t="e">
        <f>('4'!E23+'10'!E23)*100/('4'!D23+'10'!D23)</f>
        <v>#DIV/0!</v>
      </c>
    </row>
    <row r="4382" spans="1:4">
      <c r="A4382" s="194" t="s">
        <v>5061</v>
      </c>
      <c r="B4382" s="198" t="s">
        <v>513</v>
      </c>
      <c r="C4382" s="196">
        <f>'4'!E24+'10'!E24</f>
        <v>0</v>
      </c>
      <c r="D4382" s="197" t="e">
        <f>('4'!E24+'10'!E24)*100/('4'!D24+'10'!D24)</f>
        <v>#DIV/0!</v>
      </c>
    </row>
    <row r="4383" spans="1:4">
      <c r="A4383" s="194" t="s">
        <v>5062</v>
      </c>
      <c r="B4383" s="198" t="s">
        <v>515</v>
      </c>
      <c r="C4383" s="196">
        <f>'4'!E25+'10'!E25</f>
        <v>0</v>
      </c>
      <c r="D4383" s="197" t="e">
        <f>('4'!E25+'10'!E25)*100/('4'!D25+'10'!D25)</f>
        <v>#DIV/0!</v>
      </c>
    </row>
    <row r="4384" spans="1:4">
      <c r="A4384" s="194" t="s">
        <v>5063</v>
      </c>
      <c r="B4384" s="198" t="s">
        <v>517</v>
      </c>
      <c r="C4384" s="196" t="str">
        <f>'4'!E26</f>
        <v>X</v>
      </c>
      <c r="D4384" s="197" t="str">
        <f>'4'!E26</f>
        <v>X</v>
      </c>
    </row>
    <row r="4385" spans="1:4">
      <c r="A4385" s="194" t="s">
        <v>5064</v>
      </c>
      <c r="B4385" s="198" t="s">
        <v>519</v>
      </c>
      <c r="C4385" s="196">
        <f>'4'!E27+'10'!E27</f>
        <v>0</v>
      </c>
      <c r="D4385" s="197" t="e">
        <f>('4'!E27+'10'!E27)*100/('4'!D27+'10'!D27)</f>
        <v>#DIV/0!</v>
      </c>
    </row>
    <row r="4386" s="181" customFormat="1" spans="1:11">
      <c r="A4386" s="194" t="s">
        <v>5065</v>
      </c>
      <c r="B4386" s="198" t="s">
        <v>521</v>
      </c>
      <c r="C4386" s="196">
        <f>'4'!E28+'10'!E28</f>
        <v>0</v>
      </c>
      <c r="D4386" s="197" t="e">
        <f>('4'!E28+'10'!E28)*100/('4'!D28+'10'!D28)</f>
        <v>#DIV/0!</v>
      </c>
      <c r="K4386" s="203"/>
    </row>
    <row r="4387" ht="25.5" spans="1:4">
      <c r="A4387" s="194" t="s">
        <v>5066</v>
      </c>
      <c r="B4387" s="198" t="s">
        <v>523</v>
      </c>
      <c r="C4387" s="196">
        <f>'4'!E29+'10'!E29</f>
        <v>0</v>
      </c>
      <c r="D4387" s="197" t="e">
        <f>('4'!E29+'10'!E29)*100/('4'!D29+'10'!D29)</f>
        <v>#DIV/0!</v>
      </c>
    </row>
    <row r="4388" s="181" customFormat="1" spans="1:11">
      <c r="A4388" s="194" t="s">
        <v>5067</v>
      </c>
      <c r="B4388" s="198" t="s">
        <v>525</v>
      </c>
      <c r="C4388" s="196">
        <f>'4'!E30+'10'!E30</f>
        <v>0</v>
      </c>
      <c r="D4388" s="197" t="e">
        <f>('4'!E30+'10'!E30)*100/('4'!D30+'10'!D30)</f>
        <v>#DIV/0!</v>
      </c>
      <c r="K4388" s="203"/>
    </row>
    <row r="4389" spans="1:4">
      <c r="A4389" s="194" t="s">
        <v>5068</v>
      </c>
      <c r="B4389" s="198" t="s">
        <v>527</v>
      </c>
      <c r="C4389" s="196" t="str">
        <f>'4'!E31</f>
        <v>X</v>
      </c>
      <c r="D4389" s="197" t="str">
        <f>'4'!E31</f>
        <v>X</v>
      </c>
    </row>
    <row r="4390" spans="1:4">
      <c r="A4390" s="194" t="s">
        <v>5069</v>
      </c>
      <c r="B4390" s="198" t="s">
        <v>529</v>
      </c>
      <c r="C4390" s="196" t="str">
        <f>'4'!E32</f>
        <v>X</v>
      </c>
      <c r="D4390" s="197" t="str">
        <f>'4'!E32</f>
        <v>X</v>
      </c>
    </row>
    <row r="4391" spans="1:4">
      <c r="A4391" s="194" t="s">
        <v>5070</v>
      </c>
      <c r="B4391" s="198" t="s">
        <v>531</v>
      </c>
      <c r="C4391" s="196" t="str">
        <f>'4'!E33</f>
        <v>X</v>
      </c>
      <c r="D4391" s="197" t="str">
        <f>'4'!E33</f>
        <v>X</v>
      </c>
    </row>
    <row r="4392" spans="1:4">
      <c r="A4392" s="194" t="s">
        <v>5071</v>
      </c>
      <c r="B4392" s="198" t="s">
        <v>533</v>
      </c>
      <c r="C4392" s="196" t="str">
        <f>'5'!E6</f>
        <v>X</v>
      </c>
      <c r="D4392" s="197" t="str">
        <f>'5'!E6</f>
        <v>X</v>
      </c>
    </row>
    <row r="4393" spans="1:4">
      <c r="A4393" s="194" t="s">
        <v>5072</v>
      </c>
      <c r="B4393" s="198" t="s">
        <v>535</v>
      </c>
      <c r="C4393" s="196" t="str">
        <f>'5'!E7</f>
        <v>X</v>
      </c>
      <c r="D4393" s="197" t="str">
        <f>'5'!E7</f>
        <v>X</v>
      </c>
    </row>
    <row r="4394" spans="1:4">
      <c r="A4394" s="194" t="s">
        <v>5073</v>
      </c>
      <c r="B4394" s="198" t="s">
        <v>537</v>
      </c>
      <c r="C4394" s="196">
        <f>'5'!E8+'11'!E8</f>
        <v>1.5</v>
      </c>
      <c r="D4394" s="197">
        <f>('5'!E8+'11'!E8)*100/('5'!D8+'11'!D8)</f>
        <v>100</v>
      </c>
    </row>
    <row r="4395" spans="1:4">
      <c r="A4395" s="194" t="s">
        <v>5074</v>
      </c>
      <c r="B4395" s="198" t="s">
        <v>539</v>
      </c>
      <c r="C4395" s="196">
        <f>'5'!E9+'11'!E9</f>
        <v>0</v>
      </c>
      <c r="D4395" s="197" t="e">
        <f>('5'!E9+'11'!E9)*100/('5'!D9+'11'!D9)</f>
        <v>#DIV/0!</v>
      </c>
    </row>
    <row r="4396" spans="1:4">
      <c r="A4396" s="194" t="s">
        <v>5075</v>
      </c>
      <c r="B4396" s="198" t="s">
        <v>541</v>
      </c>
      <c r="C4396" s="196">
        <f>'5'!E10+'11'!E10</f>
        <v>0</v>
      </c>
      <c r="D4396" s="197" t="e">
        <f>('5'!E10+'11'!E10)*100/('5'!D10+'11'!D10)</f>
        <v>#DIV/0!</v>
      </c>
    </row>
    <row r="4397" spans="1:4">
      <c r="A4397" s="194" t="s">
        <v>5076</v>
      </c>
      <c r="B4397" s="198" t="s">
        <v>543</v>
      </c>
      <c r="C4397" s="196">
        <f>'5'!E11+'11'!E11</f>
        <v>0</v>
      </c>
      <c r="D4397" s="197" t="e">
        <f>('5'!E11+'11'!E11)*100/('5'!D11+'11'!D11)</f>
        <v>#DIV/0!</v>
      </c>
    </row>
    <row r="4398" spans="1:4">
      <c r="A4398" s="194" t="s">
        <v>5077</v>
      </c>
      <c r="B4398" s="198" t="s">
        <v>545</v>
      </c>
      <c r="C4398" s="196">
        <f>'5'!E12+'11'!E12</f>
        <v>0</v>
      </c>
      <c r="D4398" s="197" t="e">
        <f>('5'!E12+'11'!E12)*100/('5'!D12+'11'!D12)</f>
        <v>#DIV/0!</v>
      </c>
    </row>
    <row r="4399" spans="1:4">
      <c r="A4399" s="194" t="s">
        <v>5078</v>
      </c>
      <c r="B4399" s="198" t="s">
        <v>547</v>
      </c>
      <c r="C4399" s="196">
        <f>'5'!E13+'11'!E13</f>
        <v>0</v>
      </c>
      <c r="D4399" s="197" t="e">
        <f>('5'!E13+'11'!E13)*100/('5'!D13+'11'!D13)</f>
        <v>#DIV/0!</v>
      </c>
    </row>
    <row r="4400" spans="1:4">
      <c r="A4400" s="194" t="s">
        <v>5079</v>
      </c>
      <c r="B4400" s="198" t="s">
        <v>549</v>
      </c>
      <c r="C4400" s="196">
        <f>'5'!E14+'11'!E14</f>
        <v>0</v>
      </c>
      <c r="D4400" s="197" t="e">
        <f>('5'!E14+'11'!E14)*100/('5'!D14+'11'!D14)</f>
        <v>#DIV/0!</v>
      </c>
    </row>
    <row r="4401" spans="1:4">
      <c r="A4401" s="194" t="s">
        <v>5080</v>
      </c>
      <c r="B4401" s="198" t="s">
        <v>551</v>
      </c>
      <c r="C4401" s="196">
        <f>'5'!E15+'11'!E15</f>
        <v>0</v>
      </c>
      <c r="D4401" s="197" t="e">
        <f>('5'!E15+'11'!E15)*100/('5'!D15+'11'!D15)</f>
        <v>#DIV/0!</v>
      </c>
    </row>
    <row r="4402" spans="1:4">
      <c r="A4402" s="194" t="s">
        <v>5081</v>
      </c>
      <c r="B4402" s="198" t="s">
        <v>553</v>
      </c>
      <c r="C4402" s="196">
        <f>'5'!E16+'11'!E16</f>
        <v>0</v>
      </c>
      <c r="D4402" s="197" t="e">
        <f>('5'!E16+'11'!E16)*100/('5'!D16+'11'!D16)</f>
        <v>#DIV/0!</v>
      </c>
    </row>
    <row r="4403" spans="1:4">
      <c r="A4403" s="194" t="s">
        <v>5082</v>
      </c>
      <c r="B4403" s="198" t="s">
        <v>555</v>
      </c>
      <c r="C4403" s="196">
        <f>'5'!E17+'11'!E17</f>
        <v>0</v>
      </c>
      <c r="D4403" s="197" t="e">
        <f>('5'!E17+'11'!E17)*100/('5'!D17+'11'!D17)</f>
        <v>#DIV/0!</v>
      </c>
    </row>
    <row r="4404" spans="1:4">
      <c r="A4404" s="194" t="s">
        <v>5083</v>
      </c>
      <c r="B4404" s="198" t="s">
        <v>557</v>
      </c>
      <c r="C4404" s="196">
        <f>'5'!E18+'11'!E18</f>
        <v>0</v>
      </c>
      <c r="D4404" s="197" t="e">
        <f>('5'!E18+'11'!E18)*100/('5'!D18+'11'!D18)</f>
        <v>#DIV/0!</v>
      </c>
    </row>
    <row r="4405" spans="1:4">
      <c r="A4405" s="194" t="s">
        <v>5084</v>
      </c>
      <c r="B4405" s="198" t="s">
        <v>559</v>
      </c>
      <c r="C4405" s="196">
        <f>'5'!E19+'11'!E19</f>
        <v>0</v>
      </c>
      <c r="D4405" s="197" t="e">
        <f>('5'!E19+'11'!E19)*100/('5'!D19+'11'!D19)</f>
        <v>#DIV/0!</v>
      </c>
    </row>
    <row r="4406" spans="1:4">
      <c r="A4406" s="194" t="s">
        <v>5085</v>
      </c>
      <c r="B4406" s="198" t="s">
        <v>561</v>
      </c>
      <c r="C4406" s="196">
        <f>'5'!E20+'11'!E20</f>
        <v>0</v>
      </c>
      <c r="D4406" s="197" t="e">
        <f>('5'!E20+'11'!E20)*100/('5'!D20+'11'!D20)</f>
        <v>#DIV/0!</v>
      </c>
    </row>
    <row r="4407" spans="1:4">
      <c r="A4407" s="194" t="s">
        <v>5086</v>
      </c>
      <c r="B4407" s="198" t="s">
        <v>563</v>
      </c>
      <c r="C4407" s="196">
        <f>'5'!E21+'11'!E21</f>
        <v>0</v>
      </c>
      <c r="D4407" s="197" t="e">
        <f>('5'!E21+'11'!E21)*100/('5'!D21+'11'!D21)</f>
        <v>#DIV/0!</v>
      </c>
    </row>
    <row r="4408" spans="1:4">
      <c r="A4408" s="194" t="s">
        <v>5087</v>
      </c>
      <c r="B4408" s="198" t="s">
        <v>254</v>
      </c>
      <c r="C4408" s="196">
        <f>'5'!E22+'11'!E22</f>
        <v>0</v>
      </c>
      <c r="D4408" s="197" t="e">
        <f>('5'!E22+'11'!E22)*100/('5'!D22+'11'!D22)</f>
        <v>#DIV/0!</v>
      </c>
    </row>
    <row r="4409" spans="1:4">
      <c r="A4409" s="194" t="s">
        <v>5088</v>
      </c>
      <c r="B4409" s="198" t="s">
        <v>566</v>
      </c>
      <c r="C4409" s="196">
        <f>'5'!E23+'11'!E23</f>
        <v>0</v>
      </c>
      <c r="D4409" s="197" t="e">
        <f>('5'!E23+'11'!E23)*100/('5'!D23+'11'!D23)</f>
        <v>#DIV/0!</v>
      </c>
    </row>
    <row r="4410" spans="1:4">
      <c r="A4410" s="194" t="s">
        <v>5089</v>
      </c>
      <c r="B4410" s="198" t="s">
        <v>568</v>
      </c>
      <c r="C4410" s="196">
        <f>'5'!E24+'11'!E24</f>
        <v>0</v>
      </c>
      <c r="D4410" s="197" t="e">
        <f>('5'!E24+'11'!E24)*100/('5'!D24+'11'!D24)</f>
        <v>#DIV/0!</v>
      </c>
    </row>
    <row r="4411" spans="1:4">
      <c r="A4411" s="194" t="s">
        <v>5090</v>
      </c>
      <c r="B4411" s="198" t="s">
        <v>570</v>
      </c>
      <c r="C4411" s="196">
        <f>'5'!E25+'11'!E25</f>
        <v>0</v>
      </c>
      <c r="D4411" s="197" t="e">
        <f>('5'!E25+'11'!E25)*100/('5'!D25+'11'!D25)</f>
        <v>#DIV/0!</v>
      </c>
    </row>
    <row r="4412" spans="1:4">
      <c r="A4412" s="194" t="s">
        <v>5091</v>
      </c>
      <c r="B4412" s="198" t="s">
        <v>572</v>
      </c>
      <c r="C4412" s="196">
        <f>'5'!E26+'11'!E26</f>
        <v>0</v>
      </c>
      <c r="D4412" s="197" t="e">
        <f>('5'!E26+'11'!E26)*100/('5'!D26+'11'!D26)</f>
        <v>#DIV/0!</v>
      </c>
    </row>
    <row r="4413" spans="1:4">
      <c r="A4413" s="194" t="s">
        <v>5092</v>
      </c>
      <c r="B4413" s="198" t="s">
        <v>574</v>
      </c>
      <c r="C4413" s="196">
        <f>'5'!E27+'11'!E27</f>
        <v>0</v>
      </c>
      <c r="D4413" s="197" t="e">
        <f>('5'!E27+'11'!E27)*100/('5'!D27+'11'!D27)</f>
        <v>#DIV/0!</v>
      </c>
    </row>
    <row r="4414" spans="1:4">
      <c r="A4414" s="194" t="s">
        <v>5093</v>
      </c>
      <c r="B4414" s="198" t="s">
        <v>576</v>
      </c>
      <c r="C4414" s="196">
        <f>'5'!E28+'11'!E28</f>
        <v>0</v>
      </c>
      <c r="D4414" s="197" t="e">
        <f>('5'!E28+'11'!E28)*100/('5'!D28+'11'!D28)</f>
        <v>#DIV/0!</v>
      </c>
    </row>
    <row r="4415" spans="1:4">
      <c r="A4415" s="194" t="s">
        <v>5094</v>
      </c>
      <c r="B4415" s="198" t="s">
        <v>578</v>
      </c>
      <c r="C4415" s="196">
        <f>'5'!E30+'11'!E30</f>
        <v>0</v>
      </c>
      <c r="D4415" s="197" t="e">
        <f>('5'!E30+'11'!E30)*100/('5'!D30+'11'!D30)</f>
        <v>#DIV/0!</v>
      </c>
    </row>
    <row r="4416" s="181" customFormat="1" spans="1:11">
      <c r="A4416" s="194" t="s">
        <v>5095</v>
      </c>
      <c r="B4416" s="198" t="s">
        <v>733</v>
      </c>
      <c r="C4416" s="196">
        <f>'6'!E6+'12'!E6</f>
        <v>0</v>
      </c>
      <c r="D4416" s="197" t="e">
        <f>('6'!E6+'12'!E6)*100/('6'!D6+'12'!D6)</f>
        <v>#DIV/0!</v>
      </c>
      <c r="K4416" s="203"/>
    </row>
    <row r="4417" spans="1:4">
      <c r="A4417" s="194" t="s">
        <v>5096</v>
      </c>
      <c r="B4417" s="198" t="s">
        <v>582</v>
      </c>
      <c r="C4417" s="196">
        <f>'6'!E7+'12'!E7</f>
        <v>0</v>
      </c>
      <c r="D4417" s="197" t="e">
        <f>('6'!E7+'12'!E7)*100/('6'!D7+'12'!D7)</f>
        <v>#DIV/0!</v>
      </c>
    </row>
    <row r="4418" spans="1:4">
      <c r="A4418" s="194" t="s">
        <v>5097</v>
      </c>
      <c r="B4418" s="198" t="s">
        <v>584</v>
      </c>
      <c r="C4418" s="196">
        <f>'6'!E8+'12'!E8</f>
        <v>0</v>
      </c>
      <c r="D4418" s="197" t="e">
        <f>('6'!E8+'12'!E8)*100/('6'!D8+'12'!D8)</f>
        <v>#DIV/0!</v>
      </c>
    </row>
    <row r="4419" spans="1:4">
      <c r="A4419" s="194" t="s">
        <v>5098</v>
      </c>
      <c r="B4419" s="198" t="s">
        <v>586</v>
      </c>
      <c r="C4419" s="196">
        <f>'6'!E13+'12'!E13</f>
        <v>1.5</v>
      </c>
      <c r="D4419" s="197">
        <f>('6'!E13+'12'!E13)*100/('6'!D13+'12'!D13)</f>
        <v>100</v>
      </c>
    </row>
    <row r="4420" spans="1:4">
      <c r="A4420" s="194" t="s">
        <v>5099</v>
      </c>
      <c r="B4420" s="198" t="s">
        <v>588</v>
      </c>
      <c r="C4420" s="196">
        <f>'6'!E17+'12'!E17</f>
        <v>1.5</v>
      </c>
      <c r="D4420" s="197">
        <f>('6'!E17+'12'!E17)*100/('6'!D17+'12'!D17)</f>
        <v>100</v>
      </c>
    </row>
    <row r="4421" spans="1:4">
      <c r="A4421" s="194" t="s">
        <v>5100</v>
      </c>
      <c r="B4421" s="198" t="s">
        <v>590</v>
      </c>
      <c r="C4421" s="196">
        <f>'6'!E19+'12'!E19</f>
        <v>0.5</v>
      </c>
      <c r="D4421" s="197">
        <f>('6'!E19+'12'!E19)*100/('6'!D19+'12'!D19)</f>
        <v>100</v>
      </c>
    </row>
    <row r="4422" spans="1:4">
      <c r="A4422" s="194" t="s">
        <v>5101</v>
      </c>
      <c r="B4422" s="199" t="s">
        <v>592</v>
      </c>
      <c r="C4422" s="196">
        <f>'6'!E20+'12'!E20</f>
        <v>0</v>
      </c>
      <c r="D4422" s="197" t="e">
        <f>('6'!E20+'12'!E20)*100/('6'!D20+'12'!D20)</f>
        <v>#DIV/0!</v>
      </c>
    </row>
    <row r="4423" spans="1:4">
      <c r="A4423" s="194" t="s">
        <v>5102</v>
      </c>
      <c r="B4423" s="198" t="s">
        <v>594</v>
      </c>
      <c r="C4423" s="196">
        <f>'6'!E22+'12'!E22</f>
        <v>0</v>
      </c>
      <c r="D4423" s="197" t="e">
        <f>('6'!E22+'12'!E22)*100/('6'!D22+'12'!D22)</f>
        <v>#DIV/0!</v>
      </c>
    </row>
    <row r="4424" spans="1:4">
      <c r="A4424" s="194" t="s">
        <v>5103</v>
      </c>
      <c r="B4424" s="198" t="s">
        <v>596</v>
      </c>
      <c r="C4424" s="196">
        <f>'6'!E23+'12'!E23</f>
        <v>0</v>
      </c>
      <c r="D4424" s="197" t="e">
        <f>('6'!E23+'12'!E23)*100/('6'!D23+'12'!D23)</f>
        <v>#DIV/0!</v>
      </c>
    </row>
    <row r="4425" spans="1:4">
      <c r="A4425" s="194" t="s">
        <v>5104</v>
      </c>
      <c r="B4425" s="198" t="s">
        <v>598</v>
      </c>
      <c r="C4425" s="196">
        <f>'6'!E24+'12'!E24</f>
        <v>0</v>
      </c>
      <c r="D4425" s="197" t="e">
        <f>('6'!E24+'12'!E24)*100/('6'!D24+'12'!D24)</f>
        <v>#DIV/0!</v>
      </c>
    </row>
    <row r="4426" spans="1:4">
      <c r="A4426" s="194" t="s">
        <v>5105</v>
      </c>
      <c r="B4426" s="198" t="s">
        <v>600</v>
      </c>
      <c r="C4426" s="196">
        <f>'6'!E25+'12'!E25</f>
        <v>0</v>
      </c>
      <c r="D4426" s="197" t="e">
        <f>('6'!E25+'12'!E25)*100/('6'!D25+'12'!D25)</f>
        <v>#DIV/0!</v>
      </c>
    </row>
    <row r="4427" spans="1:4">
      <c r="A4427" s="194" t="s">
        <v>5106</v>
      </c>
      <c r="B4427" s="198" t="s">
        <v>602</v>
      </c>
      <c r="C4427" s="196">
        <f>'6'!E26+'12'!E26</f>
        <v>0</v>
      </c>
      <c r="D4427" s="197" t="e">
        <f>('6'!E26+'12'!E26)*100/('6'!D26+'12'!D26)</f>
        <v>#DIV/0!</v>
      </c>
    </row>
    <row r="4428" spans="1:4">
      <c r="A4428" s="194" t="s">
        <v>5107</v>
      </c>
      <c r="B4428" s="198" t="s">
        <v>559</v>
      </c>
      <c r="C4428" s="196">
        <f>'6'!E27+'12'!E27</f>
        <v>0</v>
      </c>
      <c r="D4428" s="197" t="e">
        <f>('6'!E27+'12'!E27)*100/('6'!D27+'12'!D27)</f>
        <v>#DIV/0!</v>
      </c>
    </row>
    <row r="4429" spans="1:4">
      <c r="A4429" s="194" t="s">
        <v>5108</v>
      </c>
      <c r="B4429" s="198" t="s">
        <v>605</v>
      </c>
      <c r="C4429" s="196">
        <f>'7'!E6+'13'!E6</f>
        <v>0</v>
      </c>
      <c r="D4429" s="197" t="e">
        <f>('7'!E6+'13'!E6)*100/('7'!D6+'13'!D6)</f>
        <v>#DIV/0!</v>
      </c>
    </row>
    <row r="4430" spans="1:4">
      <c r="A4430" s="194" t="s">
        <v>5109</v>
      </c>
      <c r="B4430" s="198" t="s">
        <v>607</v>
      </c>
      <c r="C4430" s="196">
        <f>'7'!E7+'13'!E7</f>
        <v>0</v>
      </c>
      <c r="D4430" s="197" t="e">
        <f>('7'!E7+'13'!E7)*100/('7'!D7+'13'!D7)</f>
        <v>#DIV/0!</v>
      </c>
    </row>
    <row r="4431" spans="1:4">
      <c r="A4431" s="194" t="s">
        <v>5110</v>
      </c>
      <c r="B4431" s="198" t="s">
        <v>358</v>
      </c>
      <c r="C4431" s="196">
        <f>'7'!E8+'13'!E8</f>
        <v>1</v>
      </c>
      <c r="D4431" s="197">
        <f>('7'!E8+'13'!E8)*100/('7'!D8+'13'!D8)</f>
        <v>100</v>
      </c>
    </row>
    <row r="4432" spans="1:4">
      <c r="A4432" s="194" t="s">
        <v>5111</v>
      </c>
      <c r="B4432" s="198" t="s">
        <v>610</v>
      </c>
      <c r="C4432" s="196">
        <f>'7'!E9+'13'!E9</f>
        <v>0</v>
      </c>
      <c r="D4432" s="197" t="e">
        <f>('7'!E9+'13'!E9)*100/('7'!D9+'13'!D9)</f>
        <v>#DIV/0!</v>
      </c>
    </row>
    <row r="4433" spans="1:4">
      <c r="A4433" s="194" t="s">
        <v>5112</v>
      </c>
      <c r="B4433" s="198" t="s">
        <v>612</v>
      </c>
      <c r="C4433" s="196">
        <f>'7'!E10+'13'!E10</f>
        <v>0</v>
      </c>
      <c r="D4433" s="197" t="e">
        <f>('7'!E10+'13'!E10)*100/('7'!D10+'13'!D10)</f>
        <v>#DIV/0!</v>
      </c>
    </row>
    <row r="4434" spans="1:4">
      <c r="A4434" s="194" t="s">
        <v>5113</v>
      </c>
      <c r="B4434" s="198" t="s">
        <v>614</v>
      </c>
      <c r="C4434" s="196">
        <f>'7'!E11+'13'!E11</f>
        <v>0</v>
      </c>
      <c r="D4434" s="197" t="e">
        <f>('7'!E11+'13'!E11)*100/('7'!D11+'13'!D11)</f>
        <v>#DIV/0!</v>
      </c>
    </row>
    <row r="4435" spans="1:4">
      <c r="A4435" s="194" t="s">
        <v>5114</v>
      </c>
      <c r="B4435" s="198" t="s">
        <v>616</v>
      </c>
      <c r="C4435" s="196">
        <f>'7'!E12+'13'!E12</f>
        <v>0</v>
      </c>
      <c r="D4435" s="197" t="e">
        <f>('7'!E12+'13'!E12)*100/('7'!D12+'13'!D12)</f>
        <v>#DIV/0!</v>
      </c>
    </row>
    <row r="4436" spans="1:4">
      <c r="A4436" s="194" t="s">
        <v>5115</v>
      </c>
      <c r="B4436" s="198" t="s">
        <v>618</v>
      </c>
      <c r="C4436" s="196">
        <f>'7'!E13+'13'!E13</f>
        <v>0</v>
      </c>
      <c r="D4436" s="197" t="e">
        <f>('7'!E13+'13'!E13)*100/('7'!D13+'13'!D13)</f>
        <v>#DIV/0!</v>
      </c>
    </row>
    <row r="4437" spans="1:4">
      <c r="A4437" s="194" t="s">
        <v>5116</v>
      </c>
      <c r="B4437" s="198" t="s">
        <v>620</v>
      </c>
      <c r="C4437" s="196">
        <f>'7'!E19+'13'!E19</f>
        <v>0</v>
      </c>
      <c r="D4437" s="197" t="e">
        <f>('7'!E19+'13'!E19)*100/('7'!D19+'13'!D19)</f>
        <v>#DIV/0!</v>
      </c>
    </row>
    <row r="4438" spans="1:4">
      <c r="A4438" s="194" t="s">
        <v>5117</v>
      </c>
      <c r="B4438" s="199" t="s">
        <v>622</v>
      </c>
      <c r="C4438" s="196">
        <f>'7'!E20+'13'!E20</f>
        <v>0</v>
      </c>
      <c r="D4438" s="197" t="e">
        <f>('7'!E20+'13'!E20)*100/('7'!D20+'13'!D20)</f>
        <v>#DIV/0!</v>
      </c>
    </row>
    <row r="4439" spans="1:4">
      <c r="A4439" s="194" t="s">
        <v>5118</v>
      </c>
      <c r="B4439" s="199" t="s">
        <v>624</v>
      </c>
      <c r="C4439" s="196">
        <f>'7'!E21+'13'!E21</f>
        <v>0</v>
      </c>
      <c r="D4439" s="197" t="e">
        <f>('7'!E21+'13'!E21)*100/('7'!D21+'13'!D21)</f>
        <v>#DIV/0!</v>
      </c>
    </row>
    <row r="4440" spans="1:4">
      <c r="A4440" s="194" t="s">
        <v>5119</v>
      </c>
      <c r="B4440" s="198" t="s">
        <v>626</v>
      </c>
      <c r="C4440" s="196">
        <f>'7'!E22+'13'!E22</f>
        <v>0</v>
      </c>
      <c r="D4440" s="197" t="e">
        <f>('7'!E22+'13'!E22)*100/('7'!D22+'13'!D22)</f>
        <v>#DIV/0!</v>
      </c>
    </row>
    <row r="4441" spans="1:4">
      <c r="A4441" s="194" t="s">
        <v>5120</v>
      </c>
      <c r="B4441" s="198" t="s">
        <v>628</v>
      </c>
      <c r="C4441" s="196">
        <f>'7'!E23+'13'!E23</f>
        <v>0.5</v>
      </c>
      <c r="D4441" s="197">
        <f>('7'!E23+'13'!E23)*100/('7'!D23+'13'!D23)</f>
        <v>100</v>
      </c>
    </row>
    <row r="4442" spans="1:4">
      <c r="A4442" s="194" t="s">
        <v>5121</v>
      </c>
      <c r="B4442" s="198" t="s">
        <v>630</v>
      </c>
      <c r="C4442" s="196">
        <f>'7'!E24+'13'!E24</f>
        <v>0</v>
      </c>
      <c r="D4442" s="197" t="e">
        <f>('7'!E24+'13'!E24)*100/('7'!D24+'13'!D24)</f>
        <v>#DIV/0!</v>
      </c>
    </row>
    <row r="4443" spans="1:4">
      <c r="A4443" s="194" t="s">
        <v>5122</v>
      </c>
      <c r="B4443" s="198" t="s">
        <v>632</v>
      </c>
      <c r="C4443" s="196">
        <f>'7'!E25+'13'!E25</f>
        <v>3.5</v>
      </c>
      <c r="D4443" s="197">
        <f>('7'!E25+'13'!E25)*100/('7'!D25+'13'!D25)</f>
        <v>100</v>
      </c>
    </row>
    <row r="4444" spans="1:4">
      <c r="A4444" s="194" t="s">
        <v>5123</v>
      </c>
      <c r="B4444" s="201" t="s">
        <v>2949</v>
      </c>
      <c r="C4444" s="196">
        <f>('2'!E11-'2'!G11-'2'!I11)+('8'!E11-'8'!G11-'8'!I11)+('6'!E6-'6'!G6-'6'!I6)+('12'!E6-'12'!G6-'12'!I6)</f>
        <v>1.5</v>
      </c>
      <c r="D4444" s="197">
        <f>(('2'!E11-'2'!G11-'2'!I11)+('8'!E11-'8'!G11-'8'!I11)+('6'!E6-'6'!G6-'6'!I6)+('12'!E6-'12'!G6-'12'!I6))*100/(('2'!D11-'2'!F11-'2'!H11)+('8'!D11-'8'!F11-'8'!H11))</f>
        <v>100</v>
      </c>
    </row>
    <row r="4445" ht="25.5" spans="1:4">
      <c r="A4445" s="194" t="s">
        <v>5124</v>
      </c>
      <c r="B4445" s="201" t="s">
        <v>636</v>
      </c>
      <c r="C4445" s="196">
        <f>('2'!E13-'2'!G13-'2'!I13)+('8'!E13-'8'!G13-'8'!I13)</f>
        <v>0</v>
      </c>
      <c r="D4445" s="197" t="e">
        <f>(('2'!E13-'2'!G13-'2'!I13)+('8'!E13-'8'!G13-'8'!I13))*100/(('2'!D13-'2'!F13-'2'!H13)+('8'!D13-'8'!F13-'8'!H13))</f>
        <v>#DIV/0!</v>
      </c>
    </row>
    <row r="4446" spans="1:4">
      <c r="A4446" s="194" t="s">
        <v>5125</v>
      </c>
      <c r="B4446" s="198" t="s">
        <v>394</v>
      </c>
      <c r="C4446" s="196">
        <f>('2'!E14-'2'!G14-'2'!I14)+('8'!E14-'8'!G14-'8'!I14)</f>
        <v>0</v>
      </c>
      <c r="D4446" s="197" t="e">
        <f>(('2'!E14-'2'!G14-'2'!I14)+('8'!E14-'8'!G14-'8'!I14))*100/(('2'!D14-'2'!F14-'2'!H14)+('8'!D14-'8'!F14-'8'!H14))</f>
        <v>#DIV/0!</v>
      </c>
    </row>
    <row r="4447" spans="1:4">
      <c r="A4447" s="194" t="s">
        <v>5126</v>
      </c>
      <c r="B4447" s="198" t="s">
        <v>396</v>
      </c>
      <c r="C4447" s="196">
        <f>('2'!E15-'2'!G15-'2'!I15)+('8'!E15-'8'!G15-'8'!I15)</f>
        <v>0</v>
      </c>
      <c r="D4447" s="197" t="e">
        <f>(('2'!E15-'2'!G15-'2'!I15)+('8'!E15-'8'!G15-'8'!I15))*100/(('2'!D15-'2'!F15-'2'!H15)+('8'!D15-'8'!F15-'8'!H15))</f>
        <v>#DIV/0!</v>
      </c>
    </row>
    <row r="4448" spans="1:4">
      <c r="A4448" s="194" t="s">
        <v>5127</v>
      </c>
      <c r="B4448" s="198" t="s">
        <v>398</v>
      </c>
      <c r="C4448" s="196">
        <f>('2'!E16-'2'!G16-'2'!I16)+('8'!E16-'8'!G16-'8'!I16)</f>
        <v>0</v>
      </c>
      <c r="D4448" s="197" t="e">
        <f>(('2'!E16-'2'!G16-'2'!I16)+('8'!E16-'8'!G16-'8'!I16))*100/(('2'!D16-'2'!F16-'2'!H16)+('8'!D16-'8'!F16-'8'!H16))</f>
        <v>#DIV/0!</v>
      </c>
    </row>
    <row r="4449" spans="1:4">
      <c r="A4449" s="194" t="s">
        <v>5128</v>
      </c>
      <c r="B4449" s="198" t="s">
        <v>84</v>
      </c>
      <c r="C4449" s="196">
        <f>('2'!E17-'2'!G17-'2'!I17)+('8'!E17-'8'!G17-'8'!I17)</f>
        <v>0</v>
      </c>
      <c r="D4449" s="197" t="e">
        <f>(('2'!E17-'2'!G17-'2'!I17)+('8'!E17-'8'!G17-'8'!I17))*100/(('2'!D17-'2'!F17-'2'!H17)+('8'!D17-'8'!F17-'8'!H17))</f>
        <v>#DIV/0!</v>
      </c>
    </row>
    <row r="4450" spans="1:4">
      <c r="A4450" s="194" t="s">
        <v>5129</v>
      </c>
      <c r="B4450" s="198" t="s">
        <v>401</v>
      </c>
      <c r="C4450" s="196">
        <f>('2'!E18-'2'!G18-'2'!I18)+('8'!E18-'8'!G18-'8'!I18)</f>
        <v>0</v>
      </c>
      <c r="D4450" s="197" t="e">
        <f>(('2'!E18-'2'!G18-'2'!I18)+('8'!E18-'8'!G18-'8'!I18))*100/(('2'!D18-'2'!F18-'2'!H18)+('8'!D18-'8'!F18-'8'!H18))</f>
        <v>#DIV/0!</v>
      </c>
    </row>
    <row r="4451" spans="1:4">
      <c r="A4451" s="194" t="s">
        <v>5130</v>
      </c>
      <c r="B4451" s="198" t="s">
        <v>403</v>
      </c>
      <c r="C4451" s="196">
        <f>('2'!E19-'2'!G19-'2'!I19)+('8'!E19-'8'!G19-'8'!I19)</f>
        <v>0</v>
      </c>
      <c r="D4451" s="197" t="e">
        <f>(('2'!E19-'2'!G19-'2'!I19)+('8'!E19-'8'!G19-'8'!I19))*100/(('2'!D19-'2'!F19-'2'!H19)+('8'!D19-'8'!F19-'8'!H19))</f>
        <v>#DIV/0!</v>
      </c>
    </row>
    <row r="4452" spans="1:4">
      <c r="A4452" s="194" t="s">
        <v>5131</v>
      </c>
      <c r="B4452" s="198" t="s">
        <v>405</v>
      </c>
      <c r="C4452" s="196">
        <f>('2'!E20-'2'!G20-'2'!I20)+('8'!E20-'8'!G20-'8'!I20)</f>
        <v>0</v>
      </c>
      <c r="D4452" s="197" t="e">
        <f>(('2'!E20-'2'!G20-'2'!I20)+('8'!E20-'8'!G20-'8'!I20))*100/(('2'!D20-'2'!F20-'2'!H20)+('8'!D20-'8'!F20-'8'!H20))</f>
        <v>#DIV/0!</v>
      </c>
    </row>
    <row r="4453" spans="1:4">
      <c r="A4453" s="194" t="s">
        <v>5132</v>
      </c>
      <c r="B4453" s="198" t="s">
        <v>407</v>
      </c>
      <c r="C4453" s="196">
        <f>('2'!E21)+('8'!E21)</f>
        <v>0</v>
      </c>
      <c r="D4453" s="197" t="e">
        <f>(('2'!E21)+('8'!E21))*100/(('2'!D21)+('8'!D21))</f>
        <v>#DIV/0!</v>
      </c>
    </row>
    <row r="4454" spans="1:4">
      <c r="A4454" s="194" t="s">
        <v>5133</v>
      </c>
      <c r="B4454" s="198" t="s">
        <v>409</v>
      </c>
      <c r="C4454" s="196">
        <f>('2'!E22-'2'!G22-'2'!I22)+('8'!E22-'8'!G22-'8'!I22)</f>
        <v>0</v>
      </c>
      <c r="D4454" s="197" t="e">
        <f>(('2'!E22-'2'!G22-'2'!I22)+('8'!E22-'8'!G22-'8'!I22))*100/(('2'!D22-'2'!F22-'2'!H22)+('8'!D22-'8'!F22-'8'!H22))</f>
        <v>#DIV/0!</v>
      </c>
    </row>
    <row r="4455" spans="1:4">
      <c r="A4455" s="194" t="s">
        <v>5134</v>
      </c>
      <c r="B4455" s="198" t="s">
        <v>411</v>
      </c>
      <c r="C4455" s="196">
        <f>('2'!E23-'2'!G23-'2'!I23)+('8'!E23-'8'!G23-'8'!I23)</f>
        <v>0</v>
      </c>
      <c r="D4455" s="197" t="e">
        <f>(('2'!E23-'2'!G23-'2'!I23)+('8'!E23-'8'!G23-'8'!I23))*100/(('2'!D23-'2'!F23-'2'!H23)+('8'!D23-'8'!F23-'8'!H23))</f>
        <v>#DIV/0!</v>
      </c>
    </row>
    <row r="4456" spans="1:4">
      <c r="A4456" s="194" t="s">
        <v>5135</v>
      </c>
      <c r="B4456" s="198" t="s">
        <v>413</v>
      </c>
      <c r="C4456" s="196">
        <f>('2'!E24-'2'!G24-'2'!I24)+('8'!E24-'8'!G24-'8'!I24)</f>
        <v>0</v>
      </c>
      <c r="D4456" s="197" t="e">
        <f>(('2'!E24-'2'!G24-'2'!I24)+('8'!E24-'8'!G24-'8'!I24))*100/(('2'!D24-'2'!F24-'2'!H24)+('8'!D24-'8'!F24-'8'!H24))</f>
        <v>#DIV/0!</v>
      </c>
    </row>
    <row r="4457" spans="1:4">
      <c r="A4457" s="194" t="s">
        <v>5136</v>
      </c>
      <c r="B4457" s="198" t="s">
        <v>415</v>
      </c>
      <c r="C4457" s="196">
        <f>('2'!E25-'2'!G25-'2'!I25)+('8'!E25-'8'!G25-'8'!I25)</f>
        <v>0</v>
      </c>
      <c r="D4457" s="197" t="e">
        <f>(('2'!E25-'2'!G25-'2'!I25)+('8'!E25-'8'!G25-'8'!I25))*100/(('2'!D25-'2'!F25-'2'!H25)+('8'!D25-'8'!F25-'8'!H25))</f>
        <v>#DIV/0!</v>
      </c>
    </row>
    <row r="4458" spans="1:4">
      <c r="A4458" s="194" t="s">
        <v>5137</v>
      </c>
      <c r="B4458" s="198" t="s">
        <v>417</v>
      </c>
      <c r="C4458" s="196">
        <f>('2'!E26-'2'!G26-'2'!I26)+('8'!E26-'8'!G26-'8'!I26)</f>
        <v>0</v>
      </c>
      <c r="D4458" s="197" t="e">
        <f>(('2'!E26-'2'!G26-'2'!I26)+('8'!E26-'8'!G26-'8'!I26))*100/(('2'!D26-'2'!F26-'2'!H26)+('8'!D26-'8'!F26-'8'!H26))</f>
        <v>#DIV/0!</v>
      </c>
    </row>
    <row r="4459" spans="1:4">
      <c r="A4459" s="194" t="s">
        <v>5138</v>
      </c>
      <c r="B4459" s="198" t="s">
        <v>419</v>
      </c>
      <c r="C4459" s="196">
        <f>('2'!E27-'2'!G27-'2'!I27)+('8'!E27-'8'!G27-'8'!I27)</f>
        <v>0</v>
      </c>
      <c r="D4459" s="197" t="e">
        <f>(('2'!E27-'2'!G27-'2'!I27)+('8'!E27-'8'!G27-'8'!I27))*100/(('2'!D27-'2'!F27-'2'!H27)+('8'!D27-'8'!F27-'8'!H27))</f>
        <v>#DIV/0!</v>
      </c>
    </row>
    <row r="4460" spans="1:4">
      <c r="A4460" s="194" t="s">
        <v>5139</v>
      </c>
      <c r="B4460" s="198" t="s">
        <v>421</v>
      </c>
      <c r="C4460" s="196">
        <f>('2'!E28-'2'!G28-'2'!I28)+('8'!E28-'8'!G28-'8'!I28)</f>
        <v>0</v>
      </c>
      <c r="D4460" s="197" t="e">
        <f>(('2'!E28-'2'!G28-'2'!I28)+('8'!E28-'8'!G28-'8'!I28))*100/(('2'!D28-'2'!F28-'2'!H28)+('8'!D28-'8'!F28-'8'!H28))</f>
        <v>#DIV/0!</v>
      </c>
    </row>
    <row r="4461" spans="1:4">
      <c r="A4461" s="194" t="s">
        <v>5140</v>
      </c>
      <c r="B4461" s="198" t="s">
        <v>423</v>
      </c>
      <c r="C4461" s="196">
        <f>('2'!E29-'2'!G29-'2'!I29)+('8'!E29-'8'!G29-'8'!I29)</f>
        <v>0</v>
      </c>
      <c r="D4461" s="197" t="e">
        <f>(('2'!E29-'2'!G29-'2'!I29)+('8'!E29-'8'!G29-'8'!I29))*100/(('2'!D29-'2'!F29-'2'!H29)+('8'!D29-'8'!F29-'8'!H29))</f>
        <v>#DIV/0!</v>
      </c>
    </row>
    <row r="4462" spans="1:4">
      <c r="A4462" s="194" t="s">
        <v>5141</v>
      </c>
      <c r="B4462" s="198" t="s">
        <v>425</v>
      </c>
      <c r="C4462" s="196">
        <f>('3'!E6-'3'!G6-'3'!I6)+('9'!E6-'9'!G6-'9'!I6)</f>
        <v>0</v>
      </c>
      <c r="D4462" s="197" t="e">
        <f>(('3'!E6-'3'!G6-'3'!I6)+('9'!E6-'9'!G6-'9'!I6))*100/(('3'!D6-'3'!F6-'3'!H6)+('9'!D6-'9'!F6-'9'!H6))</f>
        <v>#DIV/0!</v>
      </c>
    </row>
    <row r="4463" spans="1:4">
      <c r="A4463" s="194" t="s">
        <v>5142</v>
      </c>
      <c r="B4463" s="198" t="s">
        <v>427</v>
      </c>
      <c r="C4463" s="196">
        <f>('3'!E7-'3'!G7-'3'!I7)+('9'!E7-'9'!G7-'9'!I7)</f>
        <v>0</v>
      </c>
      <c r="D4463" s="197" t="e">
        <f>(('3'!E7-'3'!G7-'3'!I7)+('9'!E7-'9'!G7-'9'!I7))*100/(('3'!D7-'3'!F7-'3'!H7)+('9'!D7-'9'!F7-'9'!H7))</f>
        <v>#DIV/0!</v>
      </c>
    </row>
    <row r="4464" spans="1:4">
      <c r="A4464" s="194" t="s">
        <v>5143</v>
      </c>
      <c r="B4464" s="198" t="s">
        <v>429</v>
      </c>
      <c r="C4464" s="196">
        <f>('3'!E8-'3'!G8-'3'!I8)+('9'!E8-'9'!G8-'9'!I8)</f>
        <v>0</v>
      </c>
      <c r="D4464" s="197" t="e">
        <f>(('3'!E8-'3'!G8-'3'!I8)+('9'!E8-'9'!G8-'9'!I8))*100/(('3'!D8-'3'!F8-'3'!H8)+('9'!D8-'9'!F8-'9'!H8))</f>
        <v>#DIV/0!</v>
      </c>
    </row>
    <row r="4465" spans="1:4">
      <c r="A4465" s="194" t="s">
        <v>5144</v>
      </c>
      <c r="B4465" s="198" t="s">
        <v>431</v>
      </c>
      <c r="C4465" s="196">
        <f>('3'!E9-'3'!G9-'3'!I9)+('9'!E9-'9'!G9-'9'!I9)</f>
        <v>0</v>
      </c>
      <c r="D4465" s="197" t="e">
        <f>(('3'!E9-'3'!G9-'3'!I9)+('9'!E9-'9'!G9-'9'!I9))*100/(('3'!D9-'3'!F9-'3'!H9)+('9'!D9-'9'!F9-'9'!H9))</f>
        <v>#DIV/0!</v>
      </c>
    </row>
    <row r="4466" spans="1:4">
      <c r="A4466" s="194" t="s">
        <v>5145</v>
      </c>
      <c r="B4466" s="198" t="s">
        <v>433</v>
      </c>
      <c r="C4466" s="196">
        <f>('3'!E10-'3'!G10-'3'!I10)+('9'!E10-'9'!G10-'9'!I10)</f>
        <v>0</v>
      </c>
      <c r="D4466" s="197" t="e">
        <f>(('3'!E10-'3'!G10-'3'!I10)+('9'!E10-'9'!G10-'9'!I10))*100/(('3'!D10-'3'!F10-'3'!H10)+('9'!D10-'9'!F10-'9'!H10))</f>
        <v>#DIV/0!</v>
      </c>
    </row>
    <row r="4467" spans="1:4">
      <c r="A4467" s="194" t="s">
        <v>5146</v>
      </c>
      <c r="B4467" s="198" t="s">
        <v>435</v>
      </c>
      <c r="C4467" s="196">
        <f>('3'!E11-'3'!G11-'3'!I11)+('9'!E11-'9'!G11-'9'!I11)</f>
        <v>0</v>
      </c>
      <c r="D4467" s="197" t="e">
        <f>(('3'!E11-'3'!G11-'3'!I11)+('9'!E11-'9'!G11-'9'!I11))*100/(('3'!D11-'3'!F11-'3'!H11)+('9'!D11-'9'!F11-'9'!H11))</f>
        <v>#DIV/0!</v>
      </c>
    </row>
    <row r="4468" spans="1:4">
      <c r="A4468" s="194" t="s">
        <v>5147</v>
      </c>
      <c r="B4468" s="198" t="s">
        <v>437</v>
      </c>
      <c r="C4468" s="196">
        <f>('3'!E12-'3'!G12-'3'!I12)+('9'!E12-'9'!G12-'9'!I12)</f>
        <v>0</v>
      </c>
      <c r="D4468" s="197" t="e">
        <f>(('3'!E12-'3'!G12-'3'!I12)+('9'!E12-'9'!G12-'9'!I12))*100/(('3'!D12-'3'!F12-'3'!H12)+('9'!D12-'9'!F12-'9'!H12))</f>
        <v>#DIV/0!</v>
      </c>
    </row>
    <row r="4469" spans="1:4">
      <c r="A4469" s="194" t="s">
        <v>5148</v>
      </c>
      <c r="B4469" s="198" t="s">
        <v>439</v>
      </c>
      <c r="C4469" s="196">
        <f>('3'!E13-'3'!G13-'3'!I13)+('9'!E13-'9'!G13-'9'!I13)</f>
        <v>0</v>
      </c>
      <c r="D4469" s="197" t="e">
        <f>(('3'!E13-'3'!G13-'3'!I13)+('9'!E13-'9'!G13-'9'!I13))*100/(('3'!D13-'3'!F13-'3'!H13)+('9'!D13-'9'!F13-'9'!H13))</f>
        <v>#DIV/0!</v>
      </c>
    </row>
    <row r="4470" spans="1:4">
      <c r="A4470" s="194" t="s">
        <v>5149</v>
      </c>
      <c r="B4470" s="198" t="s">
        <v>441</v>
      </c>
      <c r="C4470" s="196">
        <f>('3'!E14-'3'!G14-'3'!I14)+('9'!E14-'9'!G14-'9'!I14)</f>
        <v>0</v>
      </c>
      <c r="D4470" s="197" t="e">
        <f>(('3'!E14-'3'!G14-'3'!I14)+('9'!E14-'9'!G14-'9'!I14))*100/(('3'!D14-'3'!F14-'3'!H14)+('9'!D14-'9'!F14-'9'!H14))</f>
        <v>#DIV/0!</v>
      </c>
    </row>
    <row r="4471" spans="1:4">
      <c r="A4471" s="194" t="s">
        <v>5150</v>
      </c>
      <c r="B4471" s="198" t="s">
        <v>443</v>
      </c>
      <c r="C4471" s="196">
        <f>('3'!E15-'3'!G15-'3'!I15)+('9'!E15-'9'!G15-'9'!I15)</f>
        <v>0</v>
      </c>
      <c r="D4471" s="197" t="e">
        <f>(('3'!E15-'3'!G15-'3'!I15)+('9'!E15-'9'!G15-'9'!I15))*100/(('3'!D15-'3'!F15-'3'!H15)+('9'!D15-'9'!F15-'9'!H15))</f>
        <v>#DIV/0!</v>
      </c>
    </row>
    <row r="4472" spans="1:4">
      <c r="A4472" s="194" t="s">
        <v>5151</v>
      </c>
      <c r="B4472" s="198" t="s">
        <v>445</v>
      </c>
      <c r="C4472" s="196">
        <f>('3'!E16-'3'!G16-'3'!I16)+('9'!E16-'9'!G16-'9'!I16)</f>
        <v>0</v>
      </c>
      <c r="D4472" s="197" t="e">
        <f>(('3'!E16-'3'!G16-'3'!I16)+('9'!E16-'9'!G16-'9'!I16))*100/(('3'!D16-'3'!F16-'3'!H16)+('9'!D16-'9'!F16-'9'!H16))</f>
        <v>#DIV/0!</v>
      </c>
    </row>
    <row r="4473" spans="1:4">
      <c r="A4473" s="194" t="s">
        <v>5152</v>
      </c>
      <c r="B4473" s="198" t="s">
        <v>447</v>
      </c>
      <c r="C4473" s="196">
        <f>('3'!E17-'3'!G17-'3'!I17)+('9'!E17-'9'!G17-'9'!I17)</f>
        <v>0</v>
      </c>
      <c r="D4473" s="197" t="e">
        <f>(('3'!E17-'3'!G17-'3'!I17)+('9'!E17-'9'!G17-'9'!I17))*100/(('3'!D17-'3'!F17-'3'!H17)+('9'!D17-'9'!F17-'9'!H17))</f>
        <v>#DIV/0!</v>
      </c>
    </row>
    <row r="4474" spans="1:4">
      <c r="A4474" s="194" t="s">
        <v>5153</v>
      </c>
      <c r="B4474" s="198" t="s">
        <v>449</v>
      </c>
      <c r="C4474" s="196">
        <f>('3'!E18-'3'!G18-'3'!I18)+('9'!E18-'9'!G18-'9'!I18)</f>
        <v>0</v>
      </c>
      <c r="D4474" s="197" t="e">
        <f>(('3'!E18-'3'!G18-'3'!I18)+('9'!E18-'9'!G18-'9'!I18))*100/(('3'!D18-'3'!F18-'3'!H18)+('9'!D18-'9'!F18-'9'!H18))</f>
        <v>#DIV/0!</v>
      </c>
    </row>
    <row r="4475" spans="1:4">
      <c r="A4475" s="194" t="s">
        <v>5154</v>
      </c>
      <c r="B4475" s="198" t="s">
        <v>451</v>
      </c>
      <c r="C4475" s="196">
        <f>('3'!E19-'3'!G19-'3'!I19)+('9'!E19-'9'!G19-'9'!I19)</f>
        <v>0</v>
      </c>
      <c r="D4475" s="197" t="e">
        <f>(('3'!E19-'3'!G19-'3'!I19)+('9'!E19-'9'!G19-'9'!I19))*100/(('3'!D19-'3'!F19-'3'!H19)+('9'!D19-'9'!F19-'9'!H19))</f>
        <v>#DIV/0!</v>
      </c>
    </row>
    <row r="4476" spans="1:4">
      <c r="A4476" s="194" t="s">
        <v>5155</v>
      </c>
      <c r="B4476" s="198" t="s">
        <v>453</v>
      </c>
      <c r="C4476" s="196">
        <f>('3'!E20-'3'!G20-'3'!I20)+('9'!E20-'9'!G20-'9'!I20)</f>
        <v>0</v>
      </c>
      <c r="D4476" s="197" t="e">
        <f>(('3'!E20-'3'!G20-'3'!I20)+('9'!E20-'9'!G20-'9'!I20))*100/(('3'!D20-'3'!F20-'3'!H20)+('9'!D20-'9'!F20-'9'!H20))</f>
        <v>#DIV/0!</v>
      </c>
    </row>
    <row r="4477" spans="1:4">
      <c r="A4477" s="194" t="s">
        <v>5156</v>
      </c>
      <c r="B4477" s="198" t="s">
        <v>455</v>
      </c>
      <c r="C4477" s="196">
        <f>('3'!E21-'3'!G21-'3'!I21)+('9'!E21-'9'!G21-'9'!I21)</f>
        <v>0</v>
      </c>
      <c r="D4477" s="197" t="e">
        <f>(('3'!E21-'3'!G21-'3'!I21)+('9'!E21-'9'!G21-'9'!I21))*100/(('3'!D21-'3'!F21-'3'!H21)+('9'!D21-'9'!F21-'9'!H21))</f>
        <v>#DIV/0!</v>
      </c>
    </row>
    <row r="4478" spans="1:4">
      <c r="A4478" s="194" t="s">
        <v>5157</v>
      </c>
      <c r="B4478" s="198" t="s">
        <v>457</v>
      </c>
      <c r="C4478" s="196">
        <f>('3'!E22-'3'!G22-'3'!I22)+('9'!E22-'9'!G22-'9'!I22)</f>
        <v>0</v>
      </c>
      <c r="D4478" s="197" t="e">
        <f>(('3'!E22-'3'!G22-'3'!I22)+('9'!E22-'9'!G22-'9'!I22))*100/(('3'!D22-'3'!F22-'3'!H22)+('9'!D22-'9'!F22-'9'!H22))</f>
        <v>#DIV/0!</v>
      </c>
    </row>
    <row r="4479" spans="1:4">
      <c r="A4479" s="194" t="s">
        <v>5158</v>
      </c>
      <c r="B4479" s="198" t="s">
        <v>459</v>
      </c>
      <c r="C4479" s="196">
        <f>('3'!E23-'3'!G23-'3'!I23)+('9'!E23-'9'!G23-'9'!I23)</f>
        <v>0</v>
      </c>
      <c r="D4479" s="197" t="e">
        <f>(('3'!E23-'3'!G23-'3'!I23)+('9'!E23-'9'!G23-'9'!I23))*100/(('3'!D23-'3'!F23-'3'!H23)+('9'!D23-'9'!F23-'9'!H23))</f>
        <v>#DIV/0!</v>
      </c>
    </row>
    <row r="4480" spans="1:4">
      <c r="A4480" s="194" t="s">
        <v>5159</v>
      </c>
      <c r="B4480" s="198" t="s">
        <v>461</v>
      </c>
      <c r="C4480" s="196">
        <f>('3'!E24-'3'!G24-'3'!I24)+('9'!E24-'9'!G24-'9'!I24)</f>
        <v>0</v>
      </c>
      <c r="D4480" s="197" t="e">
        <f>(('3'!E24-'3'!G24-'3'!I24)+('9'!E24-'9'!G24-'9'!I24))*100/(('3'!D24-'3'!F24-'3'!H24)+('9'!D24-'9'!F24-'9'!H24))</f>
        <v>#DIV/0!</v>
      </c>
    </row>
    <row r="4481" spans="1:4">
      <c r="A4481" s="194" t="s">
        <v>5160</v>
      </c>
      <c r="B4481" s="198" t="s">
        <v>463</v>
      </c>
      <c r="C4481" s="196">
        <f>('3'!E25-'3'!G25-'3'!I25)+('9'!E25-'9'!G25-'9'!I25)</f>
        <v>0</v>
      </c>
      <c r="D4481" s="197" t="e">
        <f>(('3'!E25-'3'!G25-'3'!I25)+('9'!E25-'9'!G25-'9'!I25))*100/(('3'!D25-'3'!F25-'3'!H25)+('9'!D25-'9'!F25-'9'!H25))</f>
        <v>#DIV/0!</v>
      </c>
    </row>
    <row r="4482" spans="1:4">
      <c r="A4482" s="194" t="s">
        <v>5161</v>
      </c>
      <c r="B4482" s="198" t="s">
        <v>465</v>
      </c>
      <c r="C4482" s="196">
        <f>('3'!E26-'3'!G26-'3'!I26)+('9'!E26-'9'!G26-'9'!I26)</f>
        <v>0</v>
      </c>
      <c r="D4482" s="197" t="e">
        <f>(('3'!E26-'3'!G26-'3'!I26)+('9'!E26-'9'!G26-'9'!I26))*100/(('3'!D26-'3'!F26-'3'!H26)+('9'!D26-'9'!F26-'9'!H26))</f>
        <v>#DIV/0!</v>
      </c>
    </row>
    <row r="4483" spans="1:4">
      <c r="A4483" s="194" t="s">
        <v>5162</v>
      </c>
      <c r="B4483" s="198" t="s">
        <v>467</v>
      </c>
      <c r="C4483" s="196">
        <f>('3'!E27-'3'!G27-'3'!I27)+('9'!E27-'9'!G27-'9'!I27)</f>
        <v>0</v>
      </c>
      <c r="D4483" s="197" t="e">
        <f>(('3'!E27-'3'!G27-'3'!I27)+('9'!E27-'9'!G27-'9'!I27))*100/(('3'!D27-'3'!F27-'3'!H27)+('9'!D27-'9'!F27-'9'!H27))</f>
        <v>#DIV/0!</v>
      </c>
    </row>
    <row r="4484" spans="1:4">
      <c r="A4484" s="194" t="s">
        <v>5163</v>
      </c>
      <c r="B4484" s="198" t="s">
        <v>469</v>
      </c>
      <c r="C4484" s="196">
        <f>('3'!E28-'3'!G28-'3'!I28)+('9'!E28-'9'!G28-'9'!I28)</f>
        <v>0</v>
      </c>
      <c r="D4484" s="197" t="e">
        <f>(('3'!E28-'3'!G28-'3'!I28)+('9'!E28-'9'!G28-'9'!I28))*100/(('3'!D28-'3'!F28-'3'!H28)+('9'!D28-'9'!F28-'9'!H28))</f>
        <v>#DIV/0!</v>
      </c>
    </row>
    <row r="4485" spans="1:4">
      <c r="A4485" s="194" t="s">
        <v>5164</v>
      </c>
      <c r="B4485" s="198" t="s">
        <v>471</v>
      </c>
      <c r="C4485" s="196">
        <f>('3'!E29-'3'!G29-'3'!I29)+('9'!E29-'9'!G29-'9'!I29)</f>
        <v>0</v>
      </c>
      <c r="D4485" s="197" t="e">
        <f>(('3'!E29-'3'!G29-'3'!I29)+('9'!E29-'9'!G29-'9'!I29))*100/(('3'!D29-'3'!F29-'3'!H29)+('9'!D29-'9'!F29-'9'!H29))</f>
        <v>#DIV/0!</v>
      </c>
    </row>
    <row r="4486" ht="25.5" spans="1:4">
      <c r="A4486" s="194" t="s">
        <v>5165</v>
      </c>
      <c r="B4486" s="199" t="s">
        <v>473</v>
      </c>
      <c r="C4486" s="196">
        <f>('3'!E30-'3'!G30-'3'!I30)+('9'!E30-'9'!G30-'9'!I30)</f>
        <v>0</v>
      </c>
      <c r="D4486" s="197" t="e">
        <f>(('3'!E30-'3'!G30-'3'!I30)+('9'!E30-'9'!G30-'9'!I30))*100/(('3'!D30-'3'!F30-'3'!H30)+('9'!D30-'9'!F30-'9'!H30))</f>
        <v>#DIV/0!</v>
      </c>
    </row>
    <row r="4487" spans="1:4">
      <c r="A4487" s="194" t="s">
        <v>5166</v>
      </c>
      <c r="B4487" s="198" t="s">
        <v>475</v>
      </c>
      <c r="C4487" s="196">
        <f>('3'!E31-'3'!G31-'3'!I31)+('9'!E31-'9'!G31-'9'!I31)</f>
        <v>0</v>
      </c>
      <c r="D4487" s="197" t="e">
        <f>(('3'!E31-'3'!G31-'3'!I31)+('9'!E31-'9'!G31-'9'!I31))*100/(('3'!D31-'3'!F31-'3'!H31)+('9'!D31-'9'!F31-'9'!H31))</f>
        <v>#DIV/0!</v>
      </c>
    </row>
    <row r="4488" spans="1:4">
      <c r="A4488" s="194" t="s">
        <v>5167</v>
      </c>
      <c r="B4488" s="198" t="s">
        <v>477</v>
      </c>
      <c r="C4488" s="196">
        <f>('4'!E6-'4'!G6-'4'!I6)+('10'!E6-'10'!G6-'10'!I6)</f>
        <v>0</v>
      </c>
      <c r="D4488" s="197" t="e">
        <f>(('4'!E6-'4'!G6-'4'!I6)+('10'!E6-'10'!G6-'10'!I6))*100/(('4'!D6-'4'!F6-'4'!H6)+('10'!D6-'10'!F6-'10'!H6))</f>
        <v>#DIV/0!</v>
      </c>
    </row>
    <row r="4489" spans="1:4">
      <c r="A4489" s="194" t="s">
        <v>5168</v>
      </c>
      <c r="B4489" s="199" t="s">
        <v>479</v>
      </c>
      <c r="C4489" s="196">
        <f>('4'!E7-'4'!G7-'4'!I7)+('10'!E7-'10'!G7-'10'!I7)</f>
        <v>0</v>
      </c>
      <c r="D4489" s="197" t="e">
        <f>(('4'!E7-'4'!G7-'4'!I7)+('10'!E7-'10'!G7-'10'!I7))*100/(('4'!D7-'4'!F7-'4'!H7)+('10'!D7-'10'!F7-'10'!H7))</f>
        <v>#DIV/0!</v>
      </c>
    </row>
    <row r="4490" spans="1:4">
      <c r="A4490" s="194" t="s">
        <v>5169</v>
      </c>
      <c r="B4490" s="198" t="s">
        <v>481</v>
      </c>
      <c r="C4490" s="196">
        <f>('4'!E8-'4'!G8-'4'!I8)+('10'!E8-'10'!G8-'10'!I8)</f>
        <v>0</v>
      </c>
      <c r="D4490" s="197" t="e">
        <f>(('4'!E8-'4'!G8-'4'!I8)+('10'!E8-'10'!G8-'10'!I8))*100/(('4'!D8-'4'!F8-'4'!H8)+('10'!D8-'10'!F8-'10'!H8))</f>
        <v>#DIV/0!</v>
      </c>
    </row>
    <row r="4491" spans="1:4">
      <c r="A4491" s="194" t="s">
        <v>5170</v>
      </c>
      <c r="B4491" s="198" t="s">
        <v>483</v>
      </c>
      <c r="C4491" s="196">
        <f>('4'!E9-'4'!G9-'4'!I9)+('10'!E9-'10'!G9-'10'!I9)</f>
        <v>0</v>
      </c>
      <c r="D4491" s="197" t="e">
        <f>(('4'!E9-'4'!G9-'4'!I9)+('10'!E9-'10'!G9-'10'!I9))*100/(('4'!D9-'4'!F9-'4'!H9)+('10'!D9-'10'!F9-'10'!H9))</f>
        <v>#DIV/0!</v>
      </c>
    </row>
    <row r="4492" spans="1:4">
      <c r="A4492" s="194" t="s">
        <v>5171</v>
      </c>
      <c r="B4492" s="198" t="s">
        <v>485</v>
      </c>
      <c r="C4492" s="196">
        <f>('4'!E10-'4'!G10-'4'!I10)+('10'!E10-'10'!G10-'10'!I10)</f>
        <v>0</v>
      </c>
      <c r="D4492" s="197" t="e">
        <f>(('4'!E10-'4'!G10-'4'!I10)+('10'!E10-'10'!G10-'10'!I10))*100/(('4'!D10-'4'!F10-'4'!H10)+('10'!D10-'10'!F10-'10'!H10))</f>
        <v>#DIV/0!</v>
      </c>
    </row>
    <row r="4493" spans="1:4">
      <c r="A4493" s="194" t="s">
        <v>5172</v>
      </c>
      <c r="B4493" s="198" t="s">
        <v>487</v>
      </c>
      <c r="C4493" s="196">
        <f>('4'!E11-'4'!G11-'4'!I11)+('10'!E11-'10'!G11-'10'!I11)</f>
        <v>0</v>
      </c>
      <c r="D4493" s="197" t="e">
        <f>(('4'!E11-'4'!G11-'4'!I11)+('10'!E11-'10'!G11-'10'!I11))*100/(('4'!D11-'4'!F11-'4'!H11)+('10'!D11-'10'!F11-'10'!H11))</f>
        <v>#DIV/0!</v>
      </c>
    </row>
    <row r="4494" spans="1:4">
      <c r="A4494" s="194" t="s">
        <v>5173</v>
      </c>
      <c r="B4494" s="198" t="s">
        <v>489</v>
      </c>
      <c r="C4494" s="196">
        <f>('4'!E12-'4'!G12-'4'!I12)+('10'!E12-'10'!G12-'10'!I12)</f>
        <v>0</v>
      </c>
      <c r="D4494" s="197" t="e">
        <f>(('4'!E12-'4'!G12-'4'!I12)+('10'!E12-'10'!G12-'10'!I12))*100/(('4'!D12-'4'!F12-'4'!H12)+('10'!D12-'10'!F12-'10'!H12))</f>
        <v>#DIV/0!</v>
      </c>
    </row>
    <row r="4495" spans="1:4">
      <c r="A4495" s="194" t="s">
        <v>5174</v>
      </c>
      <c r="B4495" s="198" t="s">
        <v>491</v>
      </c>
      <c r="C4495" s="196">
        <f>('4'!E13-'4'!G13-'4'!I13)+('10'!E13-'10'!G13-'10'!I13)</f>
        <v>0</v>
      </c>
      <c r="D4495" s="197" t="e">
        <f>(('4'!E13-'4'!G13-'4'!I13)+('10'!E13-'10'!G13-'10'!I13))*100/(('4'!D13-'4'!F13-'4'!H13)+('10'!D13-'10'!F13-'10'!H13))</f>
        <v>#DIV/0!</v>
      </c>
    </row>
    <row r="4496" spans="1:4">
      <c r="A4496" s="194" t="s">
        <v>5175</v>
      </c>
      <c r="B4496" s="198" t="s">
        <v>493</v>
      </c>
      <c r="C4496" s="196">
        <f>('4'!E14-'4'!G14-'4'!I14)+('10'!E14-'10'!G14-'10'!I14)</f>
        <v>0</v>
      </c>
      <c r="D4496" s="197" t="e">
        <f>(('4'!E14-'4'!G14-'4'!I14)+('10'!E14-'10'!G14-'10'!I14))*100/(('4'!D14-'4'!F14-'4'!H14)+('10'!D14-'10'!F14-'10'!H14))</f>
        <v>#DIV/0!</v>
      </c>
    </row>
    <row r="4497" spans="1:4">
      <c r="A4497" s="194" t="s">
        <v>5176</v>
      </c>
      <c r="B4497" s="198" t="s">
        <v>495</v>
      </c>
      <c r="C4497" s="196">
        <f>('4'!E15-'4'!G15-'4'!I15)+('10'!E15-'10'!G15-'10'!I15)</f>
        <v>0</v>
      </c>
      <c r="D4497" s="197" t="e">
        <f>(('4'!E15-'4'!G15-'4'!I15)+('10'!E15-'10'!G15-'10'!I15))*100/(('4'!D15-'4'!F15-'4'!H15)+('10'!D15-'10'!F15-'10'!H15))</f>
        <v>#DIV/0!</v>
      </c>
    </row>
    <row r="4498" spans="1:4">
      <c r="A4498" s="194" t="s">
        <v>5177</v>
      </c>
      <c r="B4498" s="198" t="s">
        <v>497</v>
      </c>
      <c r="C4498" s="196">
        <f>('4'!E16-'4'!G16-'4'!I16)+('10'!E16-'10'!G16-'10'!I16)</f>
        <v>0</v>
      </c>
      <c r="D4498" s="197" t="e">
        <f>(('4'!E16-'4'!G16-'4'!I16)+('10'!E16-'10'!G16-'10'!I16))*100/(('4'!D16-'4'!F16-'4'!H16)+('10'!D16-'10'!F16-'10'!H16))</f>
        <v>#DIV/0!</v>
      </c>
    </row>
    <row r="4499" spans="1:4">
      <c r="A4499" s="194" t="s">
        <v>5178</v>
      </c>
      <c r="B4499" s="198" t="s">
        <v>499</v>
      </c>
      <c r="C4499" s="196">
        <f>('4'!E17-'4'!G17-'4'!I17)+('10'!E17-'10'!G17-'10'!I17)</f>
        <v>0</v>
      </c>
      <c r="D4499" s="197" t="e">
        <f>(('4'!E17-'4'!G17-'4'!I17)+('10'!E17-'10'!G17-'10'!I17))*100/(('4'!D17-'4'!F17-'4'!H17)+('10'!D17-'10'!F17-'10'!H17))</f>
        <v>#DIV/0!</v>
      </c>
    </row>
    <row r="4500" spans="1:4">
      <c r="A4500" s="194" t="s">
        <v>5179</v>
      </c>
      <c r="B4500" s="198" t="s">
        <v>501</v>
      </c>
      <c r="C4500" s="196">
        <f>('4'!E18-'4'!G18-'4'!I18)+('10'!E18-'10'!G18-'10'!I18)</f>
        <v>0</v>
      </c>
      <c r="D4500" s="197" t="e">
        <f>(('4'!E18-'4'!G18-'4'!I18)+('10'!E18-'10'!G18-'10'!I18))*100/(('4'!D18-'4'!F18-'4'!H18)+('10'!D18-'10'!F18-'10'!H18))</f>
        <v>#DIV/0!</v>
      </c>
    </row>
    <row r="4501" spans="1:4">
      <c r="A4501" s="194" t="s">
        <v>5180</v>
      </c>
      <c r="B4501" s="198" t="s">
        <v>503</v>
      </c>
      <c r="C4501" s="196">
        <f>('4'!E19-'4'!G19-'4'!I19)+('10'!E19-'10'!G19-'10'!I19)</f>
        <v>0</v>
      </c>
      <c r="D4501" s="197" t="e">
        <f>(('4'!E19-'4'!G19-'4'!I19)+('10'!E19-'10'!G19-'10'!I19))*100/(('4'!D19-'4'!F19-'4'!H19)+('10'!D19-'10'!F19-'10'!H19))</f>
        <v>#DIV/0!</v>
      </c>
    </row>
    <row r="4502" spans="1:4">
      <c r="A4502" s="194" t="s">
        <v>5181</v>
      </c>
      <c r="B4502" s="198" t="s">
        <v>505</v>
      </c>
      <c r="C4502" s="196">
        <f>('4'!E20-'4'!G20-'4'!I20)+('10'!E20-'10'!G20-'10'!I20)</f>
        <v>0</v>
      </c>
      <c r="D4502" s="197" t="e">
        <f>(('4'!E20-'4'!G20-'4'!I20)+('10'!E20-'10'!G20-'10'!I20))*100/(('4'!D20-'4'!F20-'4'!H20)+('10'!D20-'10'!F20-'10'!H20))</f>
        <v>#DIV/0!</v>
      </c>
    </row>
    <row r="4503" spans="1:4">
      <c r="A4503" s="194" t="s">
        <v>5182</v>
      </c>
      <c r="B4503" s="198" t="s">
        <v>507</v>
      </c>
      <c r="C4503" s="196">
        <f>('4'!E21-'4'!G21-'4'!I21)+('10'!E21-'10'!G21-'10'!I21)</f>
        <v>0</v>
      </c>
      <c r="D4503" s="197" t="e">
        <f>(('4'!E21-'4'!G21-'4'!I21)+('10'!E21-'10'!G21-'10'!I21))*100/(('4'!D21-'4'!F21-'4'!H21)+('10'!D21-'10'!F21-'10'!H21))</f>
        <v>#DIV/0!</v>
      </c>
    </row>
    <row r="4504" spans="1:4">
      <c r="A4504" s="194" t="s">
        <v>5183</v>
      </c>
      <c r="B4504" s="198" t="s">
        <v>509</v>
      </c>
      <c r="C4504" s="196">
        <f>('4'!E22-'4'!G22-'4'!I22)+('10'!E22-'10'!G22-'10'!I22)</f>
        <v>0</v>
      </c>
      <c r="D4504" s="197" t="e">
        <f>(('4'!E22-'4'!G22-'4'!I22)+('10'!E22-'10'!G22-'10'!I22))*100/(('4'!D22-'4'!F22-'4'!H22)+('10'!D22-'10'!F22-'10'!H22))</f>
        <v>#DIV/0!</v>
      </c>
    </row>
    <row r="4505" spans="1:4">
      <c r="A4505" s="194" t="s">
        <v>5184</v>
      </c>
      <c r="B4505" s="198" t="s">
        <v>511</v>
      </c>
      <c r="C4505" s="196">
        <f>('4'!E23-'4'!G23-'4'!I23)+('10'!E23-'10'!G23-'10'!I23)</f>
        <v>0</v>
      </c>
      <c r="D4505" s="197" t="e">
        <f>(('4'!E23-'4'!G23-'4'!I23)+('10'!E23-'10'!G23-'10'!I23))*100/(('4'!D23-'4'!F23-'4'!H23)+('10'!D23-'10'!F23-'10'!H23))</f>
        <v>#DIV/0!</v>
      </c>
    </row>
    <row r="4506" spans="1:4">
      <c r="A4506" s="194" t="s">
        <v>5185</v>
      </c>
      <c r="B4506" s="198" t="s">
        <v>513</v>
      </c>
      <c r="C4506" s="196">
        <f>('4'!E24-'4'!G24-'4'!I24)+('10'!E24-'10'!G24-'10'!I24)</f>
        <v>0</v>
      </c>
      <c r="D4506" s="197" t="e">
        <f>(('4'!E24-'4'!G24-'4'!I24)+('10'!E24-'10'!G24-'10'!I24))*100/(('4'!D24-'4'!F24-'4'!H24)+('10'!D24-'10'!F24-'10'!H24))</f>
        <v>#DIV/0!</v>
      </c>
    </row>
    <row r="4507" spans="1:4">
      <c r="A4507" s="194" t="s">
        <v>5186</v>
      </c>
      <c r="B4507" s="198" t="s">
        <v>515</v>
      </c>
      <c r="C4507" s="196">
        <f>('4'!E25-'4'!G25-'4'!I25)+('10'!E25-'10'!G25-'10'!I25)</f>
        <v>0</v>
      </c>
      <c r="D4507" s="197" t="e">
        <f>(('4'!E25-'4'!G25-'4'!I25)+('10'!E25-'10'!G25-'10'!I25))*100/(('4'!D25-'4'!F25-'4'!H25)+('10'!D25-'10'!F25-'10'!H25))</f>
        <v>#DIV/0!</v>
      </c>
    </row>
    <row r="4508" spans="1:4">
      <c r="A4508" s="194" t="s">
        <v>5187</v>
      </c>
      <c r="B4508" s="198" t="s">
        <v>517</v>
      </c>
      <c r="C4508" s="196" t="str">
        <f>'4'!E26</f>
        <v>X</v>
      </c>
      <c r="D4508" s="197" t="str">
        <f>'4'!E26</f>
        <v>X</v>
      </c>
    </row>
    <row r="4509" spans="1:4">
      <c r="A4509" s="194" t="s">
        <v>5188</v>
      </c>
      <c r="B4509" s="198" t="s">
        <v>519</v>
      </c>
      <c r="C4509" s="196">
        <f>('4'!E27-'4'!G27-'4'!I27)+('10'!E27-'10'!G27-'10'!I27)</f>
        <v>0</v>
      </c>
      <c r="D4509" s="197" t="e">
        <f>(('4'!E27-'4'!G27-'4'!I27)+('10'!E27-'10'!G27-'10'!I27))*100/(('4'!D27-'4'!F27-'4'!H27)+('10'!D27-'10'!F27-'10'!H27))</f>
        <v>#DIV/0!</v>
      </c>
    </row>
    <row r="4510" s="181" customFormat="1" spans="1:11">
      <c r="A4510" s="194" t="s">
        <v>5189</v>
      </c>
      <c r="B4510" s="198" t="s">
        <v>521</v>
      </c>
      <c r="C4510" s="196">
        <f>('4'!E28-'4'!G28-'4'!I28)+('10'!E28-'10'!G28-'10'!I28)</f>
        <v>0</v>
      </c>
      <c r="D4510" s="197" t="e">
        <f>(('4'!E28-'4'!G28-'4'!I28)+('10'!E28-'10'!G28-'10'!I28))*100/(('4'!D28-'4'!F28-'4'!H28)+('10'!D28-'10'!F28-'10'!H28))</f>
        <v>#DIV/0!</v>
      </c>
      <c r="K4510" s="203"/>
    </row>
    <row r="4511" ht="25.5" spans="1:4">
      <c r="A4511" s="194" t="s">
        <v>5190</v>
      </c>
      <c r="B4511" s="198" t="s">
        <v>523</v>
      </c>
      <c r="C4511" s="196">
        <f>('4'!E29-'4'!G29-'4'!I29)+('10'!E29-'10'!G29-'10'!I29)</f>
        <v>0</v>
      </c>
      <c r="D4511" s="197" t="e">
        <f>(('4'!E29-'4'!G29-'4'!I29)+('10'!E29-'10'!G29-'10'!I29))*100/(('4'!D29-'4'!F29-'4'!H29)+('10'!D29-'10'!F29-'10'!H29))</f>
        <v>#DIV/0!</v>
      </c>
    </row>
    <row r="4512" s="181" customFormat="1" spans="1:11">
      <c r="A4512" s="194" t="s">
        <v>5191</v>
      </c>
      <c r="B4512" s="198" t="s">
        <v>525</v>
      </c>
      <c r="C4512" s="196">
        <f>('4'!E30-'4'!G30-'4'!I30)+('10'!E30-'10'!G30-'10'!I30)</f>
        <v>0</v>
      </c>
      <c r="D4512" s="197" t="e">
        <f>(('4'!E30-'4'!G30-'4'!I30)+('10'!E30-'10'!G30-'10'!I30))*100/(('4'!D30-'4'!F30-'4'!H30)+('10'!D30-'10'!F30-'10'!H30))</f>
        <v>#DIV/0!</v>
      </c>
      <c r="K4512" s="203"/>
    </row>
    <row r="4513" spans="1:4">
      <c r="A4513" s="194" t="s">
        <v>5192</v>
      </c>
      <c r="B4513" s="198" t="s">
        <v>527</v>
      </c>
      <c r="C4513" s="196" t="str">
        <f>'4'!E31</f>
        <v>X</v>
      </c>
      <c r="D4513" s="197" t="str">
        <f>'4'!E31</f>
        <v>X</v>
      </c>
    </row>
    <row r="4514" spans="1:4">
      <c r="A4514" s="194" t="s">
        <v>5193</v>
      </c>
      <c r="B4514" s="198" t="s">
        <v>529</v>
      </c>
      <c r="C4514" s="196" t="str">
        <f>'4'!E32</f>
        <v>X</v>
      </c>
      <c r="D4514" s="197" t="str">
        <f>'4'!E32</f>
        <v>X</v>
      </c>
    </row>
    <row r="4515" spans="1:4">
      <c r="A4515" s="194" t="s">
        <v>5194</v>
      </c>
      <c r="B4515" s="198" t="s">
        <v>531</v>
      </c>
      <c r="C4515" s="196" t="str">
        <f>'4'!E33</f>
        <v>X</v>
      </c>
      <c r="D4515" s="197" t="str">
        <f>'4'!E33</f>
        <v>X</v>
      </c>
    </row>
    <row r="4516" spans="1:4">
      <c r="A4516" s="194" t="s">
        <v>5195</v>
      </c>
      <c r="B4516" s="198" t="s">
        <v>533</v>
      </c>
      <c r="C4516" s="196" t="str">
        <f>'5'!E6</f>
        <v>X</v>
      </c>
      <c r="D4516" s="197" t="str">
        <f>'5'!E6</f>
        <v>X</v>
      </c>
    </row>
    <row r="4517" spans="1:4">
      <c r="A4517" s="194" t="s">
        <v>5196</v>
      </c>
      <c r="B4517" s="198" t="s">
        <v>535</v>
      </c>
      <c r="C4517" s="196" t="str">
        <f>'5'!E7</f>
        <v>X</v>
      </c>
      <c r="D4517" s="197" t="str">
        <f>'5'!E7</f>
        <v>X</v>
      </c>
    </row>
    <row r="4518" spans="1:4">
      <c r="A4518" s="194" t="s">
        <v>5197</v>
      </c>
      <c r="B4518" s="198" t="s">
        <v>537</v>
      </c>
      <c r="C4518" s="196">
        <f>('5'!E8-'5'!G8-'5'!I8)+('11'!E8-'11'!G8-'11'!I8)</f>
        <v>1.5</v>
      </c>
      <c r="D4518" s="197">
        <f>(('5'!E8-'5'!G8-'5'!I8)+('11'!E8-'11'!G8-'11'!I8))*100/(('5'!D8-'5'!F8-'5'!H8)+('11'!D8-'11'!F8-'11'!H8))</f>
        <v>100</v>
      </c>
    </row>
    <row r="4519" spans="1:4">
      <c r="A4519" s="194" t="s">
        <v>5198</v>
      </c>
      <c r="B4519" s="198" t="s">
        <v>539</v>
      </c>
      <c r="C4519" s="196">
        <f>('5'!E9-'5'!G9-'5'!I9)+('11'!E9-'11'!G9-'11'!I9)</f>
        <v>0</v>
      </c>
      <c r="D4519" s="197" t="e">
        <f>(('5'!E9-'5'!G9-'5'!I9)+('11'!E9-'11'!G9-'11'!I9))*100/(('5'!D9-'5'!F9-'5'!H9)+('11'!D9-'11'!F9-'11'!H9))</f>
        <v>#DIV/0!</v>
      </c>
    </row>
    <row r="4520" spans="1:4">
      <c r="A4520" s="194" t="s">
        <v>5199</v>
      </c>
      <c r="B4520" s="198" t="s">
        <v>541</v>
      </c>
      <c r="C4520" s="196">
        <f>('5'!E10-'5'!G10-'5'!I10)+('11'!E10-'11'!G10-'11'!I10)</f>
        <v>0</v>
      </c>
      <c r="D4520" s="197" t="e">
        <f>(('5'!E10-'5'!G10-'5'!I10)+('11'!E10-'11'!G10-'11'!I10))*100/(('5'!D10-'5'!F10-'5'!H10)+('11'!D10-'11'!F10-'11'!H10))</f>
        <v>#DIV/0!</v>
      </c>
    </row>
    <row r="4521" spans="1:4">
      <c r="A4521" s="194" t="s">
        <v>5200</v>
      </c>
      <c r="B4521" s="198" t="s">
        <v>543</v>
      </c>
      <c r="C4521" s="196">
        <f>('5'!E11-'5'!G11-'5'!I11)+('11'!E11-'11'!G11-'11'!I11)</f>
        <v>0</v>
      </c>
      <c r="D4521" s="197" t="e">
        <f>(('5'!E11-'5'!G11-'5'!I11)+('11'!E11-'11'!G11-'11'!I11))*100/(('5'!D11-'5'!F11-'5'!H11)+('11'!D11-'11'!F11-'11'!H11))</f>
        <v>#DIV/0!</v>
      </c>
    </row>
    <row r="4522" spans="1:4">
      <c r="A4522" s="194" t="s">
        <v>5201</v>
      </c>
      <c r="B4522" s="198" t="s">
        <v>545</v>
      </c>
      <c r="C4522" s="196">
        <f>('5'!E12-'5'!G12-'5'!I12)+('11'!E12-'11'!G12-'11'!I12)</f>
        <v>0</v>
      </c>
      <c r="D4522" s="197" t="e">
        <f>(('5'!E12-'5'!G12-'5'!I12)+('11'!E12-'11'!G12-'11'!I12))*100/(('5'!D12-'5'!F12-'5'!H12)+('11'!D12-'11'!F12-'11'!H12))</f>
        <v>#DIV/0!</v>
      </c>
    </row>
    <row r="4523" spans="1:4">
      <c r="A4523" s="194" t="s">
        <v>5202</v>
      </c>
      <c r="B4523" s="198" t="s">
        <v>547</v>
      </c>
      <c r="C4523" s="196">
        <f>('5'!E13-'5'!G13-'5'!I13)+('11'!E13-'11'!G13-'11'!I13)</f>
        <v>0</v>
      </c>
      <c r="D4523" s="197" t="e">
        <f>(('5'!E13-'5'!G13-'5'!I13)+('11'!E13-'11'!G13-'11'!I13))*100/(('5'!D13-'5'!F13-'5'!H13)+('11'!D13-'11'!F13-'11'!H13))</f>
        <v>#DIV/0!</v>
      </c>
    </row>
    <row r="4524" spans="1:4">
      <c r="A4524" s="194" t="s">
        <v>5203</v>
      </c>
      <c r="B4524" s="198" t="s">
        <v>549</v>
      </c>
      <c r="C4524" s="196">
        <f>('5'!E14-'5'!G14-'5'!I14)+('11'!E14-'11'!G14-'11'!I14)</f>
        <v>0</v>
      </c>
      <c r="D4524" s="197" t="e">
        <f>(('5'!E14-'5'!G14-'5'!I14)+('11'!E14-'11'!G14-'11'!I14))*100/(('5'!D14-'5'!F14-'5'!H14)+('11'!D14-'11'!F14-'11'!H14))</f>
        <v>#DIV/0!</v>
      </c>
    </row>
    <row r="4525" spans="1:4">
      <c r="A4525" s="194" t="s">
        <v>5204</v>
      </c>
      <c r="B4525" s="198" t="s">
        <v>551</v>
      </c>
      <c r="C4525" s="196">
        <f>('5'!E15-'5'!G15-'5'!I15)+('11'!E15-'11'!G15-'11'!I15)</f>
        <v>0</v>
      </c>
      <c r="D4525" s="197" t="e">
        <f>(('5'!E15-'5'!G15-'5'!I15)+('11'!E15-'11'!G15-'11'!I15))*100/(('5'!D15-'5'!F15-'5'!H15)+('11'!D15-'11'!F15-'11'!H15))</f>
        <v>#DIV/0!</v>
      </c>
    </row>
    <row r="4526" spans="1:4">
      <c r="A4526" s="194" t="s">
        <v>5205</v>
      </c>
      <c r="B4526" s="198" t="s">
        <v>553</v>
      </c>
      <c r="C4526" s="196">
        <f>('5'!E16-'5'!G16-'5'!I16)+('11'!E16-'11'!G16-'11'!I16)</f>
        <v>0</v>
      </c>
      <c r="D4526" s="197" t="e">
        <f>(('5'!E16-'5'!G16-'5'!I16)+('11'!E16-'11'!G16-'11'!I16))*100/(('5'!D16-'5'!F16-'5'!H16)+('11'!D16-'11'!F16-'11'!H16))</f>
        <v>#DIV/0!</v>
      </c>
    </row>
    <row r="4527" spans="1:4">
      <c r="A4527" s="194" t="s">
        <v>5206</v>
      </c>
      <c r="B4527" s="198" t="s">
        <v>555</v>
      </c>
      <c r="C4527" s="196">
        <f>('5'!E17-'5'!G17-'5'!I17)+('11'!E17-'11'!G17-'11'!I17)</f>
        <v>0</v>
      </c>
      <c r="D4527" s="197" t="e">
        <f>(('5'!E17-'5'!G17-'5'!I17)+('11'!E17-'11'!G17-'11'!I17))*100/(('5'!D17-'5'!F17-'5'!H17)+('11'!D17-'11'!F17-'11'!H17))</f>
        <v>#DIV/0!</v>
      </c>
    </row>
    <row r="4528" spans="1:4">
      <c r="A4528" s="194" t="s">
        <v>5207</v>
      </c>
      <c r="B4528" s="198" t="s">
        <v>557</v>
      </c>
      <c r="C4528" s="196">
        <f>('5'!E18-'5'!I18)+('11'!E18-'11'!I18)</f>
        <v>0</v>
      </c>
      <c r="D4528" s="197" t="e">
        <f>(('5'!E18-'5'!I18)+('11'!E18-'11'!I18))*100/(('5'!D18-'5'!H18)+('11'!D18-'11'!H18))</f>
        <v>#DIV/0!</v>
      </c>
    </row>
    <row r="4529" spans="1:4">
      <c r="A4529" s="194" t="s">
        <v>5208</v>
      </c>
      <c r="B4529" s="198" t="s">
        <v>559</v>
      </c>
      <c r="C4529" s="196">
        <f>('5'!E19-'5'!G19-'5'!I19)+('11'!E19-'11'!G19-'11'!I19)</f>
        <v>0</v>
      </c>
      <c r="D4529" s="197" t="e">
        <f>(('5'!E19-'5'!G19-'5'!I19)+('11'!E19-'11'!G19-'11'!I19))*100/(('5'!D19-'5'!F19-'5'!H19)+('11'!D19-'11'!F19-'11'!H19))</f>
        <v>#DIV/0!</v>
      </c>
    </row>
    <row r="4530" spans="1:4">
      <c r="A4530" s="194" t="s">
        <v>5209</v>
      </c>
      <c r="B4530" s="198" t="s">
        <v>561</v>
      </c>
      <c r="C4530" s="196">
        <f>('5'!E20-'5'!G20-'5'!I20)+('11'!E20-'11'!G20-'11'!I20)</f>
        <v>0</v>
      </c>
      <c r="D4530" s="197" t="e">
        <f>(('5'!E20-'5'!G20-'5'!I20)+('11'!E20-'11'!G20-'11'!I20))*100/(('5'!D20-'5'!F20-'5'!H20)+('11'!D20-'11'!F20-'11'!H20))</f>
        <v>#DIV/0!</v>
      </c>
    </row>
    <row r="4531" spans="1:4">
      <c r="A4531" s="194" t="s">
        <v>5210</v>
      </c>
      <c r="B4531" s="198" t="s">
        <v>563</v>
      </c>
      <c r="C4531" s="196">
        <f>('5'!E21-'5'!G21-'5'!I21)+('11'!E21-'11'!G21-'11'!I21)</f>
        <v>0</v>
      </c>
      <c r="D4531" s="197" t="e">
        <f>(('5'!E21-'5'!G21-'5'!I21)+('11'!E21-'11'!G21-'11'!I21))*100/(('5'!D21-'5'!F21-'5'!H21)+('11'!D21-'11'!F21-'11'!H21))</f>
        <v>#DIV/0!</v>
      </c>
    </row>
    <row r="4532" spans="1:4">
      <c r="A4532" s="194" t="s">
        <v>5211</v>
      </c>
      <c r="B4532" s="198" t="s">
        <v>254</v>
      </c>
      <c r="C4532" s="196">
        <f>('5'!E22-'5'!G22-'5'!I22)+('11'!E22-'11'!G22-'11'!I22)</f>
        <v>0</v>
      </c>
      <c r="D4532" s="197" t="e">
        <f>(('5'!E22-'5'!G22-'5'!I22)+('11'!E22-'11'!G22-'11'!I22))*100/(('5'!D22-'5'!F22-'5'!H22)+('11'!D22-'11'!F22-'11'!H22))</f>
        <v>#DIV/0!</v>
      </c>
    </row>
    <row r="4533" spans="1:4">
      <c r="A4533" s="194" t="s">
        <v>5212</v>
      </c>
      <c r="B4533" s="198" t="s">
        <v>566</v>
      </c>
      <c r="C4533" s="196">
        <f>('5'!E23-'5'!G23-'5'!I23)+('11'!E23-'11'!G23-'11'!I23)</f>
        <v>0</v>
      </c>
      <c r="D4533" s="197" t="e">
        <f>(('5'!E23-'5'!G23-'5'!I23)+('11'!E23-'11'!G23-'11'!I23))*100/(('5'!D23-'5'!F23-'5'!H23)+('11'!D23-'11'!F23-'11'!H23))</f>
        <v>#DIV/0!</v>
      </c>
    </row>
    <row r="4534" spans="1:4">
      <c r="A4534" s="194" t="s">
        <v>5213</v>
      </c>
      <c r="B4534" s="198" t="s">
        <v>568</v>
      </c>
      <c r="C4534" s="196">
        <f>('5'!E24-'5'!G24-'5'!I24)+('11'!E24-'11'!G24-'11'!I24)</f>
        <v>0</v>
      </c>
      <c r="D4534" s="197" t="e">
        <f>(('5'!E24-'5'!G24-'5'!I24)+('11'!E24-'11'!G24-'11'!I24))*100/(('5'!D24-'5'!F24-'5'!H24)+('11'!D24-'11'!F24-'11'!H24))</f>
        <v>#DIV/0!</v>
      </c>
    </row>
    <row r="4535" spans="1:4">
      <c r="A4535" s="194" t="s">
        <v>5214</v>
      </c>
      <c r="B4535" s="198" t="s">
        <v>570</v>
      </c>
      <c r="C4535" s="196">
        <f>('5'!E25-'5'!G25-'5'!I25)+('11'!E25-'11'!G25-'11'!I25)</f>
        <v>0</v>
      </c>
      <c r="D4535" s="197" t="e">
        <f>(('5'!E25-'5'!G25-'5'!I25)+('11'!E25-'11'!G25-'11'!I25))*100/(('5'!D25-'5'!F25-'5'!H25)+('11'!D25-'11'!F25-'11'!H25))</f>
        <v>#DIV/0!</v>
      </c>
    </row>
    <row r="4536" spans="1:4">
      <c r="A4536" s="194" t="s">
        <v>5215</v>
      </c>
      <c r="B4536" s="198" t="s">
        <v>572</v>
      </c>
      <c r="C4536" s="196">
        <f>('5'!E26-'5'!G26-'5'!I26)+('11'!E26-'11'!G26-'11'!I26)</f>
        <v>0</v>
      </c>
      <c r="D4536" s="197" t="e">
        <f>(('5'!E26-'5'!G26-'5'!I26)+('11'!E26-'11'!G26-'11'!I26))*100/(('5'!D26-'5'!F26-'5'!H26)+('11'!D26-'11'!F26-'11'!H26))</f>
        <v>#DIV/0!</v>
      </c>
    </row>
    <row r="4537" spans="1:4">
      <c r="A4537" s="194" t="s">
        <v>5216</v>
      </c>
      <c r="B4537" s="198" t="s">
        <v>574</v>
      </c>
      <c r="C4537" s="196">
        <f>('5'!E27-'5'!G27-'5'!I27)+('11'!E27-'11'!G27-'11'!I27)</f>
        <v>0</v>
      </c>
      <c r="D4537" s="197" t="e">
        <f>(('5'!E27-'5'!G27-'5'!I27)+('11'!E27-'11'!G27-'11'!I27))*100/(('5'!D27-'5'!F27-'5'!H27)+('11'!D27-'11'!F27-'11'!H27))</f>
        <v>#DIV/0!</v>
      </c>
    </row>
    <row r="4538" spans="1:4">
      <c r="A4538" s="194" t="s">
        <v>5217</v>
      </c>
      <c r="B4538" s="198" t="s">
        <v>576</v>
      </c>
      <c r="C4538" s="196">
        <f>('5'!E28-'5'!G28-'5'!I28)+('11'!E28-'11'!G28-'11'!I28)</f>
        <v>0</v>
      </c>
      <c r="D4538" s="197" t="e">
        <f>(('5'!E28-'5'!G28-'5'!I28)+('11'!E28-'11'!G28-'11'!I28))*100/(('5'!D28-'5'!F28-'5'!H28)+('11'!D28-'11'!F28-'11'!H28))</f>
        <v>#DIV/0!</v>
      </c>
    </row>
    <row r="4539" spans="1:4">
      <c r="A4539" s="194" t="s">
        <v>5218</v>
      </c>
      <c r="B4539" s="198" t="s">
        <v>578</v>
      </c>
      <c r="C4539" s="196">
        <f>('5'!E30-'5'!G30-'5'!I30)+('11'!E30-'11'!G30-'11'!I30)</f>
        <v>0</v>
      </c>
      <c r="D4539" s="197" t="e">
        <f>(('5'!E30-'5'!G30-'5'!I30)+('11'!E30-'11'!G30-'11'!I30))*100/(('5'!D30-'5'!F30-'5'!H30)+('11'!D30-'11'!F30-'11'!H30))</f>
        <v>#DIV/0!</v>
      </c>
    </row>
    <row r="4540" s="181" customFormat="1" spans="1:11">
      <c r="A4540" s="194" t="s">
        <v>5219</v>
      </c>
      <c r="B4540" s="198" t="s">
        <v>733</v>
      </c>
      <c r="C4540" s="196">
        <f>('6'!E6-'6'!G6-'6'!I6)+('12'!E6-'12'!G6-'12'!I6)</f>
        <v>0</v>
      </c>
      <c r="D4540" s="197" t="e">
        <f>(('6'!E6-'6'!G6-'6'!I6)+('12'!E6-'12'!G6-'12'!I6))*100/(('6'!D6-'6'!F6-'6'!H6)+('12'!D6-'12'!F6-'12'!H6))</f>
        <v>#DIV/0!</v>
      </c>
      <c r="K4540" s="203"/>
    </row>
    <row r="4541" spans="1:4">
      <c r="A4541" s="194" t="s">
        <v>5220</v>
      </c>
      <c r="B4541" s="198" t="s">
        <v>582</v>
      </c>
      <c r="C4541" s="196">
        <f>('6'!E7-'6'!G7-'6'!I7)+('12'!E7-'12'!G7-'12'!I7)</f>
        <v>0</v>
      </c>
      <c r="D4541" s="197" t="e">
        <f>(('6'!E7-'6'!G7-'6'!I7)+('12'!E7-'12'!G7-'12'!I7))*100/(('6'!D7-'6'!F7-'6'!H7)+('12'!D7-'12'!F7-'12'!H7))</f>
        <v>#DIV/0!</v>
      </c>
    </row>
    <row r="4542" spans="1:4">
      <c r="A4542" s="194" t="s">
        <v>5221</v>
      </c>
      <c r="B4542" s="198" t="s">
        <v>584</v>
      </c>
      <c r="C4542" s="196">
        <f>('6'!E8-'6'!G8-'6'!I8)+('12'!E8-'12'!G8-'12'!I8)</f>
        <v>0</v>
      </c>
      <c r="D4542" s="197" t="e">
        <f>(('6'!E8-'6'!G8-'6'!I8)+('12'!E8-'12'!G8-'12'!I8))*100/(('6'!D8-'6'!F8-'6'!H8)+('12'!D8-'12'!F8-'12'!H8))</f>
        <v>#DIV/0!</v>
      </c>
    </row>
    <row r="4543" spans="1:4">
      <c r="A4543" s="194" t="s">
        <v>5222</v>
      </c>
      <c r="B4543" s="198" t="s">
        <v>586</v>
      </c>
      <c r="C4543" s="196">
        <f>('6'!E13-'6'!G13-'6'!I13)+('12'!E13-'12'!G13-'12'!I13)</f>
        <v>1.5</v>
      </c>
      <c r="D4543" s="197">
        <f>(('6'!E13-'6'!G13-'6'!I13)+('12'!E13-'12'!G13-'12'!I13))*100/(('6'!D13-'6'!F13-'6'!H13)+('12'!D13-'12'!F13-'12'!H13))</f>
        <v>100</v>
      </c>
    </row>
    <row r="4544" spans="1:4">
      <c r="A4544" s="194" t="s">
        <v>5223</v>
      </c>
      <c r="B4544" s="198" t="s">
        <v>588</v>
      </c>
      <c r="C4544" s="196">
        <f>('6'!E17-'6'!G17-'6'!I17)+('12'!E17-'12'!G17-'12'!I17)</f>
        <v>1.5</v>
      </c>
      <c r="D4544" s="197">
        <f>(('6'!E17-'6'!G17-'6'!I17)+('12'!E17-'12'!G17-'12'!I17))*100/(('6'!D17-'6'!F17-'6'!H17)+('12'!D17-'12'!F17-'12'!H17))</f>
        <v>100</v>
      </c>
    </row>
    <row r="4545" spans="1:4">
      <c r="A4545" s="194" t="s">
        <v>5224</v>
      </c>
      <c r="B4545" s="198" t="s">
        <v>590</v>
      </c>
      <c r="C4545" s="196">
        <f>('6'!E19-'6'!G19-'6'!I19)+('12'!E19-'12'!G19-'12'!I19)</f>
        <v>0.5</v>
      </c>
      <c r="D4545" s="197">
        <f>(('6'!E19-'6'!G19-'6'!I19)+('12'!E19-'12'!G19-'12'!I19))*100/(('6'!D19-'6'!F19-'6'!H19)+('12'!D19-'12'!F19-'12'!H19))</f>
        <v>100</v>
      </c>
    </row>
    <row r="4546" spans="1:4">
      <c r="A4546" s="194" t="s">
        <v>5225</v>
      </c>
      <c r="B4546" s="199" t="s">
        <v>592</v>
      </c>
      <c r="C4546" s="196">
        <f>('6'!E20-'6'!G20-'6'!I20)+('12'!E20-'12'!G20-'12'!I20)</f>
        <v>0</v>
      </c>
      <c r="D4546" s="197" t="e">
        <f>(('6'!E20-'6'!G20-'6'!I20)+('12'!E20-'12'!G20-'12'!I20))*100/(('6'!D20-'6'!F20-'6'!H20)+('12'!D20-'12'!F20-'12'!H20))</f>
        <v>#DIV/0!</v>
      </c>
    </row>
    <row r="4547" spans="1:4">
      <c r="A4547" s="194" t="s">
        <v>5226</v>
      </c>
      <c r="B4547" s="198" t="s">
        <v>594</v>
      </c>
      <c r="C4547" s="196">
        <f>('6'!E22-'6'!G22-'6'!I22)+('12'!E22-'12'!G22-'12'!I22)</f>
        <v>0</v>
      </c>
      <c r="D4547" s="197" t="e">
        <f>(('6'!E22-'6'!G22-'6'!I22)+('12'!E22-'12'!G22-'12'!I22))*100/(('6'!D22-'6'!F22-'6'!H22)+('12'!D22-'12'!F22-'12'!H22))</f>
        <v>#DIV/0!</v>
      </c>
    </row>
    <row r="4548" spans="1:4">
      <c r="A4548" s="194" t="s">
        <v>5227</v>
      </c>
      <c r="B4548" s="198" t="s">
        <v>596</v>
      </c>
      <c r="C4548" s="196">
        <f>('6'!E23-'6'!G23-'6'!I23)+('12'!E23-'12'!G23-'12'!I23)</f>
        <v>0</v>
      </c>
      <c r="D4548" s="197" t="e">
        <f>(('6'!E23-'6'!G23-'6'!I23)+('12'!E23-'12'!G23-'12'!I23))*100/(('6'!D23-'6'!F23-'6'!H23)+('12'!D23-'12'!F23-'12'!H23))</f>
        <v>#DIV/0!</v>
      </c>
    </row>
    <row r="4549" spans="1:4">
      <c r="A4549" s="194" t="s">
        <v>5228</v>
      </c>
      <c r="B4549" s="198" t="s">
        <v>598</v>
      </c>
      <c r="C4549" s="196">
        <f>('6'!E24-'6'!G24-'6'!I24)+('12'!E24-'12'!G24-'12'!I24)</f>
        <v>0</v>
      </c>
      <c r="D4549" s="197" t="e">
        <f>(('6'!E24-'6'!G24-'6'!I24)+('12'!E24-'12'!G24-'12'!I24))*100/(('6'!D24-'6'!F24-'6'!H24)+('12'!D24-'12'!F24-'12'!H24))</f>
        <v>#DIV/0!</v>
      </c>
    </row>
    <row r="4550" spans="1:4">
      <c r="A4550" s="194" t="s">
        <v>5229</v>
      </c>
      <c r="B4550" s="198" t="s">
        <v>600</v>
      </c>
      <c r="C4550" s="196">
        <f>('6'!E25-'6'!G25-'6'!I25)+('12'!E25-'12'!G25-'12'!I25)</f>
        <v>0</v>
      </c>
      <c r="D4550" s="197" t="e">
        <f>(('6'!E25-'6'!G25-'6'!I25)+('12'!E25-'12'!G25-'12'!I25))*100/(('6'!D25-'6'!F25-'6'!H25)+('12'!D25-'12'!F25-'12'!H25))</f>
        <v>#DIV/0!</v>
      </c>
    </row>
    <row r="4551" spans="1:4">
      <c r="A4551" s="194" t="s">
        <v>5230</v>
      </c>
      <c r="B4551" s="198" t="s">
        <v>602</v>
      </c>
      <c r="C4551" s="196">
        <f>('6'!E26-'6'!G26-'6'!I26)+('12'!E26-'12'!G26-'12'!I26)</f>
        <v>0</v>
      </c>
      <c r="D4551" s="197" t="e">
        <f>(('6'!E26-'6'!G26-'6'!I26)+('12'!E26-'12'!G26-'12'!I26))*100/(('6'!D26-'6'!F26-'6'!H26)+('12'!D26-'12'!F26-'12'!H26))</f>
        <v>#DIV/0!</v>
      </c>
    </row>
    <row r="4552" spans="1:4">
      <c r="A4552" s="194" t="s">
        <v>5231</v>
      </c>
      <c r="B4552" s="198" t="s">
        <v>559</v>
      </c>
      <c r="C4552" s="196">
        <f>('6'!E27-'6'!G27-'6'!I27)+('12'!E27-'12'!G27-'12'!I27)</f>
        <v>0</v>
      </c>
      <c r="D4552" s="197" t="e">
        <f>(('6'!E27-'6'!G27-'6'!I27)+('12'!E27-'12'!G27-'12'!I27))*100/(('6'!D27-'6'!F27-'6'!H27)+('12'!D27-'12'!F27-'12'!H27))</f>
        <v>#DIV/0!</v>
      </c>
    </row>
    <row r="4553" spans="1:4">
      <c r="A4553" s="194" t="s">
        <v>5232</v>
      </c>
      <c r="B4553" s="198" t="s">
        <v>605</v>
      </c>
      <c r="C4553" s="196">
        <f>('7'!E6-'7'!G6-'7'!I6)+('13'!E6-'13'!G6-'13'!I6)</f>
        <v>0</v>
      </c>
      <c r="D4553" s="197" t="e">
        <f>(('7'!E6-'7'!G6-'7'!I6)+('13'!E6-'13'!G6-'13'!I6))*100/(('7'!D6-'7'!F6-'7'!H6)+('13'!D6-'13'!F6-'13'!H6))</f>
        <v>#DIV/0!</v>
      </c>
    </row>
    <row r="4554" spans="1:4">
      <c r="A4554" s="194" t="s">
        <v>5233</v>
      </c>
      <c r="B4554" s="198" t="s">
        <v>607</v>
      </c>
      <c r="C4554" s="196">
        <f>('7'!E7-'7'!G7-'7'!I7)+('13'!E7-'13'!G7-'13'!I7)</f>
        <v>0</v>
      </c>
      <c r="D4554" s="197" t="e">
        <f>(('7'!E7-'7'!G7-'7'!I7)+('13'!E7-'13'!G7-'13'!I7))*100/(('7'!D7-'7'!F7-'7'!H7)+('13'!D7-'13'!F7-'13'!H7))</f>
        <v>#DIV/0!</v>
      </c>
    </row>
    <row r="4555" spans="1:4">
      <c r="A4555" s="194" t="s">
        <v>5234</v>
      </c>
      <c r="B4555" s="198" t="s">
        <v>358</v>
      </c>
      <c r="C4555" s="196">
        <f>('7'!E8-'7'!G8-'7'!I8)+('13'!E8-'13'!G8-'13'!I8)</f>
        <v>1</v>
      </c>
      <c r="D4555" s="197">
        <f>(('7'!E8-'7'!G8-'7'!I8)+('13'!E8-'13'!G8-'13'!I8))*100/(('7'!D8-'7'!F8-'7'!H8)+('13'!D8-'13'!F8-'13'!H8))</f>
        <v>100</v>
      </c>
    </row>
    <row r="4556" spans="1:4">
      <c r="A4556" s="194" t="s">
        <v>5235</v>
      </c>
      <c r="B4556" s="198" t="s">
        <v>610</v>
      </c>
      <c r="C4556" s="196">
        <f>('7'!E9-'7'!G9-'7'!I9)+('13'!E9-'13'!G9-'13'!I9)</f>
        <v>0</v>
      </c>
      <c r="D4556" s="197" t="e">
        <f>(('7'!E9-'7'!G9-'7'!I9)+('13'!E9-'13'!G9-'13'!I9))*100/(('7'!D9-'7'!F9-'7'!H9)+('13'!D9-'13'!F9-'13'!H9))</f>
        <v>#DIV/0!</v>
      </c>
    </row>
    <row r="4557" spans="1:4">
      <c r="A4557" s="194" t="s">
        <v>5236</v>
      </c>
      <c r="B4557" s="198" t="s">
        <v>612</v>
      </c>
      <c r="C4557" s="196">
        <f>('7'!E10-'7'!G10-'7'!I10)+('13'!E10-'13'!G10-'13'!I10)</f>
        <v>0</v>
      </c>
      <c r="D4557" s="197" t="e">
        <f>(('7'!E10-'7'!G10-'7'!I10)+('13'!E10-'13'!G10-'13'!I10))*100/(('7'!D10-'7'!F10-'7'!H10)+('13'!D10-'13'!F10-'13'!H10))</f>
        <v>#DIV/0!</v>
      </c>
    </row>
    <row r="4558" spans="1:4">
      <c r="A4558" s="194" t="s">
        <v>5237</v>
      </c>
      <c r="B4558" s="198" t="s">
        <v>614</v>
      </c>
      <c r="C4558" s="196">
        <f>('7'!E11-'7'!G11-'7'!I11)+('13'!E11-'13'!G11-'13'!I11)</f>
        <v>0</v>
      </c>
      <c r="D4558" s="197" t="e">
        <f>(('7'!E11-'7'!G11-'7'!I11)+('13'!E11-'13'!G11-'13'!I11))*100/(('7'!D11-'7'!F11-'7'!H11)+('13'!D11-'13'!F11-'13'!H11))</f>
        <v>#DIV/0!</v>
      </c>
    </row>
    <row r="4559" spans="1:4">
      <c r="A4559" s="194" t="s">
        <v>5238</v>
      </c>
      <c r="B4559" s="198" t="s">
        <v>616</v>
      </c>
      <c r="C4559" s="196">
        <f>('7'!E12-'7'!G12-'7'!I12)+('13'!E12-'13'!G12-'13'!I12)</f>
        <v>0</v>
      </c>
      <c r="D4559" s="197" t="e">
        <f>(('7'!E12-'7'!G12-'7'!I12)+('13'!E12-'13'!G12-'13'!I12))*100/(('7'!D12-'7'!F12-'7'!H12)+('13'!D12-'13'!F12-'13'!H12))</f>
        <v>#DIV/0!</v>
      </c>
    </row>
    <row r="4560" spans="1:4">
      <c r="A4560" s="194" t="s">
        <v>5239</v>
      </c>
      <c r="B4560" s="198" t="s">
        <v>618</v>
      </c>
      <c r="C4560" s="196">
        <f>('7'!E13-'7'!G13-'7'!I13)+('13'!E13-'13'!G13-'13'!I13)</f>
        <v>0</v>
      </c>
      <c r="D4560" s="197" t="e">
        <f>(('7'!E13-'7'!G13-'7'!I13)+('13'!E13-'13'!G13-'13'!I13))*100/(('7'!D13-'7'!F13-'7'!H13)+('13'!D13-'13'!F13-'13'!H13))</f>
        <v>#DIV/0!</v>
      </c>
    </row>
    <row r="4561" spans="1:4">
      <c r="A4561" s="194" t="s">
        <v>5240</v>
      </c>
      <c r="B4561" s="198" t="s">
        <v>620</v>
      </c>
      <c r="C4561" s="196">
        <f>('7'!E19-'7'!G19-'7'!I19)+('13'!E19-'13'!G19-'13'!I19)</f>
        <v>0</v>
      </c>
      <c r="D4561" s="197" t="e">
        <f>(('7'!E19-'7'!G19-'7'!I19)+('13'!E19-'13'!G19-'13'!I19))*100/(('7'!D19-'7'!F19-'7'!H19)+('13'!D19-'13'!F19-'13'!H19))</f>
        <v>#DIV/0!</v>
      </c>
    </row>
    <row r="4562" spans="1:4">
      <c r="A4562" s="194" t="s">
        <v>5241</v>
      </c>
      <c r="B4562" s="199" t="s">
        <v>622</v>
      </c>
      <c r="C4562" s="196">
        <f>('7'!E20-'7'!G20-'7'!I20)+('13'!E20-'13'!G20-'13'!I20)</f>
        <v>0</v>
      </c>
      <c r="D4562" s="197" t="e">
        <f>(('7'!E20-'7'!G20-'7'!I20)+('13'!E20-'13'!G20-'13'!I20))*100/(('7'!D20-'7'!F20-'7'!H20)+('13'!D20-'13'!F20-'13'!H20))</f>
        <v>#DIV/0!</v>
      </c>
    </row>
    <row r="4563" spans="1:4">
      <c r="A4563" s="194" t="s">
        <v>5242</v>
      </c>
      <c r="B4563" s="199" t="s">
        <v>624</v>
      </c>
      <c r="C4563" s="196">
        <f>('7'!E21-'7'!G21-'7'!I21)+('13'!E21-'13'!G21-'13'!I21)</f>
        <v>0</v>
      </c>
      <c r="D4563" s="197" t="e">
        <f>(('7'!E21-'7'!G21-'7'!I21)+('13'!E21-'13'!G21-'13'!I21))*100/(('7'!D21-'7'!F21-'7'!H21)+('13'!D21-'13'!F21-'13'!H21))</f>
        <v>#DIV/0!</v>
      </c>
    </row>
    <row r="4564" spans="1:4">
      <c r="A4564" s="194" t="s">
        <v>5243</v>
      </c>
      <c r="B4564" s="198" t="s">
        <v>626</v>
      </c>
      <c r="C4564" s="196">
        <f>('7'!E22-'7'!G22-'7'!I22)+('13'!E22-'13'!G22-'13'!I22)</f>
        <v>0</v>
      </c>
      <c r="D4564" s="197" t="e">
        <f>(('7'!E22-'7'!G22-'7'!I22)+('13'!E22-'13'!G22-'13'!I22))*100/(('7'!D22-'7'!F22-'7'!H22)+('13'!D22-'13'!F22-'13'!H22))</f>
        <v>#DIV/0!</v>
      </c>
    </row>
    <row r="4565" spans="1:4">
      <c r="A4565" s="194" t="s">
        <v>5244</v>
      </c>
      <c r="B4565" s="198" t="s">
        <v>628</v>
      </c>
      <c r="C4565" s="196">
        <f>('7'!E23-'7'!G23-'7'!I23)+('13'!E23-'13'!G23-'13'!I23)</f>
        <v>0.5</v>
      </c>
      <c r="D4565" s="197">
        <f>(('7'!E23-'7'!G23-'7'!I23)+('13'!E23-'13'!G23-'13'!I23))*100/(('7'!D23-'7'!F23-'7'!H23)+('13'!D23-'13'!F23-'13'!H23))</f>
        <v>100</v>
      </c>
    </row>
    <row r="4566" spans="1:4">
      <c r="A4566" s="194" t="s">
        <v>5245</v>
      </c>
      <c r="B4566" s="198" t="s">
        <v>630</v>
      </c>
      <c r="C4566" s="196">
        <f>('7'!E24-'7'!G24-'7'!I24)+('13'!E24-'13'!G24-'13'!I24)</f>
        <v>0</v>
      </c>
      <c r="D4566" s="197" t="e">
        <f>(('7'!E24-'7'!G24-'7'!I24)+('13'!E24-'13'!G24-'13'!I24))*100/(('7'!D24-'7'!F24-'7'!H24)+('13'!D24-'13'!F24-'13'!H24))</f>
        <v>#DIV/0!</v>
      </c>
    </row>
    <row r="4567" spans="1:4">
      <c r="A4567" s="194" t="s">
        <v>5246</v>
      </c>
      <c r="B4567" s="198" t="s">
        <v>632</v>
      </c>
      <c r="C4567" s="196">
        <f>('7'!E25-'7'!G25-'7'!I25)+('13'!E25-'13'!G25-'13'!I25)</f>
        <v>3.5</v>
      </c>
      <c r="D4567" s="197">
        <f>(('7'!E25-'7'!G25-'7'!I25)+('13'!E25-'13'!G25-'13'!I25))*100/(('7'!D25-'7'!F25-'7'!H25)+('13'!D25-'13'!F25-'13'!H25))</f>
        <v>100</v>
      </c>
    </row>
    <row r="4568" ht="25.5" spans="1:4">
      <c r="A4568" s="194" t="s">
        <v>5247</v>
      </c>
      <c r="B4568" s="201" t="s">
        <v>3075</v>
      </c>
      <c r="C4568" s="196">
        <f>'2'!G11+'8'!G11+'6'!G6+'12'!G6</f>
        <v>0</v>
      </c>
      <c r="D4568" s="197" t="e">
        <f>('2'!G11+'8'!G11+'6'!G6+'12'!G6)*100/('2'!F11+'8'!F11)</f>
        <v>#DIV/0!</v>
      </c>
    </row>
    <row r="4569" ht="38.25" spans="1:4">
      <c r="A4569" s="194" t="s">
        <v>5248</v>
      </c>
      <c r="B4569" s="201" t="s">
        <v>764</v>
      </c>
      <c r="C4569" s="196">
        <f>'2'!G13+'8'!G13</f>
        <v>0</v>
      </c>
      <c r="D4569" s="197" t="e">
        <f>('2'!G13+'8'!G13)*100/('2'!F13+'8'!F13)</f>
        <v>#DIV/0!</v>
      </c>
    </row>
    <row r="4570" spans="1:4">
      <c r="A4570" s="194" t="s">
        <v>5249</v>
      </c>
      <c r="B4570" s="198" t="s">
        <v>394</v>
      </c>
      <c r="C4570" s="196">
        <f>'2'!G14+'8'!G14</f>
        <v>0</v>
      </c>
      <c r="D4570" s="197" t="e">
        <f>('2'!G14+'8'!G14)*100/('2'!F14+'8'!F14)</f>
        <v>#DIV/0!</v>
      </c>
    </row>
    <row r="4571" spans="1:4">
      <c r="A4571" s="194" t="s">
        <v>5250</v>
      </c>
      <c r="B4571" s="198" t="s">
        <v>396</v>
      </c>
      <c r="C4571" s="196">
        <f>'2'!G15+'8'!G15</f>
        <v>0</v>
      </c>
      <c r="D4571" s="197" t="e">
        <f>('2'!G15+'8'!G15)*100/('2'!F15+'8'!F15)</f>
        <v>#DIV/0!</v>
      </c>
    </row>
    <row r="4572" spans="1:4">
      <c r="A4572" s="194" t="s">
        <v>5251</v>
      </c>
      <c r="B4572" s="198" t="s">
        <v>398</v>
      </c>
      <c r="C4572" s="196">
        <f>'2'!G16+'8'!G16</f>
        <v>0</v>
      </c>
      <c r="D4572" s="197" t="e">
        <f>('2'!G16+'8'!G16)*100/('2'!F16+'8'!F16)</f>
        <v>#DIV/0!</v>
      </c>
    </row>
    <row r="4573" spans="1:4">
      <c r="A4573" s="194" t="s">
        <v>5252</v>
      </c>
      <c r="B4573" s="198" t="s">
        <v>84</v>
      </c>
      <c r="C4573" s="196">
        <f>'2'!G17+'8'!G17</f>
        <v>0</v>
      </c>
      <c r="D4573" s="197" t="e">
        <f>('2'!G17+'8'!G17)*100/('2'!F17+'8'!F17)</f>
        <v>#DIV/0!</v>
      </c>
    </row>
    <row r="4574" spans="1:4">
      <c r="A4574" s="194" t="s">
        <v>5253</v>
      </c>
      <c r="B4574" s="198" t="s">
        <v>401</v>
      </c>
      <c r="C4574" s="196">
        <f>'2'!G18+'8'!G18</f>
        <v>0</v>
      </c>
      <c r="D4574" s="197" t="e">
        <f>('2'!G18+'8'!G18)*100/('2'!F18+'8'!F18)</f>
        <v>#DIV/0!</v>
      </c>
    </row>
    <row r="4575" spans="1:4">
      <c r="A4575" s="194" t="s">
        <v>5254</v>
      </c>
      <c r="B4575" s="198" t="s">
        <v>403</v>
      </c>
      <c r="C4575" s="196">
        <f>'2'!G19+'8'!G19</f>
        <v>0</v>
      </c>
      <c r="D4575" s="197" t="e">
        <f>('2'!G19+'8'!G19)*100/('2'!F19+'8'!F19)</f>
        <v>#DIV/0!</v>
      </c>
    </row>
    <row r="4576" spans="1:4">
      <c r="A4576" s="194" t="s">
        <v>5255</v>
      </c>
      <c r="B4576" s="198" t="s">
        <v>405</v>
      </c>
      <c r="C4576" s="196">
        <f>'2'!G20+'8'!G20</f>
        <v>0</v>
      </c>
      <c r="D4576" s="197" t="e">
        <f>('2'!G20+'8'!G20)*100/('2'!F20+'8'!F20)</f>
        <v>#DIV/0!</v>
      </c>
    </row>
    <row r="4577" spans="1:4">
      <c r="A4577" s="194" t="s">
        <v>5256</v>
      </c>
      <c r="B4577" s="198" t="s">
        <v>409</v>
      </c>
      <c r="C4577" s="196">
        <f>'2'!G22+'8'!G22</f>
        <v>0</v>
      </c>
      <c r="D4577" s="197" t="e">
        <f>('2'!G22+'8'!G22)*100/('2'!F22+'8'!F22)</f>
        <v>#DIV/0!</v>
      </c>
    </row>
    <row r="4578" spans="1:4">
      <c r="A4578" s="194" t="s">
        <v>5257</v>
      </c>
      <c r="B4578" s="198" t="s">
        <v>411</v>
      </c>
      <c r="C4578" s="196">
        <f>'2'!G23+'8'!G23</f>
        <v>0</v>
      </c>
      <c r="D4578" s="197" t="e">
        <f>('2'!G23+'8'!G23)*100/('2'!F23+'8'!F23)</f>
        <v>#DIV/0!</v>
      </c>
    </row>
    <row r="4579" spans="1:4">
      <c r="A4579" s="194" t="s">
        <v>5258</v>
      </c>
      <c r="B4579" s="198" t="s">
        <v>413</v>
      </c>
      <c r="C4579" s="196">
        <f>'2'!G24+'8'!G24</f>
        <v>0</v>
      </c>
      <c r="D4579" s="197" t="e">
        <f>('2'!G24+'8'!G24)*100/('2'!F24+'8'!F24)</f>
        <v>#DIV/0!</v>
      </c>
    </row>
    <row r="4580" spans="1:4">
      <c r="A4580" s="194" t="s">
        <v>5259</v>
      </c>
      <c r="B4580" s="198" t="s">
        <v>415</v>
      </c>
      <c r="C4580" s="196">
        <f>'2'!G25+'8'!G25</f>
        <v>0</v>
      </c>
      <c r="D4580" s="197" t="e">
        <f>('2'!G25+'8'!G25)*100/('2'!F25+'8'!F25)</f>
        <v>#DIV/0!</v>
      </c>
    </row>
    <row r="4581" spans="1:4">
      <c r="A4581" s="194" t="s">
        <v>5260</v>
      </c>
      <c r="B4581" s="198" t="s">
        <v>417</v>
      </c>
      <c r="C4581" s="196">
        <f>'2'!G26+'8'!G26</f>
        <v>0</v>
      </c>
      <c r="D4581" s="197" t="e">
        <f>('2'!G26+'8'!G26)*100/('2'!F26+'8'!F26)</f>
        <v>#DIV/0!</v>
      </c>
    </row>
    <row r="4582" spans="1:4">
      <c r="A4582" s="194" t="s">
        <v>5261</v>
      </c>
      <c r="B4582" s="198" t="s">
        <v>419</v>
      </c>
      <c r="C4582" s="196">
        <f>'2'!G27+'8'!G27</f>
        <v>0</v>
      </c>
      <c r="D4582" s="197" t="e">
        <f>('2'!G27+'8'!G27)*100/('2'!F27+'8'!F27)</f>
        <v>#DIV/0!</v>
      </c>
    </row>
    <row r="4583" spans="1:4">
      <c r="A4583" s="194" t="s">
        <v>5262</v>
      </c>
      <c r="B4583" s="198" t="s">
        <v>421</v>
      </c>
      <c r="C4583" s="196">
        <f>'2'!G28+'8'!G28</f>
        <v>0</v>
      </c>
      <c r="D4583" s="197" t="e">
        <f>('2'!G28+'8'!G28)*100/('2'!F28+'8'!F28)</f>
        <v>#DIV/0!</v>
      </c>
    </row>
    <row r="4584" spans="1:4">
      <c r="A4584" s="194" t="s">
        <v>5263</v>
      </c>
      <c r="B4584" s="198" t="s">
        <v>423</v>
      </c>
      <c r="C4584" s="196">
        <f>'2'!G29+'8'!G29</f>
        <v>0</v>
      </c>
      <c r="D4584" s="197" t="e">
        <f>('2'!G29+'8'!G29)*100/('2'!F29+'8'!F29)</f>
        <v>#DIV/0!</v>
      </c>
    </row>
    <row r="4585" spans="1:4">
      <c r="A4585" s="194" t="s">
        <v>5264</v>
      </c>
      <c r="B4585" s="198" t="s">
        <v>425</v>
      </c>
      <c r="C4585" s="196">
        <f>'3'!G6+'9'!G6</f>
        <v>0</v>
      </c>
      <c r="D4585" s="197" t="e">
        <f>('3'!G6+'9'!G6)*100/('3'!F6+'9'!F6)</f>
        <v>#DIV/0!</v>
      </c>
    </row>
    <row r="4586" spans="1:4">
      <c r="A4586" s="194" t="s">
        <v>5265</v>
      </c>
      <c r="B4586" s="198" t="s">
        <v>427</v>
      </c>
      <c r="C4586" s="196">
        <f>'3'!G7+'9'!G7</f>
        <v>0</v>
      </c>
      <c r="D4586" s="197" t="e">
        <f>('3'!G7+'9'!G7)*100/('3'!F7+'9'!F7)</f>
        <v>#DIV/0!</v>
      </c>
    </row>
    <row r="4587" spans="1:4">
      <c r="A4587" s="194" t="s">
        <v>5266</v>
      </c>
      <c r="B4587" s="198" t="s">
        <v>429</v>
      </c>
      <c r="C4587" s="196">
        <f>'3'!G8+'9'!G8</f>
        <v>0</v>
      </c>
      <c r="D4587" s="197" t="e">
        <f>('3'!G8+'9'!G8)*100/('3'!F8+'9'!F8)</f>
        <v>#DIV/0!</v>
      </c>
    </row>
    <row r="4588" spans="1:4">
      <c r="A4588" s="194" t="s">
        <v>5267</v>
      </c>
      <c r="B4588" s="198" t="s">
        <v>431</v>
      </c>
      <c r="C4588" s="196">
        <f>'3'!G9+'9'!G9</f>
        <v>0</v>
      </c>
      <c r="D4588" s="197" t="e">
        <f>('3'!G9+'9'!G9)*100/('3'!F9+'9'!F9)</f>
        <v>#DIV/0!</v>
      </c>
    </row>
    <row r="4589" spans="1:4">
      <c r="A4589" s="194" t="s">
        <v>5268</v>
      </c>
      <c r="B4589" s="198" t="s">
        <v>433</v>
      </c>
      <c r="C4589" s="196">
        <f>'3'!G10+'9'!G10</f>
        <v>0</v>
      </c>
      <c r="D4589" s="197" t="e">
        <f>('3'!G10+'9'!G10)*100/('3'!F10+'9'!F10)</f>
        <v>#DIV/0!</v>
      </c>
    </row>
    <row r="4590" spans="1:4">
      <c r="A4590" s="194" t="s">
        <v>5269</v>
      </c>
      <c r="B4590" s="198" t="s">
        <v>435</v>
      </c>
      <c r="C4590" s="196">
        <f>'3'!G11+'9'!G11</f>
        <v>0</v>
      </c>
      <c r="D4590" s="197" t="e">
        <f>('3'!G11+'9'!G11)*100/('3'!F11+'9'!F11)</f>
        <v>#DIV/0!</v>
      </c>
    </row>
    <row r="4591" spans="1:4">
      <c r="A4591" s="194" t="s">
        <v>5270</v>
      </c>
      <c r="B4591" s="198" t="s">
        <v>437</v>
      </c>
      <c r="C4591" s="196">
        <f>'3'!G12+'9'!G12</f>
        <v>0</v>
      </c>
      <c r="D4591" s="197" t="e">
        <f>('3'!G12+'9'!G12)*100/('3'!F12+'9'!F12)</f>
        <v>#DIV/0!</v>
      </c>
    </row>
    <row r="4592" spans="1:4">
      <c r="A4592" s="194" t="s">
        <v>5271</v>
      </c>
      <c r="B4592" s="198" t="s">
        <v>439</v>
      </c>
      <c r="C4592" s="196">
        <f>'3'!G13+'9'!G13</f>
        <v>0</v>
      </c>
      <c r="D4592" s="197" t="e">
        <f>('3'!G13+'9'!G13)*100/('3'!F13+'9'!F13)</f>
        <v>#DIV/0!</v>
      </c>
    </row>
    <row r="4593" spans="1:4">
      <c r="A4593" s="194" t="s">
        <v>5272</v>
      </c>
      <c r="B4593" s="198" t="s">
        <v>441</v>
      </c>
      <c r="C4593" s="196">
        <f>'3'!G14+'9'!G14</f>
        <v>0</v>
      </c>
      <c r="D4593" s="197" t="e">
        <f>('3'!G14+'9'!G14)*100/('3'!F14+'9'!F14)</f>
        <v>#DIV/0!</v>
      </c>
    </row>
    <row r="4594" spans="1:4">
      <c r="A4594" s="194" t="s">
        <v>5273</v>
      </c>
      <c r="B4594" s="198" t="s">
        <v>443</v>
      </c>
      <c r="C4594" s="196">
        <f>'3'!G15+'9'!G15</f>
        <v>0</v>
      </c>
      <c r="D4594" s="197" t="e">
        <f>('3'!G15+'9'!G15)*100/('3'!F15+'9'!F15)</f>
        <v>#DIV/0!</v>
      </c>
    </row>
    <row r="4595" spans="1:4">
      <c r="A4595" s="194" t="s">
        <v>5274</v>
      </c>
      <c r="B4595" s="198" t="s">
        <v>445</v>
      </c>
      <c r="C4595" s="196">
        <f>'3'!G16+'9'!G16</f>
        <v>0</v>
      </c>
      <c r="D4595" s="197" t="e">
        <f>('3'!G16+'9'!G16)*100/('3'!F16+'9'!F16)</f>
        <v>#DIV/0!</v>
      </c>
    </row>
    <row r="4596" spans="1:4">
      <c r="A4596" s="194" t="s">
        <v>5275</v>
      </c>
      <c r="B4596" s="198" t="s">
        <v>447</v>
      </c>
      <c r="C4596" s="196">
        <f>'3'!G17+'9'!G17</f>
        <v>0</v>
      </c>
      <c r="D4596" s="197" t="e">
        <f>('3'!G17+'9'!G17)*100/('3'!F17+'9'!F17)</f>
        <v>#DIV/0!</v>
      </c>
    </row>
    <row r="4597" spans="1:4">
      <c r="A4597" s="194" t="s">
        <v>5276</v>
      </c>
      <c r="B4597" s="198" t="s">
        <v>449</v>
      </c>
      <c r="C4597" s="196">
        <f>'3'!G18+'9'!G18</f>
        <v>0</v>
      </c>
      <c r="D4597" s="197" t="e">
        <f>('3'!G18+'9'!G18)*100/('3'!F18+'9'!F18)</f>
        <v>#DIV/0!</v>
      </c>
    </row>
    <row r="4598" spans="1:4">
      <c r="A4598" s="194" t="s">
        <v>5277</v>
      </c>
      <c r="B4598" s="198" t="s">
        <v>451</v>
      </c>
      <c r="C4598" s="196">
        <f>'3'!G19+'9'!G19</f>
        <v>0</v>
      </c>
      <c r="D4598" s="197" t="e">
        <f>('3'!G19+'9'!G19)*100/('3'!F19+'9'!F19)</f>
        <v>#DIV/0!</v>
      </c>
    </row>
    <row r="4599" spans="1:4">
      <c r="A4599" s="194" t="s">
        <v>5278</v>
      </c>
      <c r="B4599" s="198" t="s">
        <v>453</v>
      </c>
      <c r="C4599" s="196">
        <f>'3'!G20+'9'!G20</f>
        <v>0</v>
      </c>
      <c r="D4599" s="197" t="e">
        <f>('3'!G20+'9'!G20)*100/('3'!F20+'9'!F20)</f>
        <v>#DIV/0!</v>
      </c>
    </row>
    <row r="4600" spans="1:4">
      <c r="A4600" s="194" t="s">
        <v>5279</v>
      </c>
      <c r="B4600" s="198" t="s">
        <v>455</v>
      </c>
      <c r="C4600" s="196">
        <f>'3'!G21+'9'!G21</f>
        <v>0</v>
      </c>
      <c r="D4600" s="197" t="e">
        <f>('3'!G21+'9'!G21)*100/('3'!F21+'9'!F21)</f>
        <v>#DIV/0!</v>
      </c>
    </row>
    <row r="4601" spans="1:4">
      <c r="A4601" s="194" t="s">
        <v>5280</v>
      </c>
      <c r="B4601" s="198" t="s">
        <v>457</v>
      </c>
      <c r="C4601" s="196">
        <f>'3'!G22+'9'!G22</f>
        <v>0</v>
      </c>
      <c r="D4601" s="197" t="e">
        <f>('3'!G22+'9'!G22)*100/('3'!F22+'9'!F22)</f>
        <v>#DIV/0!</v>
      </c>
    </row>
    <row r="4602" spans="1:4">
      <c r="A4602" s="194" t="s">
        <v>5281</v>
      </c>
      <c r="B4602" s="198" t="s">
        <v>459</v>
      </c>
      <c r="C4602" s="196">
        <f>'3'!G23+'9'!G23</f>
        <v>0</v>
      </c>
      <c r="D4602" s="197" t="e">
        <f>('3'!G23+'9'!G23)*100/('3'!F23+'9'!F23)</f>
        <v>#DIV/0!</v>
      </c>
    </row>
    <row r="4603" spans="1:4">
      <c r="A4603" s="194" t="s">
        <v>5282</v>
      </c>
      <c r="B4603" s="198" t="s">
        <v>461</v>
      </c>
      <c r="C4603" s="196">
        <f>'3'!G24+'9'!G24</f>
        <v>0</v>
      </c>
      <c r="D4603" s="197" t="e">
        <f>('3'!G24+'9'!G24)*100/('3'!F24+'9'!F24)</f>
        <v>#DIV/0!</v>
      </c>
    </row>
    <row r="4604" spans="1:4">
      <c r="A4604" s="194" t="s">
        <v>5283</v>
      </c>
      <c r="B4604" s="198" t="s">
        <v>463</v>
      </c>
      <c r="C4604" s="196">
        <f>'3'!G25+'9'!G25</f>
        <v>0</v>
      </c>
      <c r="D4604" s="197" t="e">
        <f>('3'!G25+'9'!G25)*100/('3'!F25+'9'!F25)</f>
        <v>#DIV/0!</v>
      </c>
    </row>
    <row r="4605" spans="1:4">
      <c r="A4605" s="194" t="s">
        <v>5284</v>
      </c>
      <c r="B4605" s="198" t="s">
        <v>465</v>
      </c>
      <c r="C4605" s="196">
        <f>'3'!G26+'9'!G26</f>
        <v>0</v>
      </c>
      <c r="D4605" s="197" t="e">
        <f>('3'!G26+'9'!G26)*100/('3'!F26+'9'!F26)</f>
        <v>#DIV/0!</v>
      </c>
    </row>
    <row r="4606" spans="1:4">
      <c r="A4606" s="194" t="s">
        <v>5285</v>
      </c>
      <c r="B4606" s="198" t="s">
        <v>467</v>
      </c>
      <c r="C4606" s="196">
        <f>'3'!G27+'9'!G27</f>
        <v>0</v>
      </c>
      <c r="D4606" s="197" t="e">
        <f>('3'!G27+'9'!G27)*100/('3'!F27+'9'!F27)</f>
        <v>#DIV/0!</v>
      </c>
    </row>
    <row r="4607" spans="1:4">
      <c r="A4607" s="194" t="s">
        <v>5286</v>
      </c>
      <c r="B4607" s="198" t="s">
        <v>469</v>
      </c>
      <c r="C4607" s="196">
        <f>'3'!G28+'9'!G28</f>
        <v>0</v>
      </c>
      <c r="D4607" s="197" t="e">
        <f>('3'!G28+'9'!G28)*100/('3'!F28+'9'!F28)</f>
        <v>#DIV/0!</v>
      </c>
    </row>
    <row r="4608" spans="1:4">
      <c r="A4608" s="194" t="s">
        <v>5287</v>
      </c>
      <c r="B4608" s="198" t="s">
        <v>471</v>
      </c>
      <c r="C4608" s="196">
        <f>'3'!G29+'9'!G29</f>
        <v>0</v>
      </c>
      <c r="D4608" s="197" t="e">
        <f>('3'!G29+'9'!G29)*100/('3'!F29+'9'!F29)</f>
        <v>#DIV/0!</v>
      </c>
    </row>
    <row r="4609" ht="25.5" spans="1:4">
      <c r="A4609" s="194" t="s">
        <v>5288</v>
      </c>
      <c r="B4609" s="199" t="s">
        <v>473</v>
      </c>
      <c r="C4609" s="196">
        <f>'3'!G30+'9'!G30</f>
        <v>0</v>
      </c>
      <c r="D4609" s="197" t="e">
        <f>('3'!G30+'9'!G30)*100/('3'!F30+'9'!F30)</f>
        <v>#DIV/0!</v>
      </c>
    </row>
    <row r="4610" spans="1:4">
      <c r="A4610" s="194" t="s">
        <v>5289</v>
      </c>
      <c r="B4610" s="198" t="s">
        <v>475</v>
      </c>
      <c r="C4610" s="196">
        <f>'3'!G31+'9'!G31</f>
        <v>0</v>
      </c>
      <c r="D4610" s="197" t="e">
        <f>('3'!G31+'9'!G31)*100/('3'!F31+'9'!F31)</f>
        <v>#DIV/0!</v>
      </c>
    </row>
    <row r="4611" spans="1:4">
      <c r="A4611" s="194" t="s">
        <v>5290</v>
      </c>
      <c r="B4611" s="198" t="s">
        <v>477</v>
      </c>
      <c r="C4611" s="196">
        <f>'4'!G6+'10'!G6</f>
        <v>0</v>
      </c>
      <c r="D4611" s="197" t="e">
        <f>('4'!G6+'10'!G6)*100/('4'!F6+'10'!F6)</f>
        <v>#DIV/0!</v>
      </c>
    </row>
    <row r="4612" spans="1:4">
      <c r="A4612" s="194" t="s">
        <v>5291</v>
      </c>
      <c r="B4612" s="199" t="s">
        <v>479</v>
      </c>
      <c r="C4612" s="196">
        <f>'4'!G7+'10'!G7</f>
        <v>0</v>
      </c>
      <c r="D4612" s="197" t="e">
        <f>('4'!G7+'10'!G7)*100/('4'!F7+'10'!F7)</f>
        <v>#DIV/0!</v>
      </c>
    </row>
    <row r="4613" spans="1:4">
      <c r="A4613" s="194" t="s">
        <v>5292</v>
      </c>
      <c r="B4613" s="198" t="s">
        <v>481</v>
      </c>
      <c r="C4613" s="196">
        <f>'4'!G8+'10'!G8</f>
        <v>0</v>
      </c>
      <c r="D4613" s="197" t="e">
        <f>('4'!G8+'10'!G8)*100/('4'!F8+'10'!F8)</f>
        <v>#DIV/0!</v>
      </c>
    </row>
    <row r="4614" spans="1:4">
      <c r="A4614" s="194" t="s">
        <v>5293</v>
      </c>
      <c r="B4614" s="198" t="s">
        <v>483</v>
      </c>
      <c r="C4614" s="196">
        <f>'4'!G9+'10'!G9</f>
        <v>0</v>
      </c>
      <c r="D4614" s="197" t="e">
        <f>('4'!G9+'10'!G9)*100/('4'!F9+'10'!F9)</f>
        <v>#DIV/0!</v>
      </c>
    </row>
    <row r="4615" spans="1:4">
      <c r="A4615" s="194" t="s">
        <v>5294</v>
      </c>
      <c r="B4615" s="198" t="s">
        <v>485</v>
      </c>
      <c r="C4615" s="196">
        <f>'4'!G10+'10'!G10</f>
        <v>0</v>
      </c>
      <c r="D4615" s="197" t="e">
        <f>('4'!G10+'10'!G10)*100/('4'!F10+'10'!F10)</f>
        <v>#DIV/0!</v>
      </c>
    </row>
    <row r="4616" spans="1:4">
      <c r="A4616" s="194" t="s">
        <v>5295</v>
      </c>
      <c r="B4616" s="198" t="s">
        <v>487</v>
      </c>
      <c r="C4616" s="196">
        <f>'4'!G11+'10'!G11</f>
        <v>0</v>
      </c>
      <c r="D4616" s="197" t="e">
        <f>('4'!G11+'10'!G11)*100/('4'!F11+'10'!F11)</f>
        <v>#DIV/0!</v>
      </c>
    </row>
    <row r="4617" spans="1:4">
      <c r="A4617" s="194" t="s">
        <v>5296</v>
      </c>
      <c r="B4617" s="198" t="s">
        <v>489</v>
      </c>
      <c r="C4617" s="196">
        <f>'4'!G12+'10'!G12</f>
        <v>0</v>
      </c>
      <c r="D4617" s="197" t="e">
        <f>('4'!G12+'10'!G12)*100/('4'!F12+'10'!F12)</f>
        <v>#DIV/0!</v>
      </c>
    </row>
    <row r="4618" spans="1:4">
      <c r="A4618" s="194" t="s">
        <v>5297</v>
      </c>
      <c r="B4618" s="198" t="s">
        <v>491</v>
      </c>
      <c r="C4618" s="196">
        <f>'4'!G13+'10'!G13</f>
        <v>0</v>
      </c>
      <c r="D4618" s="197" t="e">
        <f>('4'!G13+'10'!G13)*100/('4'!F13+'10'!F13)</f>
        <v>#DIV/0!</v>
      </c>
    </row>
    <row r="4619" spans="1:4">
      <c r="A4619" s="194" t="s">
        <v>5298</v>
      </c>
      <c r="B4619" s="198" t="s">
        <v>493</v>
      </c>
      <c r="C4619" s="196">
        <f>'4'!G14+'10'!G14</f>
        <v>0</v>
      </c>
      <c r="D4619" s="197" t="e">
        <f>('4'!G14+'10'!G14)*100/('4'!F14+'10'!F14)</f>
        <v>#DIV/0!</v>
      </c>
    </row>
    <row r="4620" spans="1:4">
      <c r="A4620" s="194" t="s">
        <v>5299</v>
      </c>
      <c r="B4620" s="198" t="s">
        <v>495</v>
      </c>
      <c r="C4620" s="196">
        <f>'4'!G15+'10'!G15</f>
        <v>0</v>
      </c>
      <c r="D4620" s="197" t="e">
        <f>('4'!G15+'10'!G15)*100/('4'!F15+'10'!F15)</f>
        <v>#DIV/0!</v>
      </c>
    </row>
    <row r="4621" spans="1:4">
      <c r="A4621" s="194" t="s">
        <v>5300</v>
      </c>
      <c r="B4621" s="198" t="s">
        <v>497</v>
      </c>
      <c r="C4621" s="196">
        <f>'4'!G16+'10'!G16</f>
        <v>0</v>
      </c>
      <c r="D4621" s="197" t="e">
        <f>('4'!G16+'10'!G16)*100/('4'!F16+'10'!F16)</f>
        <v>#DIV/0!</v>
      </c>
    </row>
    <row r="4622" spans="1:4">
      <c r="A4622" s="194" t="s">
        <v>5301</v>
      </c>
      <c r="B4622" s="198" t="s">
        <v>499</v>
      </c>
      <c r="C4622" s="196">
        <f>'4'!G17+'10'!G17</f>
        <v>0</v>
      </c>
      <c r="D4622" s="197" t="e">
        <f>('4'!G17+'10'!G17)*100/('4'!F17+'10'!F17)</f>
        <v>#DIV/0!</v>
      </c>
    </row>
    <row r="4623" spans="1:4">
      <c r="A4623" s="194" t="s">
        <v>5302</v>
      </c>
      <c r="B4623" s="198" t="s">
        <v>501</v>
      </c>
      <c r="C4623" s="196">
        <f>'4'!G18+'10'!G18</f>
        <v>0</v>
      </c>
      <c r="D4623" s="197" t="e">
        <f>('4'!G18+'10'!G18)*100/('4'!F18+'10'!F18)</f>
        <v>#DIV/0!</v>
      </c>
    </row>
    <row r="4624" spans="1:4">
      <c r="A4624" s="194" t="s">
        <v>5303</v>
      </c>
      <c r="B4624" s="198" t="s">
        <v>503</v>
      </c>
      <c r="C4624" s="196">
        <f>'4'!G19+'10'!G19</f>
        <v>0</v>
      </c>
      <c r="D4624" s="197" t="e">
        <f>('4'!G19+'10'!G19)*100/('4'!F19+'10'!F19)</f>
        <v>#DIV/0!</v>
      </c>
    </row>
    <row r="4625" spans="1:4">
      <c r="A4625" s="194" t="s">
        <v>5304</v>
      </c>
      <c r="B4625" s="198" t="s">
        <v>505</v>
      </c>
      <c r="C4625" s="196">
        <f>'4'!G20+'10'!G20</f>
        <v>0</v>
      </c>
      <c r="D4625" s="197" t="e">
        <f>('4'!G20+'10'!G20)*100/('4'!F20+'10'!F20)</f>
        <v>#DIV/0!</v>
      </c>
    </row>
    <row r="4626" spans="1:4">
      <c r="A4626" s="194" t="s">
        <v>5305</v>
      </c>
      <c r="B4626" s="198" t="s">
        <v>507</v>
      </c>
      <c r="C4626" s="196">
        <f>'4'!G21+'10'!G21</f>
        <v>0</v>
      </c>
      <c r="D4626" s="197" t="e">
        <f>('4'!G21+'10'!G21)*100/('4'!F21+'10'!F21)</f>
        <v>#DIV/0!</v>
      </c>
    </row>
    <row r="4627" spans="1:4">
      <c r="A4627" s="194" t="s">
        <v>5306</v>
      </c>
      <c r="B4627" s="198" t="s">
        <v>509</v>
      </c>
      <c r="C4627" s="196">
        <f>'4'!G22+'10'!G22</f>
        <v>0</v>
      </c>
      <c r="D4627" s="197" t="e">
        <f>('4'!G22+'10'!G22)*100/('4'!F22+'10'!F22)</f>
        <v>#DIV/0!</v>
      </c>
    </row>
    <row r="4628" spans="1:4">
      <c r="A4628" s="194" t="s">
        <v>5307</v>
      </c>
      <c r="B4628" s="198" t="s">
        <v>511</v>
      </c>
      <c r="C4628" s="196">
        <f>'4'!G23+'10'!G23</f>
        <v>0</v>
      </c>
      <c r="D4628" s="197" t="e">
        <f>('4'!G23+'10'!G23)*100/('4'!F23+'10'!F23)</f>
        <v>#DIV/0!</v>
      </c>
    </row>
    <row r="4629" spans="1:4">
      <c r="A4629" s="194" t="s">
        <v>5308</v>
      </c>
      <c r="B4629" s="198" t="s">
        <v>513</v>
      </c>
      <c r="C4629" s="196">
        <f>'4'!G24+'10'!G24</f>
        <v>0</v>
      </c>
      <c r="D4629" s="197" t="e">
        <f>('4'!G24+'10'!G24)*100/('4'!F24+'10'!F24)</f>
        <v>#DIV/0!</v>
      </c>
    </row>
    <row r="4630" spans="1:4">
      <c r="A4630" s="194" t="s">
        <v>5309</v>
      </c>
      <c r="B4630" s="198" t="s">
        <v>515</v>
      </c>
      <c r="C4630" s="196">
        <f>'4'!G25+'10'!G25</f>
        <v>0</v>
      </c>
      <c r="D4630" s="197" t="e">
        <f>('4'!G25+'10'!G25)*100/('4'!F25+'10'!F25)</f>
        <v>#DIV/0!</v>
      </c>
    </row>
    <row r="4631" spans="1:4">
      <c r="A4631" s="194" t="s">
        <v>5310</v>
      </c>
      <c r="B4631" s="198" t="s">
        <v>517</v>
      </c>
      <c r="C4631" s="196">
        <f>'4'!G26+'10'!G26</f>
        <v>0</v>
      </c>
      <c r="D4631" s="197" t="e">
        <f>('4'!G26+'10'!G26)*100/('4'!F26+'10'!F26)</f>
        <v>#DIV/0!</v>
      </c>
    </row>
    <row r="4632" spans="1:4">
      <c r="A4632" s="194" t="s">
        <v>5311</v>
      </c>
      <c r="B4632" s="198" t="s">
        <v>519</v>
      </c>
      <c r="C4632" s="196">
        <f>'4'!G27+'10'!G27</f>
        <v>0</v>
      </c>
      <c r="D4632" s="197" t="e">
        <f>('4'!G27+'10'!G27)*100/('4'!F27+'10'!F27)</f>
        <v>#DIV/0!</v>
      </c>
    </row>
    <row r="4633" s="181" customFormat="1" spans="1:11">
      <c r="A4633" s="194" t="s">
        <v>5312</v>
      </c>
      <c r="B4633" s="198" t="s">
        <v>521</v>
      </c>
      <c r="C4633" s="196">
        <f>'4'!G28+'10'!G28</f>
        <v>0</v>
      </c>
      <c r="D4633" s="197" t="e">
        <f>('4'!G28+'10'!G28)*100/('4'!F28+'10'!F28)</f>
        <v>#DIV/0!</v>
      </c>
      <c r="K4633" s="203"/>
    </row>
    <row r="4634" ht="25.5" spans="1:4">
      <c r="A4634" s="194" t="s">
        <v>5313</v>
      </c>
      <c r="B4634" s="198" t="s">
        <v>523</v>
      </c>
      <c r="C4634" s="196">
        <f>'4'!G29+'10'!G29</f>
        <v>0</v>
      </c>
      <c r="D4634" s="197" t="e">
        <f>('4'!G29+'10'!G29)*100/('4'!F29+'10'!F29)</f>
        <v>#DIV/0!</v>
      </c>
    </row>
    <row r="4635" s="181" customFormat="1" spans="1:11">
      <c r="A4635" s="194" t="s">
        <v>5314</v>
      </c>
      <c r="B4635" s="198" t="s">
        <v>525</v>
      </c>
      <c r="C4635" s="196">
        <f>'4'!G30+'10'!G30</f>
        <v>0</v>
      </c>
      <c r="D4635" s="197" t="e">
        <f>('4'!G30+'10'!G30)*100/('4'!F30+'10'!F30)</f>
        <v>#DIV/0!</v>
      </c>
      <c r="K4635" s="203"/>
    </row>
    <row r="4636" spans="1:4">
      <c r="A4636" s="194" t="s">
        <v>5315</v>
      </c>
      <c r="B4636" s="198" t="s">
        <v>527</v>
      </c>
      <c r="C4636" s="196">
        <f>'4'!G31+'10'!G31</f>
        <v>0</v>
      </c>
      <c r="D4636" s="197" t="e">
        <f>('4'!G31+'10'!G31)*100/('4'!F31+'10'!F31)</f>
        <v>#DIV/0!</v>
      </c>
    </row>
    <row r="4637" spans="1:4">
      <c r="A4637" s="194" t="s">
        <v>5316</v>
      </c>
      <c r="B4637" s="198" t="s">
        <v>529</v>
      </c>
      <c r="C4637" s="196">
        <f>'4'!G32+'10'!G32</f>
        <v>0</v>
      </c>
      <c r="D4637" s="197" t="e">
        <f>('4'!G32+'10'!G32)*100/('4'!F32+'10'!F32)</f>
        <v>#DIV/0!</v>
      </c>
    </row>
    <row r="4638" spans="1:4">
      <c r="A4638" s="194" t="s">
        <v>5317</v>
      </c>
      <c r="B4638" s="198" t="s">
        <v>531</v>
      </c>
      <c r="C4638" s="196">
        <f>'4'!G33+'10'!G33</f>
        <v>0</v>
      </c>
      <c r="D4638" s="197" t="e">
        <f>('4'!G33+'10'!G33)*100/('4'!F33+'10'!F33)</f>
        <v>#DIV/0!</v>
      </c>
    </row>
    <row r="4639" spans="1:4">
      <c r="A4639" s="194" t="s">
        <v>5318</v>
      </c>
      <c r="B4639" s="198" t="s">
        <v>533</v>
      </c>
      <c r="C4639" s="196">
        <f>'5'!G6+'11'!G6</f>
        <v>0</v>
      </c>
      <c r="D4639" s="197" t="e">
        <f>('5'!G6+'11'!G6)*100/('5'!F6+'11'!F6)</f>
        <v>#DIV/0!</v>
      </c>
    </row>
    <row r="4640" spans="1:4">
      <c r="A4640" s="194" t="s">
        <v>5319</v>
      </c>
      <c r="B4640" s="198" t="s">
        <v>535</v>
      </c>
      <c r="C4640" s="196">
        <f>'5'!G7+'11'!G7</f>
        <v>0</v>
      </c>
      <c r="D4640" s="197" t="e">
        <f>('5'!G7+'11'!G7)*100/('5'!F7+'11'!F7)</f>
        <v>#DIV/0!</v>
      </c>
    </row>
    <row r="4641" spans="1:4">
      <c r="A4641" s="194" t="s">
        <v>5320</v>
      </c>
      <c r="B4641" s="198" t="s">
        <v>537</v>
      </c>
      <c r="C4641" s="196">
        <f>'5'!G8+'11'!G8</f>
        <v>0</v>
      </c>
      <c r="D4641" s="197" t="e">
        <f>('5'!G8+'11'!G8)*100/('5'!F8+'11'!F8)</f>
        <v>#DIV/0!</v>
      </c>
    </row>
    <row r="4642" spans="1:4">
      <c r="A4642" s="194" t="s">
        <v>5321</v>
      </c>
      <c r="B4642" s="198" t="s">
        <v>539</v>
      </c>
      <c r="C4642" s="196">
        <f>'5'!G9+'11'!G9</f>
        <v>0</v>
      </c>
      <c r="D4642" s="197" t="e">
        <f>('5'!G9+'11'!G9)*100/('5'!F9+'11'!F9)</f>
        <v>#DIV/0!</v>
      </c>
    </row>
    <row r="4643" spans="1:4">
      <c r="A4643" s="194" t="s">
        <v>5322</v>
      </c>
      <c r="B4643" s="198" t="s">
        <v>541</v>
      </c>
      <c r="C4643" s="196">
        <f>'5'!G10+'11'!G10</f>
        <v>0</v>
      </c>
      <c r="D4643" s="197" t="e">
        <f>('5'!G10+'11'!G10)*100/('5'!F10+'11'!F10)</f>
        <v>#DIV/0!</v>
      </c>
    </row>
    <row r="4644" spans="1:4">
      <c r="A4644" s="194" t="s">
        <v>5323</v>
      </c>
      <c r="B4644" s="198" t="s">
        <v>543</v>
      </c>
      <c r="C4644" s="196">
        <f>'5'!G11+'11'!G11</f>
        <v>0</v>
      </c>
      <c r="D4644" s="197" t="e">
        <f>('5'!G11+'11'!G11)*100/('5'!F11+'11'!F11)</f>
        <v>#DIV/0!</v>
      </c>
    </row>
    <row r="4645" spans="1:4">
      <c r="A4645" s="194" t="s">
        <v>5324</v>
      </c>
      <c r="B4645" s="198" t="s">
        <v>545</v>
      </c>
      <c r="C4645" s="196">
        <f>'5'!G12+'11'!G12</f>
        <v>0</v>
      </c>
      <c r="D4645" s="197" t="e">
        <f>('5'!G12+'11'!G12)*100/('5'!F12+'11'!F12)</f>
        <v>#DIV/0!</v>
      </c>
    </row>
    <row r="4646" spans="1:4">
      <c r="A4646" s="194" t="s">
        <v>5325</v>
      </c>
      <c r="B4646" s="198" t="s">
        <v>547</v>
      </c>
      <c r="C4646" s="196">
        <f>'5'!G13+'11'!G13</f>
        <v>0</v>
      </c>
      <c r="D4646" s="197" t="e">
        <f>('5'!G13+'11'!G13)*100/('5'!F13+'11'!F13)</f>
        <v>#DIV/0!</v>
      </c>
    </row>
    <row r="4647" spans="1:4">
      <c r="A4647" s="194" t="s">
        <v>5326</v>
      </c>
      <c r="B4647" s="198" t="s">
        <v>549</v>
      </c>
      <c r="C4647" s="196">
        <f>'5'!G14+'11'!G14</f>
        <v>0</v>
      </c>
      <c r="D4647" s="197" t="e">
        <f>('5'!G14+'11'!G14)*100/('5'!F14+'11'!F14)</f>
        <v>#DIV/0!</v>
      </c>
    </row>
    <row r="4648" spans="1:4">
      <c r="A4648" s="194" t="s">
        <v>5327</v>
      </c>
      <c r="B4648" s="198" t="s">
        <v>551</v>
      </c>
      <c r="C4648" s="196">
        <f>'5'!G15+'11'!G15</f>
        <v>0</v>
      </c>
      <c r="D4648" s="197" t="e">
        <f>('5'!G15+'11'!G15)*100/('5'!F15+'11'!F15)</f>
        <v>#DIV/0!</v>
      </c>
    </row>
    <row r="4649" spans="1:4">
      <c r="A4649" s="194" t="s">
        <v>5328</v>
      </c>
      <c r="B4649" s="198" t="s">
        <v>553</v>
      </c>
      <c r="C4649" s="196">
        <f>'5'!G16+'11'!G16</f>
        <v>0</v>
      </c>
      <c r="D4649" s="197" t="e">
        <f>('5'!G16+'11'!G16)*100/('5'!F16+'11'!F16)</f>
        <v>#DIV/0!</v>
      </c>
    </row>
    <row r="4650" spans="1:4">
      <c r="A4650" s="194" t="s">
        <v>5329</v>
      </c>
      <c r="B4650" s="198" t="s">
        <v>555</v>
      </c>
      <c r="C4650" s="196">
        <f>'5'!G17+'11'!G17</f>
        <v>0</v>
      </c>
      <c r="D4650" s="197" t="e">
        <f>('5'!G17+'11'!G17)*100/('5'!F17+'11'!F17)</f>
        <v>#DIV/0!</v>
      </c>
    </row>
    <row r="4651" spans="1:4">
      <c r="A4651" s="194" t="s">
        <v>5330</v>
      </c>
      <c r="B4651" s="198" t="s">
        <v>559</v>
      </c>
      <c r="C4651" s="196">
        <f>'5'!G19+'11'!G19</f>
        <v>0</v>
      </c>
      <c r="D4651" s="197" t="e">
        <f>('5'!G19+'11'!G19)*100/('5'!F19+'11'!F19)</f>
        <v>#DIV/0!</v>
      </c>
    </row>
    <row r="4652" spans="1:4">
      <c r="A4652" s="194" t="s">
        <v>5331</v>
      </c>
      <c r="B4652" s="198" t="s">
        <v>561</v>
      </c>
      <c r="C4652" s="196">
        <f>'5'!G20+'11'!G20</f>
        <v>0</v>
      </c>
      <c r="D4652" s="197" t="e">
        <f>('5'!G20+'11'!G20)*100/('5'!F20+'11'!F20)</f>
        <v>#DIV/0!</v>
      </c>
    </row>
    <row r="4653" spans="1:4">
      <c r="A4653" s="194" t="s">
        <v>5332</v>
      </c>
      <c r="B4653" s="198" t="s">
        <v>563</v>
      </c>
      <c r="C4653" s="196">
        <f>'5'!G21+'11'!G21</f>
        <v>0</v>
      </c>
      <c r="D4653" s="197" t="e">
        <f>('5'!G21+'11'!G21)*100/('5'!F21+'11'!F21)</f>
        <v>#DIV/0!</v>
      </c>
    </row>
    <row r="4654" spans="1:4">
      <c r="A4654" s="194" t="s">
        <v>5333</v>
      </c>
      <c r="B4654" s="198" t="s">
        <v>254</v>
      </c>
      <c r="C4654" s="196">
        <f>'5'!G22+'11'!G22</f>
        <v>0</v>
      </c>
      <c r="D4654" s="197" t="e">
        <f>('5'!G22+'11'!G22)*100/('5'!F22+'11'!F22)</f>
        <v>#DIV/0!</v>
      </c>
    </row>
    <row r="4655" spans="1:4">
      <c r="A4655" s="194" t="s">
        <v>5334</v>
      </c>
      <c r="B4655" s="198" t="s">
        <v>566</v>
      </c>
      <c r="C4655" s="196">
        <f>'5'!G23+'11'!G23</f>
        <v>0</v>
      </c>
      <c r="D4655" s="197" t="e">
        <f>('5'!G23+'11'!G23)*100/('5'!F23+'11'!F23)</f>
        <v>#DIV/0!</v>
      </c>
    </row>
    <row r="4656" spans="1:4">
      <c r="A4656" s="194" t="s">
        <v>5335</v>
      </c>
      <c r="B4656" s="198" t="s">
        <v>568</v>
      </c>
      <c r="C4656" s="196">
        <f>'5'!G24+'11'!G24</f>
        <v>0</v>
      </c>
      <c r="D4656" s="197" t="e">
        <f>('5'!G24+'11'!G24)*100/('5'!F24+'11'!F24)</f>
        <v>#DIV/0!</v>
      </c>
    </row>
    <row r="4657" spans="1:4">
      <c r="A4657" s="194" t="s">
        <v>5336</v>
      </c>
      <c r="B4657" s="198" t="s">
        <v>570</v>
      </c>
      <c r="C4657" s="196">
        <f>'5'!G25+'11'!G25</f>
        <v>0</v>
      </c>
      <c r="D4657" s="197" t="e">
        <f>('5'!G25+'11'!G25)*100/('5'!F25+'11'!F25)</f>
        <v>#DIV/0!</v>
      </c>
    </row>
    <row r="4658" spans="1:4">
      <c r="A4658" s="194" t="s">
        <v>5337</v>
      </c>
      <c r="B4658" s="198" t="s">
        <v>572</v>
      </c>
      <c r="C4658" s="196">
        <f>'5'!G26+'11'!G26</f>
        <v>0</v>
      </c>
      <c r="D4658" s="197" t="e">
        <f>('5'!G26+'11'!G26)*100/('5'!F26+'11'!F26)</f>
        <v>#DIV/0!</v>
      </c>
    </row>
    <row r="4659" spans="1:4">
      <c r="A4659" s="194" t="s">
        <v>5338</v>
      </c>
      <c r="B4659" s="198" t="s">
        <v>574</v>
      </c>
      <c r="C4659" s="196">
        <f>'5'!G27+'11'!G27</f>
        <v>0</v>
      </c>
      <c r="D4659" s="197" t="e">
        <f>('5'!G27+'11'!G27)*100/('5'!F27+'11'!F27)</f>
        <v>#DIV/0!</v>
      </c>
    </row>
    <row r="4660" spans="1:4">
      <c r="A4660" s="194" t="s">
        <v>5339</v>
      </c>
      <c r="B4660" s="198" t="s">
        <v>576</v>
      </c>
      <c r="C4660" s="196">
        <f>'5'!G28+'11'!G28</f>
        <v>0</v>
      </c>
      <c r="D4660" s="197" t="e">
        <f>('5'!G28+'11'!G28)*100/('5'!F28+'11'!F28)</f>
        <v>#DIV/0!</v>
      </c>
    </row>
    <row r="4661" spans="1:4">
      <c r="A4661" s="194" t="s">
        <v>5340</v>
      </c>
      <c r="B4661" s="198" t="s">
        <v>578</v>
      </c>
      <c r="C4661" s="196">
        <f>'5'!G30+'11'!G30</f>
        <v>0</v>
      </c>
      <c r="D4661" s="197" t="e">
        <f>('5'!G30+'11'!G30)*100/('5'!F30+'11'!F30)</f>
        <v>#DIV/0!</v>
      </c>
    </row>
    <row r="4662" s="181" customFormat="1" spans="1:11">
      <c r="A4662" s="194" t="s">
        <v>5341</v>
      </c>
      <c r="B4662" s="198" t="s">
        <v>733</v>
      </c>
      <c r="C4662" s="196">
        <f>'6'!G6+'12'!G6</f>
        <v>0</v>
      </c>
      <c r="D4662" s="197"/>
      <c r="K4662" s="203"/>
    </row>
    <row r="4663" spans="1:4">
      <c r="A4663" s="194" t="s">
        <v>5342</v>
      </c>
      <c r="B4663" s="198" t="s">
        <v>582</v>
      </c>
      <c r="C4663" s="196">
        <f>'6'!G7+'12'!G7</f>
        <v>0</v>
      </c>
      <c r="D4663" s="197" t="e">
        <f>('6'!G7+'12'!G7)*100/('6'!F7+'12'!F7)</f>
        <v>#DIV/0!</v>
      </c>
    </row>
    <row r="4664" spans="1:4">
      <c r="A4664" s="194" t="s">
        <v>5343</v>
      </c>
      <c r="B4664" s="198" t="s">
        <v>584</v>
      </c>
      <c r="C4664" s="196">
        <f>'6'!G8+'12'!G8</f>
        <v>0</v>
      </c>
      <c r="D4664" s="197" t="e">
        <f>('6'!G8+'12'!G8)*100/('6'!F8+'12'!F8)</f>
        <v>#DIV/0!</v>
      </c>
    </row>
    <row r="4665" spans="1:4">
      <c r="A4665" s="194" t="s">
        <v>5344</v>
      </c>
      <c r="B4665" s="198" t="s">
        <v>586</v>
      </c>
      <c r="C4665" s="196">
        <f>'6'!G13+'12'!G13</f>
        <v>0</v>
      </c>
      <c r="D4665" s="197" t="e">
        <f>('6'!G13+'12'!G13)*100/('6'!F13+'12'!F13)</f>
        <v>#DIV/0!</v>
      </c>
    </row>
    <row r="4666" spans="1:4">
      <c r="A4666" s="194" t="s">
        <v>5345</v>
      </c>
      <c r="B4666" s="198" t="s">
        <v>588</v>
      </c>
      <c r="C4666" s="196">
        <f>'6'!G17+'12'!G17</f>
        <v>0</v>
      </c>
      <c r="D4666" s="197" t="e">
        <f>('6'!G17+'12'!G17)*100/('6'!F17+'12'!F17)</f>
        <v>#DIV/0!</v>
      </c>
    </row>
    <row r="4667" spans="1:4">
      <c r="A4667" s="194" t="s">
        <v>5346</v>
      </c>
      <c r="B4667" s="198" t="s">
        <v>590</v>
      </c>
      <c r="C4667" s="196">
        <f>'6'!G19+'12'!G19</f>
        <v>0</v>
      </c>
      <c r="D4667" s="197" t="e">
        <f>('6'!G19+'12'!G19)*100/('6'!F19+'12'!F19)</f>
        <v>#DIV/0!</v>
      </c>
    </row>
    <row r="4668" spans="1:4">
      <c r="A4668" s="194" t="s">
        <v>5347</v>
      </c>
      <c r="B4668" s="199" t="s">
        <v>592</v>
      </c>
      <c r="C4668" s="196">
        <f>'6'!G20+'12'!G20</f>
        <v>0</v>
      </c>
      <c r="D4668" s="197" t="e">
        <f>('6'!G20+'12'!G20)*100/('6'!F20+'12'!F20)</f>
        <v>#DIV/0!</v>
      </c>
    </row>
    <row r="4669" spans="1:4">
      <c r="A4669" s="194" t="s">
        <v>5348</v>
      </c>
      <c r="B4669" s="198" t="s">
        <v>594</v>
      </c>
      <c r="C4669" s="196">
        <f>'6'!G22+'12'!G22</f>
        <v>0</v>
      </c>
      <c r="D4669" s="197" t="e">
        <f>('6'!G22+'12'!G22)*100/('6'!F22+'12'!F22)</f>
        <v>#DIV/0!</v>
      </c>
    </row>
    <row r="4670" spans="1:4">
      <c r="A4670" s="194" t="s">
        <v>5349</v>
      </c>
      <c r="B4670" s="198" t="s">
        <v>596</v>
      </c>
      <c r="C4670" s="196">
        <f>'6'!G23+'12'!G23</f>
        <v>0</v>
      </c>
      <c r="D4670" s="197" t="e">
        <f>('6'!G23+'12'!G23)*100/('6'!F23+'12'!F23)</f>
        <v>#DIV/0!</v>
      </c>
    </row>
    <row r="4671" spans="1:4">
      <c r="A4671" s="194" t="s">
        <v>5350</v>
      </c>
      <c r="B4671" s="198" t="s">
        <v>598</v>
      </c>
      <c r="C4671" s="196">
        <f>'6'!G24+'12'!G24</f>
        <v>0</v>
      </c>
      <c r="D4671" s="197" t="e">
        <f>('6'!G24+'12'!G24)*100/('6'!F24+'12'!F24)</f>
        <v>#DIV/0!</v>
      </c>
    </row>
    <row r="4672" spans="1:4">
      <c r="A4672" s="194" t="s">
        <v>5351</v>
      </c>
      <c r="B4672" s="198" t="s">
        <v>600</v>
      </c>
      <c r="C4672" s="196">
        <f>'6'!G25+'12'!G25</f>
        <v>0</v>
      </c>
      <c r="D4672" s="197" t="e">
        <f>('6'!G25+'12'!G25)*100/('6'!F25+'12'!F25)</f>
        <v>#DIV/0!</v>
      </c>
    </row>
    <row r="4673" spans="1:4">
      <c r="A4673" s="194" t="s">
        <v>5352</v>
      </c>
      <c r="B4673" s="198" t="s">
        <v>602</v>
      </c>
      <c r="C4673" s="196">
        <f>'6'!G26+'12'!G26</f>
        <v>0</v>
      </c>
      <c r="D4673" s="197" t="e">
        <f>('6'!G26+'12'!G26)*100/('6'!F26+'12'!F26)</f>
        <v>#DIV/0!</v>
      </c>
    </row>
    <row r="4674" spans="1:4">
      <c r="A4674" s="194" t="s">
        <v>5353</v>
      </c>
      <c r="B4674" s="198" t="s">
        <v>559</v>
      </c>
      <c r="C4674" s="196">
        <f>'6'!G27+'12'!G27</f>
        <v>0</v>
      </c>
      <c r="D4674" s="197" t="e">
        <f>('6'!G27+'12'!G27)*100/('6'!F27+'12'!F27)</f>
        <v>#DIV/0!</v>
      </c>
    </row>
    <row r="4675" spans="1:4">
      <c r="A4675" s="194" t="s">
        <v>5354</v>
      </c>
      <c r="B4675" s="198" t="s">
        <v>605</v>
      </c>
      <c r="C4675" s="196">
        <f>'7'!G6+'13'!G6</f>
        <v>0</v>
      </c>
      <c r="D4675" s="197" t="e">
        <f>('7'!G6+'13'!G6)*100/('7'!F6+'13'!F6)</f>
        <v>#DIV/0!</v>
      </c>
    </row>
    <row r="4676" spans="1:4">
      <c r="A4676" s="194" t="s">
        <v>5355</v>
      </c>
      <c r="B4676" s="198" t="s">
        <v>607</v>
      </c>
      <c r="C4676" s="196">
        <f>'7'!G7+'13'!G7</f>
        <v>0</v>
      </c>
      <c r="D4676" s="197" t="e">
        <f>('7'!G7+'13'!G7)*100/('7'!F7+'13'!F7)</f>
        <v>#DIV/0!</v>
      </c>
    </row>
    <row r="4677" spans="1:4">
      <c r="A4677" s="194" t="s">
        <v>5356</v>
      </c>
      <c r="B4677" s="198" t="s">
        <v>358</v>
      </c>
      <c r="C4677" s="196">
        <f>'7'!G8+'13'!G8</f>
        <v>0</v>
      </c>
      <c r="D4677" s="197" t="e">
        <f>('7'!G8+'13'!G8)*100/('7'!F8+'13'!F8)</f>
        <v>#DIV/0!</v>
      </c>
    </row>
    <row r="4678" spans="1:4">
      <c r="A4678" s="194" t="s">
        <v>5357</v>
      </c>
      <c r="B4678" s="198" t="s">
        <v>610</v>
      </c>
      <c r="C4678" s="196">
        <f>'7'!G9+'13'!G9</f>
        <v>0</v>
      </c>
      <c r="D4678" s="197" t="e">
        <f>('7'!G9+'13'!G9)*100/('7'!F9+'13'!F9)</f>
        <v>#DIV/0!</v>
      </c>
    </row>
    <row r="4679" spans="1:4">
      <c r="A4679" s="194" t="s">
        <v>5358</v>
      </c>
      <c r="B4679" s="198" t="s">
        <v>612</v>
      </c>
      <c r="C4679" s="196">
        <f>'7'!G10+'13'!G10</f>
        <v>0</v>
      </c>
      <c r="D4679" s="197" t="e">
        <f>('7'!G10+'13'!G10)*100/('7'!F10+'13'!F10)</f>
        <v>#DIV/0!</v>
      </c>
    </row>
    <row r="4680" spans="1:4">
      <c r="A4680" s="194" t="s">
        <v>5359</v>
      </c>
      <c r="B4680" s="198" t="s">
        <v>614</v>
      </c>
      <c r="C4680" s="196">
        <f>'7'!G11+'13'!G11</f>
        <v>0</v>
      </c>
      <c r="D4680" s="197" t="e">
        <f>('7'!G11+'13'!G11)*100/('7'!F11+'13'!F11)</f>
        <v>#DIV/0!</v>
      </c>
    </row>
    <row r="4681" spans="1:4">
      <c r="A4681" s="194" t="s">
        <v>5360</v>
      </c>
      <c r="B4681" s="198" t="s">
        <v>616</v>
      </c>
      <c r="C4681" s="196">
        <f>'7'!G12+'13'!G12</f>
        <v>0</v>
      </c>
      <c r="D4681" s="197" t="e">
        <f>('7'!G12+'13'!G12)*100/('7'!F12+'13'!F12)</f>
        <v>#DIV/0!</v>
      </c>
    </row>
    <row r="4682" spans="1:4">
      <c r="A4682" s="194" t="s">
        <v>5361</v>
      </c>
      <c r="B4682" s="198" t="s">
        <v>618</v>
      </c>
      <c r="C4682" s="196">
        <f>'7'!G13+'13'!G13</f>
        <v>0</v>
      </c>
      <c r="D4682" s="197" t="e">
        <f>('7'!G13+'13'!G13)*100/('7'!F13+'13'!F13)</f>
        <v>#DIV/0!</v>
      </c>
    </row>
    <row r="4683" spans="1:4">
      <c r="A4683" s="194" t="s">
        <v>5362</v>
      </c>
      <c r="B4683" s="198" t="s">
        <v>620</v>
      </c>
      <c r="C4683" s="196">
        <f>'7'!G19+'13'!G19</f>
        <v>0</v>
      </c>
      <c r="D4683" s="197" t="e">
        <f>('7'!G19+'13'!G19)*100/('7'!F19+'13'!F19)</f>
        <v>#DIV/0!</v>
      </c>
    </row>
    <row r="4684" spans="1:4">
      <c r="A4684" s="194" t="s">
        <v>5363</v>
      </c>
      <c r="B4684" s="199" t="s">
        <v>622</v>
      </c>
      <c r="C4684" s="196">
        <f>'7'!G20+'13'!G20</f>
        <v>0</v>
      </c>
      <c r="D4684" s="197" t="e">
        <f>('7'!G20+'13'!G20)*100/('7'!F20+'13'!F20)</f>
        <v>#DIV/0!</v>
      </c>
    </row>
    <row r="4685" spans="1:4">
      <c r="A4685" s="194" t="s">
        <v>5364</v>
      </c>
      <c r="B4685" s="199" t="s">
        <v>624</v>
      </c>
      <c r="C4685" s="196">
        <f>'7'!G21+'13'!G21</f>
        <v>0</v>
      </c>
      <c r="D4685" s="197" t="e">
        <f>('7'!G21+'13'!G21)*100/('7'!F21+'13'!F21)</f>
        <v>#DIV/0!</v>
      </c>
    </row>
    <row r="4686" spans="1:4">
      <c r="A4686" s="194" t="s">
        <v>5365</v>
      </c>
      <c r="B4686" s="198" t="s">
        <v>626</v>
      </c>
      <c r="C4686" s="196">
        <f>'7'!G22+'13'!G22</f>
        <v>0</v>
      </c>
      <c r="D4686" s="197" t="e">
        <f>('7'!G22+'13'!G22)*100/('7'!F22+'13'!F22)</f>
        <v>#DIV/0!</v>
      </c>
    </row>
    <row r="4687" spans="1:4">
      <c r="A4687" s="194" t="s">
        <v>5366</v>
      </c>
      <c r="B4687" s="198" t="s">
        <v>628</v>
      </c>
      <c r="C4687" s="196">
        <f>'7'!G23+'13'!G23</f>
        <v>0</v>
      </c>
      <c r="D4687" s="197" t="e">
        <f>('7'!G23+'13'!G23)*100/('7'!F23+'13'!F23)</f>
        <v>#DIV/0!</v>
      </c>
    </row>
    <row r="4688" spans="1:4">
      <c r="A4688" s="194" t="s">
        <v>5367</v>
      </c>
      <c r="B4688" s="198" t="s">
        <v>630</v>
      </c>
      <c r="C4688" s="196">
        <f>'7'!G24+'13'!G24</f>
        <v>0</v>
      </c>
      <c r="D4688" s="197" t="e">
        <f>('7'!G24+'13'!G24)*100/('7'!F24+'13'!F24)</f>
        <v>#DIV/0!</v>
      </c>
    </row>
    <row r="4689" spans="1:4">
      <c r="A4689" s="194" t="s">
        <v>5368</v>
      </c>
      <c r="B4689" s="198" t="s">
        <v>632</v>
      </c>
      <c r="C4689" s="196">
        <f>'7'!G25+'13'!G25</f>
        <v>0</v>
      </c>
      <c r="D4689" s="197" t="e">
        <f>('7'!G25+'13'!G25)*100/('7'!F25+'13'!F25)</f>
        <v>#DIV/0!</v>
      </c>
    </row>
    <row r="4690" spans="1:5">
      <c r="A4690" s="194" t="s">
        <v>5369</v>
      </c>
      <c r="B4690" s="204" t="s">
        <v>3199</v>
      </c>
      <c r="C4690" s="196">
        <f>'2'!I11+'8'!I11</f>
        <v>0</v>
      </c>
      <c r="D4690" s="197" t="e">
        <f>('2'!I11+'8'!I11)*100/('2'!H11+'8'!H11)</f>
        <v>#DIV/0!</v>
      </c>
      <c r="E4690" s="205"/>
    </row>
    <row r="4691" ht="25.5" spans="1:4">
      <c r="A4691" s="194" t="s">
        <v>5370</v>
      </c>
      <c r="B4691" s="201" t="s">
        <v>889</v>
      </c>
      <c r="C4691" s="196">
        <f>'2'!I13+'8'!I13</f>
        <v>0</v>
      </c>
      <c r="D4691" s="197" t="e">
        <f>('2'!I13+'8'!I13)*100/('2'!H13+'8'!H13)</f>
        <v>#DIV/0!</v>
      </c>
    </row>
    <row r="4692" spans="1:4">
      <c r="A4692" s="194" t="s">
        <v>5371</v>
      </c>
      <c r="B4692" s="198" t="s">
        <v>394</v>
      </c>
      <c r="C4692" s="196">
        <f>'2'!I14+'8'!I14</f>
        <v>0</v>
      </c>
      <c r="D4692" s="197" t="e">
        <f>('2'!I14+'8'!I14)*100/('2'!H14+'8'!H14)</f>
        <v>#DIV/0!</v>
      </c>
    </row>
    <row r="4693" spans="1:4">
      <c r="A4693" s="194" t="s">
        <v>5372</v>
      </c>
      <c r="B4693" s="198" t="s">
        <v>396</v>
      </c>
      <c r="C4693" s="196">
        <f>'2'!I15+'8'!I15</f>
        <v>0</v>
      </c>
      <c r="D4693" s="197" t="e">
        <f>('2'!I15+'8'!I15)*100/('2'!H15+'8'!H15)</f>
        <v>#DIV/0!</v>
      </c>
    </row>
    <row r="4694" spans="1:4">
      <c r="A4694" s="194" t="s">
        <v>5373</v>
      </c>
      <c r="B4694" s="198" t="s">
        <v>398</v>
      </c>
      <c r="C4694" s="196">
        <f>'2'!I16+'8'!I16</f>
        <v>0</v>
      </c>
      <c r="D4694" s="197" t="e">
        <f>('2'!I16+'8'!I16)*100/('2'!H16+'8'!H16)</f>
        <v>#DIV/0!</v>
      </c>
    </row>
    <row r="4695" spans="1:4">
      <c r="A4695" s="194" t="s">
        <v>5374</v>
      </c>
      <c r="B4695" s="198" t="s">
        <v>84</v>
      </c>
      <c r="C4695" s="196">
        <f>'2'!I17+'8'!I17</f>
        <v>0</v>
      </c>
      <c r="D4695" s="197" t="e">
        <f>('2'!I17+'8'!I17)*100/('2'!H17+'8'!H17)</f>
        <v>#DIV/0!</v>
      </c>
    </row>
    <row r="4696" spans="1:4">
      <c r="A4696" s="194" t="s">
        <v>5375</v>
      </c>
      <c r="B4696" s="198" t="s">
        <v>401</v>
      </c>
      <c r="C4696" s="196">
        <f>'2'!I18+'8'!I18</f>
        <v>0</v>
      </c>
      <c r="D4696" s="197" t="e">
        <f>('2'!I18+'8'!I18)*100/('2'!H18+'8'!H18)</f>
        <v>#DIV/0!</v>
      </c>
    </row>
    <row r="4697" spans="1:4">
      <c r="A4697" s="194" t="s">
        <v>5376</v>
      </c>
      <c r="B4697" s="198" t="s">
        <v>403</v>
      </c>
      <c r="C4697" s="196">
        <f>'2'!I19+'8'!I19</f>
        <v>0</v>
      </c>
      <c r="D4697" s="197" t="e">
        <f>('2'!I19+'8'!I19)*100/('2'!H19+'8'!H19)</f>
        <v>#DIV/0!</v>
      </c>
    </row>
    <row r="4698" spans="1:4">
      <c r="A4698" s="194" t="s">
        <v>5377</v>
      </c>
      <c r="B4698" s="198" t="s">
        <v>405</v>
      </c>
      <c r="C4698" s="196">
        <f>'2'!I20+'8'!I20</f>
        <v>0</v>
      </c>
      <c r="D4698" s="197" t="e">
        <f>('2'!I20+'8'!I20)*100/('2'!H20+'8'!H20)</f>
        <v>#DIV/0!</v>
      </c>
    </row>
    <row r="4699" spans="1:4">
      <c r="A4699" s="194" t="s">
        <v>5378</v>
      </c>
      <c r="B4699" s="198" t="s">
        <v>409</v>
      </c>
      <c r="C4699" s="196">
        <f>'2'!I22+'8'!I22</f>
        <v>0</v>
      </c>
      <c r="D4699" s="197" t="e">
        <f>('2'!I22+'8'!I22)*100/('2'!H22+'8'!H22)</f>
        <v>#DIV/0!</v>
      </c>
    </row>
    <row r="4700" spans="1:4">
      <c r="A4700" s="194" t="s">
        <v>5379</v>
      </c>
      <c r="B4700" s="198" t="s">
        <v>411</v>
      </c>
      <c r="C4700" s="196">
        <f>'2'!I23+'8'!I23</f>
        <v>0</v>
      </c>
      <c r="D4700" s="197" t="e">
        <f>('2'!I23+'8'!I23)*100/('2'!H23+'8'!H23)</f>
        <v>#DIV/0!</v>
      </c>
    </row>
    <row r="4701" spans="1:4">
      <c r="A4701" s="194" t="s">
        <v>5380</v>
      </c>
      <c r="B4701" s="198" t="s">
        <v>413</v>
      </c>
      <c r="C4701" s="196">
        <f>'2'!I24+'8'!I24</f>
        <v>0</v>
      </c>
      <c r="D4701" s="197" t="e">
        <f>('2'!I24+'8'!I24)*100/('2'!H24+'8'!H24)</f>
        <v>#DIV/0!</v>
      </c>
    </row>
    <row r="4702" spans="1:4">
      <c r="A4702" s="194" t="s">
        <v>5381</v>
      </c>
      <c r="B4702" s="198" t="s">
        <v>415</v>
      </c>
      <c r="C4702" s="196">
        <f>'2'!I25+'8'!I25</f>
        <v>0</v>
      </c>
      <c r="D4702" s="197" t="e">
        <f>('2'!I25+'8'!I25)*100/('2'!H25+'8'!H25)</f>
        <v>#DIV/0!</v>
      </c>
    </row>
    <row r="4703" spans="1:4">
      <c r="A4703" s="194" t="s">
        <v>5382</v>
      </c>
      <c r="B4703" s="198" t="s">
        <v>417</v>
      </c>
      <c r="C4703" s="196">
        <f>'2'!I26+'8'!I26</f>
        <v>0</v>
      </c>
      <c r="D4703" s="197" t="e">
        <f>('2'!I26+'8'!I26)*100/('2'!H26+'8'!H26)</f>
        <v>#DIV/0!</v>
      </c>
    </row>
    <row r="4704" spans="1:4">
      <c r="A4704" s="194" t="s">
        <v>5383</v>
      </c>
      <c r="B4704" s="198" t="s">
        <v>419</v>
      </c>
      <c r="C4704" s="196">
        <f>'2'!I27+'8'!I27</f>
        <v>0</v>
      </c>
      <c r="D4704" s="197" t="e">
        <f>('2'!I27+'8'!I27)*100/('2'!H27+'8'!H27)</f>
        <v>#DIV/0!</v>
      </c>
    </row>
    <row r="4705" spans="1:4">
      <c r="A4705" s="194" t="s">
        <v>5384</v>
      </c>
      <c r="B4705" s="198" t="s">
        <v>421</v>
      </c>
      <c r="C4705" s="196">
        <f>'2'!I28+'8'!I28</f>
        <v>0</v>
      </c>
      <c r="D4705" s="197" t="e">
        <f>('2'!I28+'8'!I28)*100/('2'!H28+'8'!H28)</f>
        <v>#DIV/0!</v>
      </c>
    </row>
    <row r="4706" spans="1:4">
      <c r="A4706" s="194" t="s">
        <v>5385</v>
      </c>
      <c r="B4706" s="198" t="s">
        <v>423</v>
      </c>
      <c r="C4706" s="196">
        <f>'2'!I29+'8'!I29</f>
        <v>0</v>
      </c>
      <c r="D4706" s="197" t="e">
        <f>('2'!I29+'8'!I29)*100/('2'!H29+'8'!H29)</f>
        <v>#DIV/0!</v>
      </c>
    </row>
    <row r="4707" spans="1:4">
      <c r="A4707" s="194" t="s">
        <v>5386</v>
      </c>
      <c r="B4707" s="198" t="s">
        <v>425</v>
      </c>
      <c r="C4707" s="196">
        <f>'3'!I6+'9'!I6</f>
        <v>0</v>
      </c>
      <c r="D4707" s="197" t="e">
        <f>('3'!I6+'9'!I6)*100/('3'!H6+'9'!H6)</f>
        <v>#DIV/0!</v>
      </c>
    </row>
    <row r="4708" spans="1:4">
      <c r="A4708" s="194" t="s">
        <v>5387</v>
      </c>
      <c r="B4708" s="198" t="s">
        <v>427</v>
      </c>
      <c r="C4708" s="196">
        <f>'3'!I7+'9'!I7</f>
        <v>0</v>
      </c>
      <c r="D4708" s="197" t="e">
        <f>('3'!I7+'9'!I7)*100/('3'!H7+'9'!H7)</f>
        <v>#DIV/0!</v>
      </c>
    </row>
    <row r="4709" spans="1:4">
      <c r="A4709" s="194" t="s">
        <v>5388</v>
      </c>
      <c r="B4709" s="198" t="s">
        <v>429</v>
      </c>
      <c r="C4709" s="196">
        <f>'3'!I8+'9'!I8</f>
        <v>0</v>
      </c>
      <c r="D4709" s="197" t="e">
        <f>('3'!I8+'9'!I8)*100/('3'!H8+'9'!H8)</f>
        <v>#DIV/0!</v>
      </c>
    </row>
    <row r="4710" spans="1:4">
      <c r="A4710" s="194" t="s">
        <v>5389</v>
      </c>
      <c r="B4710" s="198" t="s">
        <v>431</v>
      </c>
      <c r="C4710" s="196">
        <f>'3'!I9+'9'!I9</f>
        <v>0</v>
      </c>
      <c r="D4710" s="197" t="e">
        <f>('3'!I9+'9'!I9)*100/('3'!H9+'9'!H9)</f>
        <v>#DIV/0!</v>
      </c>
    </row>
    <row r="4711" spans="1:4">
      <c r="A4711" s="194" t="s">
        <v>5390</v>
      </c>
      <c r="B4711" s="198" t="s">
        <v>433</v>
      </c>
      <c r="C4711" s="196">
        <f>'3'!I10+'9'!I10</f>
        <v>0</v>
      </c>
      <c r="D4711" s="197" t="e">
        <f>('3'!I10+'9'!I10)*100/('3'!H10+'9'!H10)</f>
        <v>#DIV/0!</v>
      </c>
    </row>
    <row r="4712" spans="1:4">
      <c r="A4712" s="194" t="s">
        <v>5391</v>
      </c>
      <c r="B4712" s="198" t="s">
        <v>435</v>
      </c>
      <c r="C4712" s="196">
        <f>'3'!I11+'9'!I11</f>
        <v>0</v>
      </c>
      <c r="D4712" s="197" t="e">
        <f>('3'!I11+'9'!I11)*100/('3'!H11+'9'!H11)</f>
        <v>#DIV/0!</v>
      </c>
    </row>
    <row r="4713" spans="1:4">
      <c r="A4713" s="194" t="s">
        <v>5392</v>
      </c>
      <c r="B4713" s="198" t="s">
        <v>437</v>
      </c>
      <c r="C4713" s="196">
        <f>'3'!I12+'9'!I12</f>
        <v>0</v>
      </c>
      <c r="D4713" s="197" t="e">
        <f>('3'!I12+'9'!I12)*100/('3'!H12+'9'!H12)</f>
        <v>#DIV/0!</v>
      </c>
    </row>
    <row r="4714" spans="1:4">
      <c r="A4714" s="194" t="s">
        <v>5393</v>
      </c>
      <c r="B4714" s="198" t="s">
        <v>439</v>
      </c>
      <c r="C4714" s="196">
        <f>'3'!I13+'9'!I13</f>
        <v>0</v>
      </c>
      <c r="D4714" s="197" t="e">
        <f>('3'!I13+'9'!I13)*100/('3'!H13+'9'!H13)</f>
        <v>#DIV/0!</v>
      </c>
    </row>
    <row r="4715" spans="1:4">
      <c r="A4715" s="194" t="s">
        <v>5394</v>
      </c>
      <c r="B4715" s="198" t="s">
        <v>441</v>
      </c>
      <c r="C4715" s="196">
        <f>'3'!I14+'9'!I14</f>
        <v>0</v>
      </c>
      <c r="D4715" s="197" t="e">
        <f>('3'!I14+'9'!I14)*100/('3'!H14+'9'!H14)</f>
        <v>#DIV/0!</v>
      </c>
    </row>
    <row r="4716" spans="1:4">
      <c r="A4716" s="194" t="s">
        <v>5395</v>
      </c>
      <c r="B4716" s="198" t="s">
        <v>443</v>
      </c>
      <c r="C4716" s="196">
        <f>'3'!I15+'9'!I15</f>
        <v>0</v>
      </c>
      <c r="D4716" s="197" t="e">
        <f>('3'!I15+'9'!I15)*100/('3'!H15+'9'!H15)</f>
        <v>#DIV/0!</v>
      </c>
    </row>
    <row r="4717" spans="1:4">
      <c r="A4717" s="194" t="s">
        <v>5396</v>
      </c>
      <c r="B4717" s="198" t="s">
        <v>445</v>
      </c>
      <c r="C4717" s="196">
        <f>'3'!I16+'9'!I16</f>
        <v>0</v>
      </c>
      <c r="D4717" s="197" t="e">
        <f>('3'!I16+'9'!I16)*100/('3'!H16+'9'!H16)</f>
        <v>#DIV/0!</v>
      </c>
    </row>
    <row r="4718" spans="1:4">
      <c r="A4718" s="194" t="s">
        <v>5397</v>
      </c>
      <c r="B4718" s="198" t="s">
        <v>447</v>
      </c>
      <c r="C4718" s="196">
        <f>'3'!I17+'9'!I17</f>
        <v>0</v>
      </c>
      <c r="D4718" s="197" t="e">
        <f>('3'!I17+'9'!I17)*100/('3'!H17+'9'!H17)</f>
        <v>#DIV/0!</v>
      </c>
    </row>
    <row r="4719" spans="1:4">
      <c r="A4719" s="194" t="s">
        <v>5398</v>
      </c>
      <c r="B4719" s="198" t="s">
        <v>449</v>
      </c>
      <c r="C4719" s="196">
        <f>'3'!I18+'9'!I18</f>
        <v>0</v>
      </c>
      <c r="D4719" s="197" t="e">
        <f>('3'!I18+'9'!I18)*100/('3'!H18+'9'!H18)</f>
        <v>#DIV/0!</v>
      </c>
    </row>
    <row r="4720" spans="1:4">
      <c r="A4720" s="194" t="s">
        <v>5399</v>
      </c>
      <c r="B4720" s="198" t="s">
        <v>451</v>
      </c>
      <c r="C4720" s="196">
        <f>'3'!I19+'9'!I19</f>
        <v>0</v>
      </c>
      <c r="D4720" s="197" t="e">
        <f>('3'!I19+'9'!I19)*100/('3'!H19+'9'!H19)</f>
        <v>#DIV/0!</v>
      </c>
    </row>
    <row r="4721" spans="1:4">
      <c r="A4721" s="194" t="s">
        <v>5400</v>
      </c>
      <c r="B4721" s="198" t="s">
        <v>453</v>
      </c>
      <c r="C4721" s="196">
        <f>'3'!I20+'9'!I20</f>
        <v>0</v>
      </c>
      <c r="D4721" s="197" t="e">
        <f>('3'!I20+'9'!I20)*100/('3'!H20+'9'!H20)</f>
        <v>#DIV/0!</v>
      </c>
    </row>
    <row r="4722" spans="1:4">
      <c r="A4722" s="194" t="s">
        <v>5401</v>
      </c>
      <c r="B4722" s="198" t="s">
        <v>455</v>
      </c>
      <c r="C4722" s="196">
        <f>'3'!I21+'9'!I21</f>
        <v>0</v>
      </c>
      <c r="D4722" s="197" t="e">
        <f>('3'!I21+'9'!I21)*100/('3'!H21+'9'!H21)</f>
        <v>#DIV/0!</v>
      </c>
    </row>
    <row r="4723" spans="1:4">
      <c r="A4723" s="194" t="s">
        <v>5402</v>
      </c>
      <c r="B4723" s="198" t="s">
        <v>457</v>
      </c>
      <c r="C4723" s="196">
        <f>'3'!I22+'9'!I22</f>
        <v>0</v>
      </c>
      <c r="D4723" s="197" t="e">
        <f>('3'!I22+'9'!I22)*100/('3'!H22+'9'!H22)</f>
        <v>#DIV/0!</v>
      </c>
    </row>
    <row r="4724" spans="1:4">
      <c r="A4724" s="194" t="s">
        <v>5403</v>
      </c>
      <c r="B4724" s="198" t="s">
        <v>459</v>
      </c>
      <c r="C4724" s="196">
        <f>'3'!I23+'9'!I23</f>
        <v>0</v>
      </c>
      <c r="D4724" s="197" t="e">
        <f>('3'!I23+'9'!I23)*100/('3'!H23+'9'!H23)</f>
        <v>#DIV/0!</v>
      </c>
    </row>
    <row r="4725" spans="1:4">
      <c r="A4725" s="194" t="s">
        <v>5404</v>
      </c>
      <c r="B4725" s="198" t="s">
        <v>461</v>
      </c>
      <c r="C4725" s="196">
        <f>'3'!I24+'9'!I24</f>
        <v>0</v>
      </c>
      <c r="D4725" s="197" t="e">
        <f>('3'!I24+'9'!I24)*100/('3'!H24+'9'!H24)</f>
        <v>#DIV/0!</v>
      </c>
    </row>
    <row r="4726" spans="1:4">
      <c r="A4726" s="194" t="s">
        <v>5405</v>
      </c>
      <c r="B4726" s="198" t="s">
        <v>463</v>
      </c>
      <c r="C4726" s="196">
        <f>'3'!I25+'9'!I25</f>
        <v>0</v>
      </c>
      <c r="D4726" s="197" t="e">
        <f>('3'!I25+'9'!I25)*100/('3'!H25+'9'!H25)</f>
        <v>#DIV/0!</v>
      </c>
    </row>
    <row r="4727" spans="1:4">
      <c r="A4727" s="194" t="s">
        <v>5406</v>
      </c>
      <c r="B4727" s="198" t="s">
        <v>465</v>
      </c>
      <c r="C4727" s="196">
        <f>'3'!I26+'9'!I26</f>
        <v>0</v>
      </c>
      <c r="D4727" s="197" t="e">
        <f>('3'!I26+'9'!I26)*100/('3'!H26+'9'!H26)</f>
        <v>#DIV/0!</v>
      </c>
    </row>
    <row r="4728" spans="1:4">
      <c r="A4728" s="194" t="s">
        <v>5407</v>
      </c>
      <c r="B4728" s="198" t="s">
        <v>467</v>
      </c>
      <c r="C4728" s="196">
        <f>'3'!I27+'9'!I27</f>
        <v>0</v>
      </c>
      <c r="D4728" s="197" t="e">
        <f>('3'!I27+'9'!I27)*100/('3'!H27+'9'!H27)</f>
        <v>#DIV/0!</v>
      </c>
    </row>
    <row r="4729" spans="1:4">
      <c r="A4729" s="194" t="s">
        <v>5408</v>
      </c>
      <c r="B4729" s="198" t="s">
        <v>469</v>
      </c>
      <c r="C4729" s="196">
        <f>'3'!I28+'9'!I28</f>
        <v>0</v>
      </c>
      <c r="D4729" s="197" t="e">
        <f>('3'!I28+'9'!I28)*100/('3'!H28+'9'!H28)</f>
        <v>#DIV/0!</v>
      </c>
    </row>
    <row r="4730" spans="1:4">
      <c r="A4730" s="194" t="s">
        <v>5409</v>
      </c>
      <c r="B4730" s="198" t="s">
        <v>471</v>
      </c>
      <c r="C4730" s="196">
        <f>'3'!I29+'9'!I29</f>
        <v>0</v>
      </c>
      <c r="D4730" s="197" t="e">
        <f>('3'!I29+'9'!I29)*100/('3'!H29+'9'!H29)</f>
        <v>#DIV/0!</v>
      </c>
    </row>
    <row r="4731" ht="25.5" spans="1:4">
      <c r="A4731" s="194" t="s">
        <v>5410</v>
      </c>
      <c r="B4731" s="199" t="s">
        <v>473</v>
      </c>
      <c r="C4731" s="196">
        <f>'3'!I30+'9'!I30</f>
        <v>0</v>
      </c>
      <c r="D4731" s="197" t="e">
        <f>('3'!I30+'9'!I30)*100/('3'!H30+'9'!H30)</f>
        <v>#DIV/0!</v>
      </c>
    </row>
    <row r="4732" spans="1:4">
      <c r="A4732" s="194" t="s">
        <v>5411</v>
      </c>
      <c r="B4732" s="198" t="s">
        <v>475</v>
      </c>
      <c r="C4732" s="196">
        <f>'3'!I31+'9'!I31</f>
        <v>0</v>
      </c>
      <c r="D4732" s="197" t="e">
        <f>('3'!I31+'9'!I31)*100/('3'!H31+'9'!H31)</f>
        <v>#DIV/0!</v>
      </c>
    </row>
    <row r="4733" spans="1:4">
      <c r="A4733" s="194" t="s">
        <v>5412</v>
      </c>
      <c r="B4733" s="198" t="s">
        <v>477</v>
      </c>
      <c r="C4733" s="196">
        <f>'4'!I6+'10'!I6</f>
        <v>0</v>
      </c>
      <c r="D4733" s="197" t="e">
        <f>('4'!I6+'10'!I6)*100/('4'!H6+'10'!H6)</f>
        <v>#DIV/0!</v>
      </c>
    </row>
    <row r="4734" spans="1:4">
      <c r="A4734" s="194" t="s">
        <v>5413</v>
      </c>
      <c r="B4734" s="199" t="s">
        <v>479</v>
      </c>
      <c r="C4734" s="196">
        <f>'4'!I7+'10'!I7</f>
        <v>0</v>
      </c>
      <c r="D4734" s="197" t="e">
        <f>('4'!I7+'10'!I7)*100/('4'!H7+'10'!H7)</f>
        <v>#DIV/0!</v>
      </c>
    </row>
    <row r="4735" spans="1:4">
      <c r="A4735" s="194" t="s">
        <v>5414</v>
      </c>
      <c r="B4735" s="198" t="s">
        <v>481</v>
      </c>
      <c r="C4735" s="196">
        <f>'4'!I8+'10'!I8</f>
        <v>0</v>
      </c>
      <c r="D4735" s="197" t="e">
        <f>('4'!I8+'10'!I8)*100/('4'!H8+'10'!H8)</f>
        <v>#DIV/0!</v>
      </c>
    </row>
    <row r="4736" spans="1:4">
      <c r="A4736" s="194" t="s">
        <v>5415</v>
      </c>
      <c r="B4736" s="198" t="s">
        <v>483</v>
      </c>
      <c r="C4736" s="196">
        <f>'4'!I9+'10'!I9</f>
        <v>0</v>
      </c>
      <c r="D4736" s="197" t="e">
        <f>('4'!I9+'10'!I9)*100/('4'!H9+'10'!H9)</f>
        <v>#DIV/0!</v>
      </c>
    </row>
    <row r="4737" spans="1:4">
      <c r="A4737" s="194" t="s">
        <v>5416</v>
      </c>
      <c r="B4737" s="198" t="s">
        <v>485</v>
      </c>
      <c r="C4737" s="196">
        <f>'4'!I10+'10'!I10</f>
        <v>0</v>
      </c>
      <c r="D4737" s="197" t="e">
        <f>('4'!I10+'10'!I10)*100/('4'!H10+'10'!H10)</f>
        <v>#DIV/0!</v>
      </c>
    </row>
    <row r="4738" spans="1:4">
      <c r="A4738" s="194" t="s">
        <v>5417</v>
      </c>
      <c r="B4738" s="198" t="s">
        <v>487</v>
      </c>
      <c r="C4738" s="196">
        <f>'4'!I11+'10'!I11</f>
        <v>0</v>
      </c>
      <c r="D4738" s="197" t="e">
        <f>('4'!I11+'10'!I11)*100/('4'!H11+'10'!H11)</f>
        <v>#DIV/0!</v>
      </c>
    </row>
    <row r="4739" spans="1:4">
      <c r="A4739" s="194" t="s">
        <v>5418</v>
      </c>
      <c r="B4739" s="198" t="s">
        <v>489</v>
      </c>
      <c r="C4739" s="196">
        <f>'4'!I12+'10'!I12</f>
        <v>0</v>
      </c>
      <c r="D4739" s="197" t="e">
        <f>('4'!I12+'10'!I12)*100/('4'!H12+'10'!H12)</f>
        <v>#DIV/0!</v>
      </c>
    </row>
    <row r="4740" spans="1:4">
      <c r="A4740" s="194" t="s">
        <v>5419</v>
      </c>
      <c r="B4740" s="198" t="s">
        <v>491</v>
      </c>
      <c r="C4740" s="196">
        <f>'4'!I13+'10'!I13</f>
        <v>0</v>
      </c>
      <c r="D4740" s="197" t="e">
        <f>('4'!I13+'10'!I13)*100/('4'!H13+'10'!H13)</f>
        <v>#DIV/0!</v>
      </c>
    </row>
    <row r="4741" spans="1:4">
      <c r="A4741" s="194" t="s">
        <v>5420</v>
      </c>
      <c r="B4741" s="198" t="s">
        <v>493</v>
      </c>
      <c r="C4741" s="196">
        <f>'4'!I14+'10'!I14</f>
        <v>0</v>
      </c>
      <c r="D4741" s="197" t="e">
        <f>('4'!I14+'10'!I14)*100/('4'!H14+'10'!H14)</f>
        <v>#DIV/0!</v>
      </c>
    </row>
    <row r="4742" spans="1:4">
      <c r="A4742" s="194" t="s">
        <v>5421</v>
      </c>
      <c r="B4742" s="198" t="s">
        <v>495</v>
      </c>
      <c r="C4742" s="196">
        <f>'4'!I15+'10'!I15</f>
        <v>0</v>
      </c>
      <c r="D4742" s="197" t="e">
        <f>('4'!I15+'10'!I15)*100/('4'!H15+'10'!H15)</f>
        <v>#DIV/0!</v>
      </c>
    </row>
    <row r="4743" spans="1:4">
      <c r="A4743" s="194" t="s">
        <v>5422</v>
      </c>
      <c r="B4743" s="198" t="s">
        <v>497</v>
      </c>
      <c r="C4743" s="196">
        <f>'4'!I16+'10'!I16</f>
        <v>0</v>
      </c>
      <c r="D4743" s="197" t="e">
        <f>('4'!I16+'10'!I16)*100/('4'!H16+'10'!H16)</f>
        <v>#DIV/0!</v>
      </c>
    </row>
    <row r="4744" spans="1:4">
      <c r="A4744" s="194" t="s">
        <v>5423</v>
      </c>
      <c r="B4744" s="198" t="s">
        <v>499</v>
      </c>
      <c r="C4744" s="196">
        <f>'4'!I17+'10'!I17</f>
        <v>0</v>
      </c>
      <c r="D4744" s="197" t="e">
        <f>('4'!I17+'10'!I17)*100/('4'!H17+'10'!H17)</f>
        <v>#DIV/0!</v>
      </c>
    </row>
    <row r="4745" spans="1:4">
      <c r="A4745" s="194" t="s">
        <v>5424</v>
      </c>
      <c r="B4745" s="198" t="s">
        <v>501</v>
      </c>
      <c r="C4745" s="196">
        <f>'4'!I18+'10'!I18</f>
        <v>0</v>
      </c>
      <c r="D4745" s="197" t="e">
        <f>('4'!I18+'10'!I18)*100/('4'!H18+'10'!H18)</f>
        <v>#DIV/0!</v>
      </c>
    </row>
    <row r="4746" spans="1:4">
      <c r="A4746" s="194" t="s">
        <v>5425</v>
      </c>
      <c r="B4746" s="198" t="s">
        <v>503</v>
      </c>
      <c r="C4746" s="196">
        <f>'4'!I19+'10'!I19</f>
        <v>0</v>
      </c>
      <c r="D4746" s="197" t="e">
        <f>('4'!I19+'10'!I19)*100/('4'!H19+'10'!H19)</f>
        <v>#DIV/0!</v>
      </c>
    </row>
    <row r="4747" spans="1:4">
      <c r="A4747" s="194" t="s">
        <v>5426</v>
      </c>
      <c r="B4747" s="198" t="s">
        <v>505</v>
      </c>
      <c r="C4747" s="196">
        <f>'4'!I20+'10'!I20</f>
        <v>0</v>
      </c>
      <c r="D4747" s="197" t="e">
        <f>('4'!I20+'10'!I20)*100/('4'!H20+'10'!H20)</f>
        <v>#DIV/0!</v>
      </c>
    </row>
    <row r="4748" spans="1:4">
      <c r="A4748" s="194" t="s">
        <v>5427</v>
      </c>
      <c r="B4748" s="198" t="s">
        <v>507</v>
      </c>
      <c r="C4748" s="196">
        <f>'4'!I21+'10'!I21</f>
        <v>0</v>
      </c>
      <c r="D4748" s="197" t="e">
        <f>('4'!I21+'10'!I21)*100/('4'!H21+'10'!H21)</f>
        <v>#DIV/0!</v>
      </c>
    </row>
    <row r="4749" spans="1:4">
      <c r="A4749" s="194" t="s">
        <v>5428</v>
      </c>
      <c r="B4749" s="198" t="s">
        <v>509</v>
      </c>
      <c r="C4749" s="196">
        <f>'4'!I22+'10'!I22</f>
        <v>0</v>
      </c>
      <c r="D4749" s="197" t="e">
        <f>('4'!I22+'10'!I22)*100/('4'!H22+'10'!H22)</f>
        <v>#DIV/0!</v>
      </c>
    </row>
    <row r="4750" spans="1:4">
      <c r="A4750" s="194" t="s">
        <v>5429</v>
      </c>
      <c r="B4750" s="198" t="s">
        <v>511</v>
      </c>
      <c r="C4750" s="196">
        <f>'4'!I23+'10'!I23</f>
        <v>0</v>
      </c>
      <c r="D4750" s="197" t="e">
        <f>('4'!I23+'10'!I23)*100/('4'!H23+'10'!H23)</f>
        <v>#DIV/0!</v>
      </c>
    </row>
    <row r="4751" spans="1:4">
      <c r="A4751" s="194" t="s">
        <v>5430</v>
      </c>
      <c r="B4751" s="198" t="s">
        <v>513</v>
      </c>
      <c r="C4751" s="196">
        <f>'4'!I24+'10'!I24</f>
        <v>0</v>
      </c>
      <c r="D4751" s="197" t="e">
        <f>('4'!I24+'10'!I24)*100/('4'!H24+'10'!H24)</f>
        <v>#DIV/0!</v>
      </c>
    </row>
    <row r="4752" spans="1:4">
      <c r="A4752" s="194" t="s">
        <v>5431</v>
      </c>
      <c r="B4752" s="198" t="s">
        <v>515</v>
      </c>
      <c r="C4752" s="196">
        <f>'4'!I25+'10'!I25</f>
        <v>0</v>
      </c>
      <c r="D4752" s="197" t="e">
        <f>('4'!I25+'10'!I25)*100/('4'!H25+'10'!H25)</f>
        <v>#DIV/0!</v>
      </c>
    </row>
    <row r="4753" spans="1:4">
      <c r="A4753" s="194" t="s">
        <v>5432</v>
      </c>
      <c r="B4753" s="198" t="s">
        <v>517</v>
      </c>
      <c r="C4753" s="196">
        <f>'4'!I26+'10'!I26</f>
        <v>0</v>
      </c>
      <c r="D4753" s="197" t="e">
        <f>('4'!I26+'10'!I26)*100/('4'!H26+'10'!H26)</f>
        <v>#DIV/0!</v>
      </c>
    </row>
    <row r="4754" spans="1:4">
      <c r="A4754" s="194" t="s">
        <v>5433</v>
      </c>
      <c r="B4754" s="198" t="s">
        <v>519</v>
      </c>
      <c r="C4754" s="196">
        <f>'4'!I27+'10'!I27</f>
        <v>0</v>
      </c>
      <c r="D4754" s="197" t="e">
        <f>('4'!I27+'10'!I27)*100/('4'!H27+'10'!H27)</f>
        <v>#DIV/0!</v>
      </c>
    </row>
    <row r="4755" spans="1:4">
      <c r="A4755" s="194" t="s">
        <v>5434</v>
      </c>
      <c r="B4755" s="198" t="s">
        <v>521</v>
      </c>
      <c r="C4755" s="196">
        <f>'4'!I28+'10'!I28</f>
        <v>0</v>
      </c>
      <c r="D4755" s="197" t="e">
        <f>('4'!I28+'10'!I28)*100/('4'!H28+'10'!H28)</f>
        <v>#DIV/0!</v>
      </c>
    </row>
    <row r="4756" ht="25.5" spans="1:4">
      <c r="A4756" s="194" t="s">
        <v>5435</v>
      </c>
      <c r="B4756" s="198" t="s">
        <v>523</v>
      </c>
      <c r="C4756" s="196">
        <f>'4'!I29+'10'!I29</f>
        <v>0</v>
      </c>
      <c r="D4756" s="197" t="e">
        <f>('4'!I29+'10'!I29)*100/('4'!H29+'10'!H29)</f>
        <v>#DIV/0!</v>
      </c>
    </row>
    <row r="4757" spans="1:4">
      <c r="A4757" s="194" t="s">
        <v>5436</v>
      </c>
      <c r="B4757" s="198" t="s">
        <v>525</v>
      </c>
      <c r="C4757" s="196">
        <f>'4'!I30+'10'!I30</f>
        <v>0</v>
      </c>
      <c r="D4757" s="197" t="e">
        <f>('4'!I30+'10'!I30)*100/('4'!H30+'10'!H30)</f>
        <v>#DIV/0!</v>
      </c>
    </row>
    <row r="4758" spans="1:4">
      <c r="A4758" s="194" t="s">
        <v>5437</v>
      </c>
      <c r="B4758" s="198" t="s">
        <v>527</v>
      </c>
      <c r="C4758" s="196">
        <f>'4'!I31+'10'!I31</f>
        <v>0</v>
      </c>
      <c r="D4758" s="197" t="e">
        <f>('4'!I31+'10'!I31)*100/('4'!H31+'10'!H31)</f>
        <v>#DIV/0!</v>
      </c>
    </row>
    <row r="4759" spans="1:4">
      <c r="A4759" s="194" t="s">
        <v>5438</v>
      </c>
      <c r="B4759" s="198" t="s">
        <v>529</v>
      </c>
      <c r="C4759" s="196">
        <f>'4'!I32+'10'!I32</f>
        <v>0</v>
      </c>
      <c r="D4759" s="197" t="e">
        <f>('4'!I32+'10'!I32)*100/('4'!H32+'10'!H32)</f>
        <v>#DIV/0!</v>
      </c>
    </row>
    <row r="4760" spans="1:4">
      <c r="A4760" s="194" t="s">
        <v>5439</v>
      </c>
      <c r="B4760" s="198" t="s">
        <v>531</v>
      </c>
      <c r="C4760" s="196">
        <f>'4'!I33+'10'!I33</f>
        <v>0</v>
      </c>
      <c r="D4760" s="197" t="e">
        <f>('4'!I33+'10'!I33)*100/('4'!H33+'10'!H33)</f>
        <v>#DIV/0!</v>
      </c>
    </row>
    <row r="4761" spans="1:4">
      <c r="A4761" s="194" t="s">
        <v>5440</v>
      </c>
      <c r="B4761" s="198" t="s">
        <v>533</v>
      </c>
      <c r="C4761" s="196">
        <f>'5'!I6+'11'!I6</f>
        <v>0</v>
      </c>
      <c r="D4761" s="197" t="e">
        <f>('5'!I6+'11'!I6)*100/('5'!H6+'11'!H6)</f>
        <v>#DIV/0!</v>
      </c>
    </row>
    <row r="4762" spans="1:4">
      <c r="A4762" s="194" t="s">
        <v>5441</v>
      </c>
      <c r="B4762" s="198" t="s">
        <v>535</v>
      </c>
      <c r="C4762" s="196">
        <f>'5'!I7+'11'!I7</f>
        <v>0</v>
      </c>
      <c r="D4762" s="197" t="e">
        <f>('5'!I7+'11'!I7)*100/('5'!H7+'11'!H7)</f>
        <v>#DIV/0!</v>
      </c>
    </row>
    <row r="4763" spans="1:4">
      <c r="A4763" s="194" t="s">
        <v>5442</v>
      </c>
      <c r="B4763" s="198" t="s">
        <v>537</v>
      </c>
      <c r="C4763" s="196">
        <f>'5'!I8+'11'!I8</f>
        <v>0</v>
      </c>
      <c r="D4763" s="197" t="e">
        <f>('5'!I8+'11'!I8)*100/('5'!H8+'11'!H8)</f>
        <v>#DIV/0!</v>
      </c>
    </row>
    <row r="4764" spans="1:4">
      <c r="A4764" s="194" t="s">
        <v>5443</v>
      </c>
      <c r="B4764" s="198" t="s">
        <v>539</v>
      </c>
      <c r="C4764" s="196">
        <f>'5'!I9+'11'!I9</f>
        <v>0</v>
      </c>
      <c r="D4764" s="197" t="e">
        <f>('5'!I9+'11'!I9)*100/('5'!H9+'11'!H9)</f>
        <v>#DIV/0!</v>
      </c>
    </row>
    <row r="4765" spans="1:4">
      <c r="A4765" s="194" t="s">
        <v>5444</v>
      </c>
      <c r="B4765" s="198" t="s">
        <v>541</v>
      </c>
      <c r="C4765" s="196">
        <f>'5'!I10+'11'!I10</f>
        <v>0</v>
      </c>
      <c r="D4765" s="197" t="e">
        <f>('5'!I10+'11'!I10)*100/('5'!H10+'11'!H10)</f>
        <v>#DIV/0!</v>
      </c>
    </row>
    <row r="4766" spans="1:4">
      <c r="A4766" s="194" t="s">
        <v>5445</v>
      </c>
      <c r="B4766" s="198" t="s">
        <v>543</v>
      </c>
      <c r="C4766" s="196">
        <f>'5'!I11+'11'!I11</f>
        <v>0</v>
      </c>
      <c r="D4766" s="197" t="e">
        <f>('5'!I11+'11'!I11)*100/('5'!H11+'11'!H11)</f>
        <v>#DIV/0!</v>
      </c>
    </row>
    <row r="4767" spans="1:4">
      <c r="A4767" s="194" t="s">
        <v>5446</v>
      </c>
      <c r="B4767" s="198" t="s">
        <v>545</v>
      </c>
      <c r="C4767" s="196">
        <f>'5'!I12+'11'!I12</f>
        <v>0</v>
      </c>
      <c r="D4767" s="197" t="e">
        <f>('5'!I12+'11'!I12)*100/('5'!H12+'11'!H12)</f>
        <v>#DIV/0!</v>
      </c>
    </row>
    <row r="4768" spans="1:4">
      <c r="A4768" s="194" t="s">
        <v>5447</v>
      </c>
      <c r="B4768" s="198" t="s">
        <v>547</v>
      </c>
      <c r="C4768" s="196">
        <f>'5'!I13+'11'!I13</f>
        <v>0</v>
      </c>
      <c r="D4768" s="197" t="e">
        <f>('5'!I13+'11'!I13)*100/('5'!H13+'11'!H13)</f>
        <v>#DIV/0!</v>
      </c>
    </row>
    <row r="4769" spans="1:4">
      <c r="A4769" s="194" t="s">
        <v>5448</v>
      </c>
      <c r="B4769" s="198" t="s">
        <v>549</v>
      </c>
      <c r="C4769" s="196">
        <f>'5'!I14+'11'!I14</f>
        <v>0</v>
      </c>
      <c r="D4769" s="197" t="e">
        <f>('5'!I14+'11'!I14)*100/('5'!H14+'11'!H14)</f>
        <v>#DIV/0!</v>
      </c>
    </row>
    <row r="4770" spans="1:4">
      <c r="A4770" s="194" t="s">
        <v>5449</v>
      </c>
      <c r="B4770" s="198" t="s">
        <v>551</v>
      </c>
      <c r="C4770" s="196">
        <f>'5'!I15+'11'!I15</f>
        <v>0</v>
      </c>
      <c r="D4770" s="197" t="e">
        <f>('5'!I15+'11'!I15)*100/('5'!H15+'11'!H15)</f>
        <v>#DIV/0!</v>
      </c>
    </row>
    <row r="4771" spans="1:4">
      <c r="A4771" s="194" t="s">
        <v>5450</v>
      </c>
      <c r="B4771" s="198" t="s">
        <v>553</v>
      </c>
      <c r="C4771" s="196">
        <f>'5'!I16+'11'!I16</f>
        <v>0</v>
      </c>
      <c r="D4771" s="197" t="e">
        <f>('5'!I16+'11'!I16)*100/('5'!H16+'11'!H16)</f>
        <v>#DIV/0!</v>
      </c>
    </row>
    <row r="4772" spans="1:4">
      <c r="A4772" s="194" t="s">
        <v>5451</v>
      </c>
      <c r="B4772" s="198" t="s">
        <v>555</v>
      </c>
      <c r="C4772" s="196">
        <f>'5'!I17+'11'!I17</f>
        <v>0</v>
      </c>
      <c r="D4772" s="197" t="e">
        <f>('5'!I17+'11'!I17)*100/('5'!H17+'11'!H17)</f>
        <v>#DIV/0!</v>
      </c>
    </row>
    <row r="4773" spans="1:4">
      <c r="A4773" s="194" t="s">
        <v>5452</v>
      </c>
      <c r="B4773" s="198" t="s">
        <v>5453</v>
      </c>
      <c r="C4773" s="196">
        <f>'5'!I18+'11'!I18</f>
        <v>0</v>
      </c>
      <c r="D4773" s="197" t="e">
        <f>('5'!I18+'11'!I18)*100/('5'!H18+'11'!H18)</f>
        <v>#DIV/0!</v>
      </c>
    </row>
    <row r="4774" spans="1:4">
      <c r="A4774" s="194" t="s">
        <v>5454</v>
      </c>
      <c r="B4774" s="198" t="s">
        <v>559</v>
      </c>
      <c r="C4774" s="196">
        <f>'5'!I19+'11'!I19</f>
        <v>0</v>
      </c>
      <c r="D4774" s="197" t="e">
        <f>('5'!I19+'11'!I19)*100/('5'!H19+'11'!H19)</f>
        <v>#DIV/0!</v>
      </c>
    </row>
    <row r="4775" spans="1:4">
      <c r="A4775" s="194" t="s">
        <v>5455</v>
      </c>
      <c r="B4775" s="198" t="s">
        <v>561</v>
      </c>
      <c r="C4775" s="196">
        <f>'5'!I20+'11'!I20</f>
        <v>0</v>
      </c>
      <c r="D4775" s="197" t="e">
        <f>('5'!I20+'11'!I20)*100/('5'!H20+'11'!H20)</f>
        <v>#DIV/0!</v>
      </c>
    </row>
    <row r="4776" spans="1:4">
      <c r="A4776" s="194" t="s">
        <v>5456</v>
      </c>
      <c r="B4776" s="198" t="s">
        <v>563</v>
      </c>
      <c r="C4776" s="196">
        <f>'5'!I21+'11'!I21</f>
        <v>0</v>
      </c>
      <c r="D4776" s="197" t="e">
        <f>('5'!I21+'11'!I21)*100/('5'!H21+'11'!H21)</f>
        <v>#DIV/0!</v>
      </c>
    </row>
    <row r="4777" spans="1:4">
      <c r="A4777" s="194" t="s">
        <v>5457</v>
      </c>
      <c r="B4777" s="198" t="s">
        <v>254</v>
      </c>
      <c r="C4777" s="196">
        <f>'5'!I22+'11'!I22</f>
        <v>0</v>
      </c>
      <c r="D4777" s="197" t="e">
        <f>('5'!I22+'11'!I22)*100/('5'!H22+'11'!H22)</f>
        <v>#DIV/0!</v>
      </c>
    </row>
    <row r="4778" spans="1:4">
      <c r="A4778" s="194" t="s">
        <v>5458</v>
      </c>
      <c r="B4778" s="198" t="s">
        <v>566</v>
      </c>
      <c r="C4778" s="196">
        <f>'5'!I23+'11'!I23</f>
        <v>0</v>
      </c>
      <c r="D4778" s="197" t="e">
        <f>('5'!I23+'11'!I23)*100/('5'!H23+'11'!H23)</f>
        <v>#DIV/0!</v>
      </c>
    </row>
    <row r="4779" spans="1:4">
      <c r="A4779" s="194" t="s">
        <v>5459</v>
      </c>
      <c r="B4779" s="198" t="s">
        <v>568</v>
      </c>
      <c r="C4779" s="196">
        <f>'5'!I24+'11'!I24</f>
        <v>0</v>
      </c>
      <c r="D4779" s="197" t="e">
        <f>('5'!I24+'11'!I24)*100/('5'!H24+'11'!H24)</f>
        <v>#DIV/0!</v>
      </c>
    </row>
    <row r="4780" spans="1:4">
      <c r="A4780" s="194" t="s">
        <v>5460</v>
      </c>
      <c r="B4780" s="198" t="s">
        <v>570</v>
      </c>
      <c r="C4780" s="196">
        <f>'5'!I25+'11'!I25</f>
        <v>0</v>
      </c>
      <c r="D4780" s="197" t="e">
        <f>('5'!I25+'11'!I25)*100/('5'!H25+'11'!H25)</f>
        <v>#DIV/0!</v>
      </c>
    </row>
    <row r="4781" spans="1:4">
      <c r="A4781" s="194" t="s">
        <v>5461</v>
      </c>
      <c r="B4781" s="198" t="s">
        <v>572</v>
      </c>
      <c r="C4781" s="196">
        <f>'5'!I26+'11'!I26</f>
        <v>0</v>
      </c>
      <c r="D4781" s="197" t="e">
        <f>('5'!I26+'11'!I26)*100/('5'!H26+'11'!H26)</f>
        <v>#DIV/0!</v>
      </c>
    </row>
    <row r="4782" spans="1:4">
      <c r="A4782" s="194" t="s">
        <v>5462</v>
      </c>
      <c r="B4782" s="198" t="s">
        <v>574</v>
      </c>
      <c r="C4782" s="196">
        <f>'5'!I27+'11'!I27</f>
        <v>0</v>
      </c>
      <c r="D4782" s="197" t="e">
        <f>('5'!I27+'11'!I27)*100/('5'!H27+'11'!H27)</f>
        <v>#DIV/0!</v>
      </c>
    </row>
    <row r="4783" spans="1:4">
      <c r="A4783" s="194" t="s">
        <v>5463</v>
      </c>
      <c r="B4783" s="198" t="s">
        <v>576</v>
      </c>
      <c r="C4783" s="196">
        <f>'5'!I28+'11'!I28</f>
        <v>0</v>
      </c>
      <c r="D4783" s="197" t="e">
        <f>('5'!I28+'11'!I28)*100/('5'!H28+'11'!H28)</f>
        <v>#DIV/0!</v>
      </c>
    </row>
    <row r="4784" spans="1:4">
      <c r="A4784" s="194" t="s">
        <v>5464</v>
      </c>
      <c r="B4784" s="198" t="s">
        <v>578</v>
      </c>
      <c r="C4784" s="196">
        <f>'5'!I30+'11'!I30</f>
        <v>0</v>
      </c>
      <c r="D4784" s="197" t="e">
        <f>('5'!I30+'11'!I30)*100/('5'!H30+'11'!H30)</f>
        <v>#DIV/0!</v>
      </c>
    </row>
    <row r="4785" spans="1:4">
      <c r="A4785" s="194" t="s">
        <v>5465</v>
      </c>
      <c r="B4785" s="198" t="s">
        <v>2011</v>
      </c>
      <c r="C4785" s="196">
        <f>'6'!I6+'12'!I6</f>
        <v>0</v>
      </c>
      <c r="D4785" s="197" t="e">
        <f>('6'!I6+'12'!I6)*100/('6'!H6+'12'!H6)</f>
        <v>#DIV/0!</v>
      </c>
    </row>
    <row r="4786" spans="1:4">
      <c r="A4786" s="194" t="s">
        <v>5466</v>
      </c>
      <c r="B4786" s="198" t="s">
        <v>582</v>
      </c>
      <c r="C4786" s="196">
        <f>'6'!I7+'12'!I7</f>
        <v>0</v>
      </c>
      <c r="D4786" s="197" t="e">
        <f>('6'!I7+'12'!I7)*100/('6'!H7+'12'!H7)</f>
        <v>#DIV/0!</v>
      </c>
    </row>
    <row r="4787" spans="1:4">
      <c r="A4787" s="194" t="s">
        <v>5467</v>
      </c>
      <c r="B4787" s="198" t="s">
        <v>584</v>
      </c>
      <c r="C4787" s="196">
        <f>'6'!I8+'12'!I8</f>
        <v>0</v>
      </c>
      <c r="D4787" s="197" t="e">
        <f>('6'!I8+'12'!I8)*100/('6'!H8+'12'!H8)</f>
        <v>#DIV/0!</v>
      </c>
    </row>
    <row r="4788" spans="1:4">
      <c r="A4788" s="194" t="s">
        <v>5468</v>
      </c>
      <c r="B4788" s="198" t="s">
        <v>586</v>
      </c>
      <c r="C4788" s="196">
        <f>'6'!I13+'12'!I13</f>
        <v>0</v>
      </c>
      <c r="D4788" s="197" t="e">
        <f>('6'!I13+'12'!I13)*100/('6'!H13+'12'!H13)</f>
        <v>#DIV/0!</v>
      </c>
    </row>
    <row r="4789" spans="1:4">
      <c r="A4789" s="194" t="s">
        <v>5469</v>
      </c>
      <c r="B4789" s="198" t="s">
        <v>588</v>
      </c>
      <c r="C4789" s="196">
        <f>'6'!I17+'12'!I17</f>
        <v>0</v>
      </c>
      <c r="D4789" s="197" t="e">
        <f>('6'!I17+'12'!I17)*100/('6'!H17+'12'!H17)</f>
        <v>#DIV/0!</v>
      </c>
    </row>
    <row r="4790" spans="1:4">
      <c r="A4790" s="194" t="s">
        <v>5470</v>
      </c>
      <c r="B4790" s="198" t="s">
        <v>590</v>
      </c>
      <c r="C4790" s="196">
        <f>'6'!I19+'12'!I19</f>
        <v>0</v>
      </c>
      <c r="D4790" s="197" t="e">
        <f>('6'!I19+'12'!I19)*100/('6'!H19+'12'!H19)</f>
        <v>#DIV/0!</v>
      </c>
    </row>
    <row r="4791" spans="1:4">
      <c r="A4791" s="194" t="s">
        <v>5471</v>
      </c>
      <c r="B4791" s="199" t="s">
        <v>592</v>
      </c>
      <c r="C4791" s="196">
        <f>'6'!I20+'12'!I20</f>
        <v>0</v>
      </c>
      <c r="D4791" s="197" t="e">
        <f>('6'!I20+'12'!I20)*100/('6'!H20+'12'!H20)</f>
        <v>#DIV/0!</v>
      </c>
    </row>
    <row r="4792" spans="1:4">
      <c r="A4792" s="194" t="s">
        <v>5472</v>
      </c>
      <c r="B4792" s="198" t="s">
        <v>594</v>
      </c>
      <c r="C4792" s="196">
        <f>'6'!I22+'12'!I22</f>
        <v>0</v>
      </c>
      <c r="D4792" s="197" t="e">
        <f>('6'!I22+'12'!I22)*100/('6'!H22+'12'!H22)</f>
        <v>#DIV/0!</v>
      </c>
    </row>
    <row r="4793" spans="1:4">
      <c r="A4793" s="194" t="s">
        <v>5473</v>
      </c>
      <c r="B4793" s="198" t="s">
        <v>596</v>
      </c>
      <c r="C4793" s="196">
        <f>'6'!I23+'12'!I23</f>
        <v>0</v>
      </c>
      <c r="D4793" s="197" t="e">
        <f>('6'!I23+'12'!I23)*100/('6'!H23+'12'!H23)</f>
        <v>#DIV/0!</v>
      </c>
    </row>
    <row r="4794" spans="1:4">
      <c r="A4794" s="194" t="s">
        <v>5474</v>
      </c>
      <c r="B4794" s="198" t="s">
        <v>598</v>
      </c>
      <c r="C4794" s="196">
        <f>'6'!I24+'12'!I24</f>
        <v>0</v>
      </c>
      <c r="D4794" s="197" t="e">
        <f>('6'!I24+'12'!I24)*100/('6'!H24+'12'!H24)</f>
        <v>#DIV/0!</v>
      </c>
    </row>
    <row r="4795" spans="1:4">
      <c r="A4795" s="194" t="s">
        <v>5475</v>
      </c>
      <c r="B4795" s="198" t="s">
        <v>600</v>
      </c>
      <c r="C4795" s="196">
        <f>'6'!I25+'12'!I25</f>
        <v>0</v>
      </c>
      <c r="D4795" s="197" t="e">
        <f>('6'!I25+'12'!I25)*100/('6'!H25+'12'!H25)</f>
        <v>#DIV/0!</v>
      </c>
    </row>
    <row r="4796" spans="1:4">
      <c r="A4796" s="194" t="s">
        <v>5476</v>
      </c>
      <c r="B4796" s="198" t="s">
        <v>602</v>
      </c>
      <c r="C4796" s="196">
        <f>'6'!I26+'12'!I26</f>
        <v>0</v>
      </c>
      <c r="D4796" s="197" t="e">
        <f>('6'!I26+'12'!I26)*100/('6'!H26+'12'!H26)</f>
        <v>#DIV/0!</v>
      </c>
    </row>
    <row r="4797" spans="1:4">
      <c r="A4797" s="194" t="s">
        <v>5477</v>
      </c>
      <c r="B4797" s="198" t="s">
        <v>559</v>
      </c>
      <c r="C4797" s="196">
        <f>'6'!I27+'12'!I27</f>
        <v>0</v>
      </c>
      <c r="D4797" s="197" t="e">
        <f>('6'!I27+'12'!I27)*100/('6'!H27+'12'!H27)</f>
        <v>#DIV/0!</v>
      </c>
    </row>
    <row r="4798" spans="1:4">
      <c r="A4798" s="194" t="s">
        <v>5478</v>
      </c>
      <c r="B4798" s="198" t="s">
        <v>605</v>
      </c>
      <c r="C4798" s="196">
        <f>'7'!I6+'13'!I6</f>
        <v>0</v>
      </c>
      <c r="D4798" s="197" t="e">
        <f>('7'!I6+'13'!I6)*100/('7'!H6+'13'!H6)</f>
        <v>#DIV/0!</v>
      </c>
    </row>
    <row r="4799" spans="1:4">
      <c r="A4799" s="194" t="s">
        <v>5479</v>
      </c>
      <c r="B4799" s="198" t="s">
        <v>607</v>
      </c>
      <c r="C4799" s="196">
        <f>'7'!I7+'13'!I7</f>
        <v>0</v>
      </c>
      <c r="D4799" s="197" t="e">
        <f>('7'!I7+'13'!I7)*100/('7'!H7+'13'!H7)</f>
        <v>#DIV/0!</v>
      </c>
    </row>
    <row r="4800" spans="1:4">
      <c r="A4800" s="194" t="s">
        <v>5480</v>
      </c>
      <c r="B4800" s="198" t="s">
        <v>358</v>
      </c>
      <c r="C4800" s="196">
        <f>'7'!I8+'13'!I8</f>
        <v>0</v>
      </c>
      <c r="D4800" s="197" t="e">
        <f>('7'!I8+'13'!I8)*100/('7'!H8+'13'!H8)</f>
        <v>#DIV/0!</v>
      </c>
    </row>
    <row r="4801" spans="1:4">
      <c r="A4801" s="194" t="s">
        <v>5481</v>
      </c>
      <c r="B4801" s="198" t="s">
        <v>610</v>
      </c>
      <c r="C4801" s="196">
        <f>'7'!I9+'13'!I9</f>
        <v>0</v>
      </c>
      <c r="D4801" s="197" t="e">
        <f>('7'!I9+'13'!I9)*100/('7'!H9+'13'!H9)</f>
        <v>#DIV/0!</v>
      </c>
    </row>
    <row r="4802" spans="1:4">
      <c r="A4802" s="194" t="s">
        <v>5482</v>
      </c>
      <c r="B4802" s="198" t="s">
        <v>612</v>
      </c>
      <c r="C4802" s="196">
        <f>'7'!I10+'13'!I10</f>
        <v>0</v>
      </c>
      <c r="D4802" s="197" t="e">
        <f>('7'!I10+'13'!I10)*100/('7'!H10+'13'!H10)</f>
        <v>#DIV/0!</v>
      </c>
    </row>
    <row r="4803" spans="1:4">
      <c r="A4803" s="194" t="s">
        <v>5483</v>
      </c>
      <c r="B4803" s="198" t="s">
        <v>614</v>
      </c>
      <c r="C4803" s="196">
        <f>'7'!I11+'13'!I11</f>
        <v>0</v>
      </c>
      <c r="D4803" s="197" t="e">
        <f>('7'!I11+'13'!I11)*100/('7'!H11+'13'!H11)</f>
        <v>#DIV/0!</v>
      </c>
    </row>
    <row r="4804" spans="1:4">
      <c r="A4804" s="194" t="s">
        <v>5484</v>
      </c>
      <c r="B4804" s="198" t="s">
        <v>616</v>
      </c>
      <c r="C4804" s="196">
        <f>'7'!I12+'13'!I12</f>
        <v>0</v>
      </c>
      <c r="D4804" s="197" t="e">
        <f>('7'!I12+'13'!I12)*100/('7'!H12+'13'!H12)</f>
        <v>#DIV/0!</v>
      </c>
    </row>
    <row r="4805" spans="1:4">
      <c r="A4805" s="194" t="s">
        <v>5485</v>
      </c>
      <c r="B4805" s="198" t="s">
        <v>618</v>
      </c>
      <c r="C4805" s="196">
        <f>'7'!I13+'13'!I13</f>
        <v>0</v>
      </c>
      <c r="D4805" s="197" t="e">
        <f>('7'!I13+'13'!I13)*100/('7'!H13+'13'!H13)</f>
        <v>#DIV/0!</v>
      </c>
    </row>
    <row r="4806" spans="1:4">
      <c r="A4806" s="194" t="s">
        <v>5486</v>
      </c>
      <c r="B4806" s="198" t="s">
        <v>620</v>
      </c>
      <c r="C4806" s="196">
        <f>'7'!I19+'13'!I19</f>
        <v>0</v>
      </c>
      <c r="D4806" s="197" t="e">
        <f>('7'!I19+'13'!I19)*100/('7'!H19+'13'!H19)</f>
        <v>#DIV/0!</v>
      </c>
    </row>
    <row r="4807" spans="1:4">
      <c r="A4807" s="194" t="s">
        <v>5487</v>
      </c>
      <c r="B4807" s="199" t="s">
        <v>622</v>
      </c>
      <c r="C4807" s="196">
        <f>'7'!I20+'13'!I20</f>
        <v>0</v>
      </c>
      <c r="D4807" s="197" t="e">
        <f>('7'!I20+'13'!I20)*100/('7'!H20+'13'!H20)</f>
        <v>#DIV/0!</v>
      </c>
    </row>
    <row r="4808" spans="1:4">
      <c r="A4808" s="194" t="s">
        <v>5488</v>
      </c>
      <c r="B4808" s="199" t="s">
        <v>624</v>
      </c>
      <c r="C4808" s="196">
        <f>'7'!I21+'13'!I21</f>
        <v>0</v>
      </c>
      <c r="D4808" s="197" t="e">
        <f>('7'!I21+'13'!I21)*100/('7'!H21+'13'!H21)</f>
        <v>#DIV/0!</v>
      </c>
    </row>
    <row r="4809" spans="1:4">
      <c r="A4809" s="194" t="s">
        <v>5489</v>
      </c>
      <c r="B4809" s="198" t="s">
        <v>626</v>
      </c>
      <c r="C4809" s="196">
        <f>'7'!I22+'13'!I22</f>
        <v>0</v>
      </c>
      <c r="D4809" s="197" t="e">
        <f>('7'!I22+'13'!I22)*100/('7'!H22+'13'!H22)</f>
        <v>#DIV/0!</v>
      </c>
    </row>
    <row r="4810" spans="1:4">
      <c r="A4810" s="194" t="s">
        <v>5490</v>
      </c>
      <c r="B4810" s="198" t="s">
        <v>628</v>
      </c>
      <c r="C4810" s="196">
        <f>'7'!I23+'13'!I23</f>
        <v>0</v>
      </c>
      <c r="D4810" s="197" t="e">
        <f>('7'!I23+'13'!I23)*100/('7'!H23+'13'!H23)</f>
        <v>#DIV/0!</v>
      </c>
    </row>
    <row r="4811" spans="1:4">
      <c r="A4811" s="194" t="s">
        <v>5491</v>
      </c>
      <c r="B4811" s="198" t="s">
        <v>630</v>
      </c>
      <c r="C4811" s="196">
        <f>'7'!I24+'13'!I24</f>
        <v>0</v>
      </c>
      <c r="D4811" s="197" t="e">
        <f>('7'!I24+'13'!I24)*100/('7'!H24+'13'!H24)</f>
        <v>#DIV/0!</v>
      </c>
    </row>
    <row r="4812" spans="1:4">
      <c r="A4812" s="194" t="s">
        <v>5492</v>
      </c>
      <c r="B4812" s="198" t="s">
        <v>632</v>
      </c>
      <c r="C4812" s="196">
        <f>'7'!I25+'13'!I25</f>
        <v>0</v>
      </c>
      <c r="D4812" s="197" t="e">
        <f>('7'!I25+'13'!I25)*100/('7'!H25+'13'!H25)</f>
        <v>#DIV/0!</v>
      </c>
    </row>
    <row r="4813" spans="1:4">
      <c r="A4813" s="194" t="s">
        <v>5493</v>
      </c>
      <c r="B4813" s="201" t="s">
        <v>1013</v>
      </c>
      <c r="C4813" s="196">
        <f>('2'!E11-'2'!G11-'2'!I11)+('8'!E11-'8'!G11-'8'!I11)+('6'!E6-'6'!G6-'6'!I6)+('12'!E6-'12'!G6-'12'!I6)</f>
        <v>1.5</v>
      </c>
      <c r="D4813" s="197">
        <f>(('2'!E11-'2'!G11-'2'!I11)+('8'!E11-'8'!G11-'8'!I11)+('6'!E6-'6'!G6-'6'!I6)+('12'!E6-'12'!G6-'12'!I6))*100/('2'!E11+'8'!E11+'6'!E6+'12'!E6)</f>
        <v>100</v>
      </c>
    </row>
    <row r="4814" ht="25.5" spans="1:4">
      <c r="A4814" s="194" t="s">
        <v>5494</v>
      </c>
      <c r="B4814" s="201" t="s">
        <v>1015</v>
      </c>
      <c r="C4814" s="196">
        <f>('2'!E13-'2'!G13-'2'!I13)+('8'!E13-'8'!G13-'8'!I13)</f>
        <v>0</v>
      </c>
      <c r="D4814" s="197" t="e">
        <f>(('2'!E13-'2'!G13-'2'!I13)+('8'!E13-'8'!G13-'8'!I13))*100/('2'!E13+'8'!E13)</f>
        <v>#DIV/0!</v>
      </c>
    </row>
    <row r="4815" spans="1:4">
      <c r="A4815" s="194" t="s">
        <v>5495</v>
      </c>
      <c r="B4815" s="198" t="s">
        <v>394</v>
      </c>
      <c r="C4815" s="196">
        <f>('2'!E14-'2'!G14-'2'!I14)+('8'!E14-'8'!G14-'8'!I14)</f>
        <v>0</v>
      </c>
      <c r="D4815" s="197" t="e">
        <f>(('2'!E14-'2'!G14-'2'!I14)+('8'!E14-'8'!G14-'8'!I14))*100/('2'!E14+'8'!E14)</f>
        <v>#DIV/0!</v>
      </c>
    </row>
    <row r="4816" spans="1:4">
      <c r="A4816" s="194" t="s">
        <v>5496</v>
      </c>
      <c r="B4816" s="198" t="s">
        <v>396</v>
      </c>
      <c r="C4816" s="196">
        <f>('2'!E15-'2'!G15-'2'!I15)+('8'!E15-'8'!G15-'8'!I15)</f>
        <v>0</v>
      </c>
      <c r="D4816" s="197" t="e">
        <f>(('2'!E15-'2'!G15-'2'!I15)+('8'!E15-'8'!G15-'8'!I15))*100/('2'!E15+'8'!E15)</f>
        <v>#DIV/0!</v>
      </c>
    </row>
    <row r="4817" spans="1:4">
      <c r="A4817" s="194" t="s">
        <v>5497</v>
      </c>
      <c r="B4817" s="198" t="s">
        <v>398</v>
      </c>
      <c r="C4817" s="196">
        <f>('2'!E16-'2'!G16-'2'!I16)+('8'!E16-'8'!G16-'8'!I16)</f>
        <v>0</v>
      </c>
      <c r="D4817" s="197" t="e">
        <f>(('2'!E16-'2'!G16-'2'!I16)+('8'!E16-'8'!G16-'8'!I16))*100/('2'!E16+'8'!E16)</f>
        <v>#DIV/0!</v>
      </c>
    </row>
    <row r="4818" spans="1:4">
      <c r="A4818" s="194" t="s">
        <v>5498</v>
      </c>
      <c r="B4818" s="198" t="s">
        <v>84</v>
      </c>
      <c r="C4818" s="196">
        <f>('2'!E17-'2'!G17-'2'!I17)+('8'!E17-'8'!G17-'8'!I17)</f>
        <v>0</v>
      </c>
      <c r="D4818" s="197" t="e">
        <f>(('2'!E17-'2'!G17-'2'!I17)+('8'!E17-'8'!G17-'8'!I17))*100/('2'!E17+'8'!E17)</f>
        <v>#DIV/0!</v>
      </c>
    </row>
    <row r="4819" spans="1:4">
      <c r="A4819" s="194" t="s">
        <v>5499</v>
      </c>
      <c r="B4819" s="198" t="s">
        <v>401</v>
      </c>
      <c r="C4819" s="196">
        <f>('2'!E18-'2'!G18-'2'!I18)+('8'!E18-'8'!G18-'8'!I18)</f>
        <v>0</v>
      </c>
      <c r="D4819" s="197" t="e">
        <f>(('2'!E18-'2'!G18-'2'!I18)+('8'!E18-'8'!G18-'8'!I18))*100/('2'!E18+'8'!E18)</f>
        <v>#DIV/0!</v>
      </c>
    </row>
    <row r="4820" spans="1:4">
      <c r="A4820" s="194" t="s">
        <v>5500</v>
      </c>
      <c r="B4820" s="198" t="s">
        <v>403</v>
      </c>
      <c r="C4820" s="196">
        <f>('2'!E19-'2'!G19-'2'!I19)+('8'!E19-'8'!G19-'8'!I19)</f>
        <v>0</v>
      </c>
      <c r="D4820" s="197" t="e">
        <f>(('2'!E19-'2'!G19-'2'!I19)+('8'!E19-'8'!G19-'8'!I19))*100/('2'!E19+'8'!E19)</f>
        <v>#DIV/0!</v>
      </c>
    </row>
    <row r="4821" spans="1:4">
      <c r="A4821" s="194" t="s">
        <v>5501</v>
      </c>
      <c r="B4821" s="198" t="s">
        <v>405</v>
      </c>
      <c r="C4821" s="196">
        <f>('2'!E20-'2'!G20-'2'!I20)+('8'!E20-'8'!G20-'8'!I20)</f>
        <v>0</v>
      </c>
      <c r="D4821" s="197" t="e">
        <f>(('2'!E20-'2'!G20-'2'!I20)+('8'!E20-'8'!G20-'8'!I20))*100/('2'!E20+'8'!E20)</f>
        <v>#DIV/0!</v>
      </c>
    </row>
    <row r="4822" spans="1:4">
      <c r="A4822" s="194" t="s">
        <v>5502</v>
      </c>
      <c r="B4822" s="198" t="s">
        <v>407</v>
      </c>
      <c r="C4822" s="196">
        <f>('2'!E21)+('8'!E21)</f>
        <v>0</v>
      </c>
      <c r="D4822" s="197" t="e">
        <f>(('2'!E21)+('8'!E21))*100/('2'!E21+'8'!E21)</f>
        <v>#DIV/0!</v>
      </c>
    </row>
    <row r="4823" spans="1:4">
      <c r="A4823" s="194" t="s">
        <v>5503</v>
      </c>
      <c r="B4823" s="198" t="s">
        <v>409</v>
      </c>
      <c r="C4823" s="196">
        <f>('2'!E22-'2'!G22-'2'!I22)+('8'!E22-'8'!G22-'8'!I22)</f>
        <v>0</v>
      </c>
      <c r="D4823" s="197" t="e">
        <f>(('2'!E22-'2'!G22-'2'!I22)+('8'!E22-'8'!G22-'8'!I22))*100/('2'!E22+'8'!E22)</f>
        <v>#DIV/0!</v>
      </c>
    </row>
    <row r="4824" spans="1:4">
      <c r="A4824" s="194" t="s">
        <v>5504</v>
      </c>
      <c r="B4824" s="198" t="s">
        <v>411</v>
      </c>
      <c r="C4824" s="196">
        <f>('2'!E23-'2'!G23-'2'!I23)+('8'!E23-'8'!G23-'8'!I23)</f>
        <v>0</v>
      </c>
      <c r="D4824" s="197" t="e">
        <f>(('2'!E23-'2'!G23-'2'!I23)+('8'!E23-'8'!G23-'8'!I23))*100/('2'!E23+'8'!E23)</f>
        <v>#DIV/0!</v>
      </c>
    </row>
    <row r="4825" spans="1:4">
      <c r="A4825" s="194" t="s">
        <v>5505</v>
      </c>
      <c r="B4825" s="198" t="s">
        <v>413</v>
      </c>
      <c r="C4825" s="196">
        <f>('2'!E24-'2'!G24-'2'!I24)+('8'!E24-'8'!G24-'8'!I24)</f>
        <v>0</v>
      </c>
      <c r="D4825" s="197" t="e">
        <f>(('2'!E24-'2'!G24-'2'!I24)+('8'!E24-'8'!G24-'8'!I24))*100/('2'!E24+'8'!E24)</f>
        <v>#DIV/0!</v>
      </c>
    </row>
    <row r="4826" spans="1:4">
      <c r="A4826" s="194" t="s">
        <v>5506</v>
      </c>
      <c r="B4826" s="198" t="s">
        <v>415</v>
      </c>
      <c r="C4826" s="196">
        <f>('2'!E25-'2'!G25-'2'!I25)+('8'!E25-'8'!G25-'8'!I25)</f>
        <v>0</v>
      </c>
      <c r="D4826" s="197" t="e">
        <f>(('2'!E25-'2'!G25-'2'!I25)+('8'!E25-'8'!G25-'8'!I25))*100/('2'!E25+'8'!E25)</f>
        <v>#DIV/0!</v>
      </c>
    </row>
    <row r="4827" spans="1:4">
      <c r="A4827" s="194" t="s">
        <v>5507</v>
      </c>
      <c r="B4827" s="198" t="s">
        <v>417</v>
      </c>
      <c r="C4827" s="196">
        <f>('2'!E26-'2'!G26-'2'!I26)+('8'!E26-'8'!G26-'8'!I26)</f>
        <v>0</v>
      </c>
      <c r="D4827" s="197" t="e">
        <f>(('2'!E26-'2'!G26-'2'!I26)+('8'!E26-'8'!G26-'8'!I26))*100/('2'!E26+'8'!E26)</f>
        <v>#DIV/0!</v>
      </c>
    </row>
    <row r="4828" spans="1:4">
      <c r="A4828" s="194" t="s">
        <v>5508</v>
      </c>
      <c r="B4828" s="198" t="s">
        <v>419</v>
      </c>
      <c r="C4828" s="196">
        <f>('2'!E27-'2'!G27-'2'!I27)+('8'!E27-'8'!G27-'8'!I27)</f>
        <v>0</v>
      </c>
      <c r="D4828" s="197" t="e">
        <f>(('2'!E27-'2'!G27-'2'!I27)+('8'!E27-'8'!G27-'8'!I27))*100/('2'!E27+'8'!E27)</f>
        <v>#DIV/0!</v>
      </c>
    </row>
    <row r="4829" spans="1:4">
      <c r="A4829" s="194" t="s">
        <v>5509</v>
      </c>
      <c r="B4829" s="198" t="s">
        <v>421</v>
      </c>
      <c r="C4829" s="196">
        <f>('2'!E28-'2'!G28-'2'!I28)+('8'!E28-'8'!G28-'8'!I28)</f>
        <v>0</v>
      </c>
      <c r="D4829" s="197" t="e">
        <f>(('2'!E28-'2'!G28-'2'!I28)+('8'!E28-'8'!G28-'8'!I28))*100/('2'!E28+'8'!E28)</f>
        <v>#DIV/0!</v>
      </c>
    </row>
    <row r="4830" spans="1:4">
      <c r="A4830" s="194" t="s">
        <v>5510</v>
      </c>
      <c r="B4830" s="198" t="s">
        <v>423</v>
      </c>
      <c r="C4830" s="196">
        <f>('2'!E29-'2'!G29-'2'!I29)+('8'!E29-'8'!G29-'8'!I29)</f>
        <v>0</v>
      </c>
      <c r="D4830" s="197" t="e">
        <f>(('2'!E29-'2'!G29-'2'!I29)+('8'!E29-'8'!G29-'8'!I29))*100/('2'!E29+'8'!E29)</f>
        <v>#DIV/0!</v>
      </c>
    </row>
    <row r="4831" spans="1:4">
      <c r="A4831" s="194" t="s">
        <v>5511</v>
      </c>
      <c r="B4831" s="198" t="s">
        <v>425</v>
      </c>
      <c r="C4831" s="196">
        <f>('3'!E6-'3'!G6-'3'!I6)+('9'!E6-'9'!G6-'9'!I6)</f>
        <v>0</v>
      </c>
      <c r="D4831" s="197" t="e">
        <f>(('3'!E6-'3'!G6-'3'!I6)+('9'!E6-'9'!G6-'9'!I6))*100/('3'!E6+'9'!E6)</f>
        <v>#DIV/0!</v>
      </c>
    </row>
    <row r="4832" spans="1:4">
      <c r="A4832" s="194" t="s">
        <v>5512</v>
      </c>
      <c r="B4832" s="198" t="s">
        <v>427</v>
      </c>
      <c r="C4832" s="196">
        <f>('3'!E7-'3'!G7-'3'!I7)+('9'!E7-'9'!G7-'9'!I7)</f>
        <v>0</v>
      </c>
      <c r="D4832" s="197" t="e">
        <f>(('3'!E7-'3'!G7-'3'!I7)+('9'!E7-'9'!G7-'9'!I7))*100/('3'!E7+'9'!E7)</f>
        <v>#DIV/0!</v>
      </c>
    </row>
    <row r="4833" spans="1:4">
      <c r="A4833" s="194" t="s">
        <v>5513</v>
      </c>
      <c r="B4833" s="198" t="s">
        <v>429</v>
      </c>
      <c r="C4833" s="196">
        <f>('3'!E8-'3'!G8-'3'!I8)+('9'!E8-'9'!G8-'9'!I8)</f>
        <v>0</v>
      </c>
      <c r="D4833" s="197" t="e">
        <f>(('3'!E8-'3'!G8-'3'!I8)+('9'!E8-'9'!G8-'9'!I8))*100/('3'!E8+'9'!E8)</f>
        <v>#DIV/0!</v>
      </c>
    </row>
    <row r="4834" spans="1:4">
      <c r="A4834" s="194" t="s">
        <v>5514</v>
      </c>
      <c r="B4834" s="198" t="s">
        <v>431</v>
      </c>
      <c r="C4834" s="196">
        <f>('3'!E9-'3'!G9-'3'!I9)+('9'!E9-'9'!G9-'9'!I9)</f>
        <v>0</v>
      </c>
      <c r="D4834" s="197" t="e">
        <f>(('3'!E9-'3'!G9-'3'!I9)+('9'!E9-'9'!G9-'9'!I9))*100/('3'!E9+'9'!E9)</f>
        <v>#DIV/0!</v>
      </c>
    </row>
    <row r="4835" spans="1:4">
      <c r="A4835" s="194" t="s">
        <v>5515</v>
      </c>
      <c r="B4835" s="198" t="s">
        <v>433</v>
      </c>
      <c r="C4835" s="196">
        <f>('3'!E10-'3'!G10-'3'!I10)+('9'!E10-'9'!G10-'9'!I10)</f>
        <v>0</v>
      </c>
      <c r="D4835" s="197" t="e">
        <f>(('3'!E10-'3'!G10-'3'!I10)+('9'!E10-'9'!G10-'9'!I10))*100/('3'!E10+'9'!E10)</f>
        <v>#DIV/0!</v>
      </c>
    </row>
    <row r="4836" spans="1:4">
      <c r="A4836" s="194" t="s">
        <v>5516</v>
      </c>
      <c r="B4836" s="198" t="s">
        <v>435</v>
      </c>
      <c r="C4836" s="196">
        <f>('3'!E11-'3'!G11-'3'!I11)+('9'!E11-'9'!G11-'9'!I11)</f>
        <v>0</v>
      </c>
      <c r="D4836" s="197" t="e">
        <f>(('3'!E11-'3'!G11-'3'!I11)+('9'!E11-'9'!G11-'9'!I11))*100/('3'!E11+'9'!E11)</f>
        <v>#DIV/0!</v>
      </c>
    </row>
    <row r="4837" spans="1:4">
      <c r="A4837" s="194" t="s">
        <v>5517</v>
      </c>
      <c r="B4837" s="198" t="s">
        <v>437</v>
      </c>
      <c r="C4837" s="196">
        <f>('3'!E12-'3'!G12-'3'!I12)+('9'!E12-'9'!G12-'9'!I12)</f>
        <v>0</v>
      </c>
      <c r="D4837" s="197" t="e">
        <f>(('3'!E12-'3'!G12-'3'!I12)+('9'!E12-'9'!G12-'9'!I12))*100/('3'!E12+'9'!E12)</f>
        <v>#DIV/0!</v>
      </c>
    </row>
    <row r="4838" spans="1:4">
      <c r="A4838" s="194" t="s">
        <v>5518</v>
      </c>
      <c r="B4838" s="198" t="s">
        <v>439</v>
      </c>
      <c r="C4838" s="196">
        <f>('3'!E13-'3'!G13-'3'!I13)+('9'!E13-'9'!G13-'9'!I13)</f>
        <v>0</v>
      </c>
      <c r="D4838" s="197" t="e">
        <f>(('3'!E13-'3'!G13-'3'!I13)+('9'!E13-'9'!G13-'9'!I13))*100/('3'!E13+'9'!E13)</f>
        <v>#DIV/0!</v>
      </c>
    </row>
    <row r="4839" spans="1:4">
      <c r="A4839" s="194" t="s">
        <v>5519</v>
      </c>
      <c r="B4839" s="198" t="s">
        <v>441</v>
      </c>
      <c r="C4839" s="196">
        <f>('3'!E14-'3'!G14-'3'!I14)+('9'!E14-'9'!G14-'9'!I14)</f>
        <v>0</v>
      </c>
      <c r="D4839" s="197" t="e">
        <f>(('3'!E14-'3'!G14-'3'!I14)+('9'!E14-'9'!G14-'9'!I14))*100/('3'!E14+'9'!E14)</f>
        <v>#DIV/0!</v>
      </c>
    </row>
    <row r="4840" spans="1:4">
      <c r="A4840" s="194" t="s">
        <v>5520</v>
      </c>
      <c r="B4840" s="198" t="s">
        <v>443</v>
      </c>
      <c r="C4840" s="196">
        <f>('3'!E15-'3'!G15-'3'!I15)+('9'!E15-'9'!G15-'9'!I15)</f>
        <v>0</v>
      </c>
      <c r="D4840" s="197" t="e">
        <f>(('3'!E15-'3'!G15-'3'!I15)+('9'!E15-'9'!G15-'9'!I15))*100/('3'!E15+'9'!E15)</f>
        <v>#DIV/0!</v>
      </c>
    </row>
    <row r="4841" spans="1:4">
      <c r="A4841" s="194" t="s">
        <v>5521</v>
      </c>
      <c r="B4841" s="198" t="s">
        <v>445</v>
      </c>
      <c r="C4841" s="196">
        <f>('3'!E16-'3'!G16-'3'!I16)+('9'!E16-'9'!G16-'9'!I16)</f>
        <v>0</v>
      </c>
      <c r="D4841" s="197" t="e">
        <f>(('3'!E16-'3'!G16-'3'!I16)+('9'!E16-'9'!G16-'9'!I16))*100/('3'!E16+'9'!E16)</f>
        <v>#DIV/0!</v>
      </c>
    </row>
    <row r="4842" spans="1:4">
      <c r="A4842" s="194" t="s">
        <v>5522</v>
      </c>
      <c r="B4842" s="198" t="s">
        <v>447</v>
      </c>
      <c r="C4842" s="196">
        <f>('3'!E17-'3'!G17-'3'!I17)+('9'!E17-'9'!G17-'9'!I17)</f>
        <v>0</v>
      </c>
      <c r="D4842" s="197" t="e">
        <f>(('3'!E17-'3'!G17-'3'!I17)+('9'!E17-'9'!G17-'9'!I17))*100/('3'!E17+'9'!E17)</f>
        <v>#DIV/0!</v>
      </c>
    </row>
    <row r="4843" spans="1:4">
      <c r="A4843" s="194" t="s">
        <v>5523</v>
      </c>
      <c r="B4843" s="198" t="s">
        <v>449</v>
      </c>
      <c r="C4843" s="196">
        <f>('3'!E18-'3'!G18-'3'!I18)+('9'!E18-'9'!G18-'9'!I18)</f>
        <v>0</v>
      </c>
      <c r="D4843" s="197" t="e">
        <f>(('3'!E18-'3'!G18-'3'!I18)+('9'!E18-'9'!G18-'9'!I18))*100/('3'!E18+'9'!E18)</f>
        <v>#DIV/0!</v>
      </c>
    </row>
    <row r="4844" spans="1:4">
      <c r="A4844" s="194" t="s">
        <v>5524</v>
      </c>
      <c r="B4844" s="198" t="s">
        <v>451</v>
      </c>
      <c r="C4844" s="196">
        <f>('3'!E19-'3'!G19-'3'!I19)+('9'!E19-'9'!G19-'9'!I19)</f>
        <v>0</v>
      </c>
      <c r="D4844" s="197" t="e">
        <f>(('3'!E19-'3'!G19-'3'!I19)+('9'!E19-'9'!G19-'9'!I19))*100/('3'!E19+'9'!E19)</f>
        <v>#DIV/0!</v>
      </c>
    </row>
    <row r="4845" spans="1:4">
      <c r="A4845" s="194" t="s">
        <v>5525</v>
      </c>
      <c r="B4845" s="198" t="s">
        <v>453</v>
      </c>
      <c r="C4845" s="196">
        <f>('3'!E20-'3'!G20-'3'!I20)+('9'!E20-'9'!G20-'9'!I20)</f>
        <v>0</v>
      </c>
      <c r="D4845" s="197" t="e">
        <f>(('3'!E20-'3'!G20-'3'!I20)+('9'!E20-'9'!G20-'9'!I20))*100/('3'!E20+'9'!E20)</f>
        <v>#DIV/0!</v>
      </c>
    </row>
    <row r="4846" spans="1:4">
      <c r="A4846" s="194" t="s">
        <v>5526</v>
      </c>
      <c r="B4846" s="198" t="s">
        <v>455</v>
      </c>
      <c r="C4846" s="196">
        <f>('3'!E21-'3'!G21-'3'!I21)+('9'!E21-'9'!G21-'9'!I21)</f>
        <v>0</v>
      </c>
      <c r="D4846" s="197" t="e">
        <f>(('3'!E21-'3'!G21-'3'!I21)+('9'!E21-'9'!G21-'9'!I21))*100/('3'!E21+'9'!E21)</f>
        <v>#DIV/0!</v>
      </c>
    </row>
    <row r="4847" spans="1:4">
      <c r="A4847" s="194" t="s">
        <v>5527</v>
      </c>
      <c r="B4847" s="198" t="s">
        <v>457</v>
      </c>
      <c r="C4847" s="196">
        <f>('3'!E22-'3'!G22-'3'!I22)+('9'!E22-'9'!G22-'9'!I22)</f>
        <v>0</v>
      </c>
      <c r="D4847" s="197" t="e">
        <f>(('3'!E22-'3'!G22-'3'!I22)+('9'!E22-'9'!G22-'9'!I22))*100/('3'!E22+'9'!E22)</f>
        <v>#DIV/0!</v>
      </c>
    </row>
    <row r="4848" spans="1:4">
      <c r="A4848" s="194" t="s">
        <v>5528</v>
      </c>
      <c r="B4848" s="198" t="s">
        <v>459</v>
      </c>
      <c r="C4848" s="196">
        <f>('3'!E23-'3'!G23-'3'!I23)+('9'!E23-'9'!G23-'9'!I23)</f>
        <v>0</v>
      </c>
      <c r="D4848" s="197" t="e">
        <f>(('3'!E23-'3'!G23-'3'!I23)+('9'!E23-'9'!G23-'9'!I23))*100/('3'!E23+'9'!E23)</f>
        <v>#DIV/0!</v>
      </c>
    </row>
    <row r="4849" spans="1:4">
      <c r="A4849" s="194" t="s">
        <v>5529</v>
      </c>
      <c r="B4849" s="198" t="s">
        <v>461</v>
      </c>
      <c r="C4849" s="196">
        <f>('3'!E24-'3'!G24-'3'!I24)+('9'!E24-'9'!G24-'9'!I24)</f>
        <v>0</v>
      </c>
      <c r="D4849" s="197" t="e">
        <f>(('3'!E24-'3'!G24-'3'!I24)+('9'!E24-'9'!G24-'9'!I24))*100/('3'!E24+'9'!E24)</f>
        <v>#DIV/0!</v>
      </c>
    </row>
    <row r="4850" spans="1:4">
      <c r="A4850" s="194" t="s">
        <v>5530</v>
      </c>
      <c r="B4850" s="198" t="s">
        <v>463</v>
      </c>
      <c r="C4850" s="196">
        <f>('3'!E25-'3'!G25-'3'!I25)+('9'!E25-'9'!G25-'9'!I25)</f>
        <v>0</v>
      </c>
      <c r="D4850" s="197" t="e">
        <f>(('3'!E25-'3'!G25-'3'!I25)+('9'!E25-'9'!G25-'9'!I25))*100/('3'!E25+'9'!E25)</f>
        <v>#DIV/0!</v>
      </c>
    </row>
    <row r="4851" spans="1:4">
      <c r="A4851" s="194" t="s">
        <v>5531</v>
      </c>
      <c r="B4851" s="198" t="s">
        <v>465</v>
      </c>
      <c r="C4851" s="196">
        <f>('3'!E26-'3'!G26-'3'!I26)+('9'!E26-'9'!G26-'9'!I26)</f>
        <v>0</v>
      </c>
      <c r="D4851" s="197" t="e">
        <f>(('3'!E26-'3'!G26-'3'!I26)+('9'!E26-'9'!G26-'9'!I26))*100/('3'!E26+'9'!E26)</f>
        <v>#DIV/0!</v>
      </c>
    </row>
    <row r="4852" spans="1:4">
      <c r="A4852" s="194" t="s">
        <v>5532</v>
      </c>
      <c r="B4852" s="198" t="s">
        <v>467</v>
      </c>
      <c r="C4852" s="196">
        <f>('3'!E27-'3'!G27-'3'!I27)+('9'!E27-'9'!G27-'9'!I27)</f>
        <v>0</v>
      </c>
      <c r="D4852" s="197" t="e">
        <f>(('3'!E27-'3'!G27-'3'!I27)+('9'!E27-'9'!G27-'9'!I27))*100/('3'!E27+'9'!E27)</f>
        <v>#DIV/0!</v>
      </c>
    </row>
    <row r="4853" spans="1:4">
      <c r="A4853" s="194" t="s">
        <v>5533</v>
      </c>
      <c r="B4853" s="198" t="s">
        <v>469</v>
      </c>
      <c r="C4853" s="196">
        <f>('3'!E28-'3'!G28-'3'!I28)+('9'!E28-'9'!G28-'9'!I28)</f>
        <v>0</v>
      </c>
      <c r="D4853" s="197" t="e">
        <f>(('3'!E28-'3'!G28-'3'!I28)+('9'!E28-'9'!G28-'9'!I28))*100/('3'!E28+'9'!E28)</f>
        <v>#DIV/0!</v>
      </c>
    </row>
    <row r="4854" spans="1:4">
      <c r="A4854" s="194" t="s">
        <v>5534</v>
      </c>
      <c r="B4854" s="198" t="s">
        <v>471</v>
      </c>
      <c r="C4854" s="196">
        <f>('3'!E29-'3'!G29-'3'!I29)+('9'!E29-'9'!G29-'9'!I29)</f>
        <v>0</v>
      </c>
      <c r="D4854" s="197" t="e">
        <f>(('3'!E29-'3'!G29-'3'!I29)+('9'!E29-'9'!G29-'9'!I29))*100/('3'!E29+'9'!E29)</f>
        <v>#DIV/0!</v>
      </c>
    </row>
    <row r="4855" ht="25.5" spans="1:4">
      <c r="A4855" s="194" t="s">
        <v>5535</v>
      </c>
      <c r="B4855" s="199" t="s">
        <v>473</v>
      </c>
      <c r="C4855" s="196">
        <f>('3'!E30-'3'!G30-'3'!I30)+('9'!E30-'9'!G30-'9'!I30)</f>
        <v>0</v>
      </c>
      <c r="D4855" s="197" t="e">
        <f>(('3'!E30-'3'!G30-'3'!I30)+('9'!E30-'9'!G30-'9'!I30))*100/('3'!E30+'9'!E30)</f>
        <v>#DIV/0!</v>
      </c>
    </row>
    <row r="4856" spans="1:4">
      <c r="A4856" s="194" t="s">
        <v>5536</v>
      </c>
      <c r="B4856" s="198" t="s">
        <v>475</v>
      </c>
      <c r="C4856" s="196">
        <f>('3'!E31-'3'!G31-'3'!I31)+('9'!E31-'9'!G31-'9'!I31)</f>
        <v>0</v>
      </c>
      <c r="D4856" s="197" t="e">
        <f>(('3'!E31-'3'!G31-'3'!I31)+('9'!E31-'9'!G31-'9'!I31))*100/('3'!E31+'9'!E31)</f>
        <v>#DIV/0!</v>
      </c>
    </row>
    <row r="4857" spans="1:4">
      <c r="A4857" s="194" t="s">
        <v>5537</v>
      </c>
      <c r="B4857" s="198" t="s">
        <v>477</v>
      </c>
      <c r="C4857" s="196">
        <f>('4'!E6-'4'!G6-'4'!I6)+('10'!E6-'10'!G6-'10'!I6)</f>
        <v>0</v>
      </c>
      <c r="D4857" s="197" t="e">
        <f>(('4'!E6-'4'!G6-'4'!I6)+('10'!E6-'10'!G6-'10'!I6))*100/('4'!E6+'10'!E6)</f>
        <v>#DIV/0!</v>
      </c>
    </row>
    <row r="4858" spans="1:4">
      <c r="A4858" s="194" t="s">
        <v>5538</v>
      </c>
      <c r="B4858" s="199" t="s">
        <v>479</v>
      </c>
      <c r="C4858" s="196">
        <f>('4'!E7-'4'!G7-'4'!I7)+('10'!E7-'10'!G7-'10'!I7)</f>
        <v>0</v>
      </c>
      <c r="D4858" s="197" t="e">
        <f>(('4'!E7-'4'!G7-'4'!I7)+('10'!E7-'10'!G7-'10'!I7))*100/('4'!E7+'10'!E7)</f>
        <v>#DIV/0!</v>
      </c>
    </row>
    <row r="4859" spans="1:4">
      <c r="A4859" s="194" t="s">
        <v>5539</v>
      </c>
      <c r="B4859" s="198" t="s">
        <v>481</v>
      </c>
      <c r="C4859" s="196">
        <f>('4'!E8-'4'!G8-'4'!I8)+('10'!E8-'10'!G8-'10'!I8)</f>
        <v>0</v>
      </c>
      <c r="D4859" s="197" t="e">
        <f>(('4'!E8-'4'!G8-'4'!I8)+('10'!E8-'10'!G8-'10'!I8))*100/('4'!E8+'10'!E8)</f>
        <v>#DIV/0!</v>
      </c>
    </row>
    <row r="4860" spans="1:4">
      <c r="A4860" s="194" t="s">
        <v>5540</v>
      </c>
      <c r="B4860" s="198" t="s">
        <v>483</v>
      </c>
      <c r="C4860" s="196">
        <f>('4'!E9-'4'!G9-'4'!I9)+('10'!E9-'10'!G9-'10'!I9)</f>
        <v>0</v>
      </c>
      <c r="D4860" s="197" t="e">
        <f>(('4'!E9-'4'!G9-'4'!I9)+('10'!E9-'10'!G9-'10'!I9))*100/('4'!E9+'10'!E9)</f>
        <v>#DIV/0!</v>
      </c>
    </row>
    <row r="4861" spans="1:4">
      <c r="A4861" s="194" t="s">
        <v>5541</v>
      </c>
      <c r="B4861" s="198" t="s">
        <v>485</v>
      </c>
      <c r="C4861" s="196">
        <f>('4'!E10-'4'!G10-'4'!I10)+('10'!E10-'10'!G10-'10'!I10)</f>
        <v>0</v>
      </c>
      <c r="D4861" s="197" t="e">
        <f>(('4'!E10-'4'!G10-'4'!I10)+('10'!E10-'10'!G10-'10'!I10))*100/('4'!E10+'10'!E10)</f>
        <v>#DIV/0!</v>
      </c>
    </row>
    <row r="4862" spans="1:4">
      <c r="A4862" s="194" t="s">
        <v>5542</v>
      </c>
      <c r="B4862" s="198" t="s">
        <v>487</v>
      </c>
      <c r="C4862" s="196">
        <f>('4'!E11-'4'!G11-'4'!I11)+('10'!E11-'10'!G11-'10'!I11)</f>
        <v>0</v>
      </c>
      <c r="D4862" s="197" t="e">
        <f>(('4'!E11-'4'!G11-'4'!I11)+('10'!E11-'10'!G11-'10'!I11))*100/('4'!E11+'10'!E11)</f>
        <v>#DIV/0!</v>
      </c>
    </row>
    <row r="4863" spans="1:4">
      <c r="A4863" s="194" t="s">
        <v>5543</v>
      </c>
      <c r="B4863" s="198" t="s">
        <v>489</v>
      </c>
      <c r="C4863" s="196">
        <f>('4'!E12-'4'!G12-'4'!I12)+('10'!E12-'10'!G12-'10'!I12)</f>
        <v>0</v>
      </c>
      <c r="D4863" s="197" t="e">
        <f>(('4'!E12-'4'!G12-'4'!I12)+('10'!E12-'10'!G12-'10'!I12))*100/('4'!E12+'10'!E12)</f>
        <v>#DIV/0!</v>
      </c>
    </row>
    <row r="4864" spans="1:4">
      <c r="A4864" s="194" t="s">
        <v>5544</v>
      </c>
      <c r="B4864" s="198" t="s">
        <v>491</v>
      </c>
      <c r="C4864" s="196">
        <f>('4'!E13-'4'!G13-'4'!I13)+('10'!E13-'10'!G13-'10'!I13)</f>
        <v>0</v>
      </c>
      <c r="D4864" s="197" t="e">
        <f>(('4'!E13-'4'!G13-'4'!I13)+('10'!E13-'10'!G13-'10'!I13))*100/('4'!E13+'10'!E13)</f>
        <v>#DIV/0!</v>
      </c>
    </row>
    <row r="4865" spans="1:4">
      <c r="A4865" s="194" t="s">
        <v>5545</v>
      </c>
      <c r="B4865" s="198" t="s">
        <v>493</v>
      </c>
      <c r="C4865" s="196">
        <f>('4'!E14-'4'!G14-'4'!I14)+('10'!E14-'10'!G14-'10'!I14)</f>
        <v>0</v>
      </c>
      <c r="D4865" s="197" t="e">
        <f>(('4'!E14-'4'!G14-'4'!I14)+('10'!E14-'10'!G14-'10'!I14))*100/('4'!E14+'10'!E14)</f>
        <v>#DIV/0!</v>
      </c>
    </row>
    <row r="4866" spans="1:4">
      <c r="A4866" s="194" t="s">
        <v>5546</v>
      </c>
      <c r="B4866" s="198" t="s">
        <v>495</v>
      </c>
      <c r="C4866" s="196">
        <f>('4'!E15-'4'!G15-'4'!I15)+('10'!E15-'10'!G15-'10'!I15)</f>
        <v>0</v>
      </c>
      <c r="D4866" s="197" t="e">
        <f>(('4'!E15-'4'!G15-'4'!I15)+('10'!E15-'10'!G15-'10'!I15))*100/('4'!E15+'10'!E15)</f>
        <v>#DIV/0!</v>
      </c>
    </row>
    <row r="4867" spans="1:4">
      <c r="A4867" s="194" t="s">
        <v>5547</v>
      </c>
      <c r="B4867" s="198" t="s">
        <v>497</v>
      </c>
      <c r="C4867" s="196">
        <f>('4'!E16-'4'!G16-'4'!I16)+('10'!E16-'10'!G16-'10'!I16)</f>
        <v>0</v>
      </c>
      <c r="D4867" s="197" t="e">
        <f>(('4'!E16-'4'!G16-'4'!I16)+('10'!E16-'10'!G16-'10'!I16))*100/('4'!E16+'10'!E16)</f>
        <v>#DIV/0!</v>
      </c>
    </row>
    <row r="4868" spans="1:4">
      <c r="A4868" s="194" t="s">
        <v>5548</v>
      </c>
      <c r="B4868" s="198" t="s">
        <v>499</v>
      </c>
      <c r="C4868" s="196">
        <f>('4'!E17-'4'!G17-'4'!I17)+('10'!E17-'10'!G17-'10'!I17)</f>
        <v>0</v>
      </c>
      <c r="D4868" s="197" t="e">
        <f>(('4'!E17-'4'!G17-'4'!I17)+('10'!E17-'10'!G17-'10'!I17))*100/('4'!E17+'10'!E17)</f>
        <v>#DIV/0!</v>
      </c>
    </row>
    <row r="4869" spans="1:4">
      <c r="A4869" s="194" t="s">
        <v>5549</v>
      </c>
      <c r="B4869" s="198" t="s">
        <v>501</v>
      </c>
      <c r="C4869" s="196">
        <f>('4'!E18-'4'!G18-'4'!I18)+('10'!E18-'10'!G18-'10'!I18)</f>
        <v>0</v>
      </c>
      <c r="D4869" s="197" t="e">
        <f>(('4'!E18-'4'!G18-'4'!I18)+('10'!E18-'10'!G18-'10'!I18))*100/('4'!E18+'10'!E18)</f>
        <v>#DIV/0!</v>
      </c>
    </row>
    <row r="4870" spans="1:4">
      <c r="A4870" s="194" t="s">
        <v>5550</v>
      </c>
      <c r="B4870" s="198" t="s">
        <v>503</v>
      </c>
      <c r="C4870" s="196">
        <f>('4'!E19-'4'!G19-'4'!I19)+('10'!E19-'10'!G19-'10'!I19)</f>
        <v>0</v>
      </c>
      <c r="D4870" s="197" t="e">
        <f>(('4'!E19-'4'!G19-'4'!I19)+('10'!E19-'10'!G19-'10'!I19))*100/('4'!E19+'10'!E19)</f>
        <v>#DIV/0!</v>
      </c>
    </row>
    <row r="4871" spans="1:4">
      <c r="A4871" s="194" t="s">
        <v>5551</v>
      </c>
      <c r="B4871" s="198" t="s">
        <v>505</v>
      </c>
      <c r="C4871" s="196">
        <f>('4'!E20-'4'!G20-'4'!I20)+('10'!E20-'10'!G20-'10'!I20)</f>
        <v>0</v>
      </c>
      <c r="D4871" s="197" t="e">
        <f>(('4'!E20-'4'!G20-'4'!I20)+('10'!E20-'10'!G20-'10'!I20))*100/('4'!E20+'10'!E20)</f>
        <v>#DIV/0!</v>
      </c>
    </row>
    <row r="4872" spans="1:4">
      <c r="A4872" s="194" t="s">
        <v>5552</v>
      </c>
      <c r="B4872" s="198" t="s">
        <v>507</v>
      </c>
      <c r="C4872" s="196">
        <f>('4'!E21-'4'!G21-'4'!I21)+('10'!E21-'10'!G21-'10'!I21)</f>
        <v>0</v>
      </c>
      <c r="D4872" s="197" t="e">
        <f>(('4'!E21-'4'!G21-'4'!I21)+('10'!E21-'10'!G21-'10'!I21))*100/('4'!E21+'10'!E21)</f>
        <v>#DIV/0!</v>
      </c>
    </row>
    <row r="4873" spans="1:4">
      <c r="A4873" s="194" t="s">
        <v>5553</v>
      </c>
      <c r="B4873" s="198" t="s">
        <v>509</v>
      </c>
      <c r="C4873" s="196">
        <f>('4'!E22-'4'!G22-'4'!I22)+('10'!E22-'10'!G22-'10'!I22)</f>
        <v>0</v>
      </c>
      <c r="D4873" s="197" t="e">
        <f>(('4'!E22-'4'!G22-'4'!I22)+('10'!E22-'10'!G22-'10'!I22))*100/('4'!E22+'10'!E22)</f>
        <v>#DIV/0!</v>
      </c>
    </row>
    <row r="4874" spans="1:4">
      <c r="A4874" s="194" t="s">
        <v>5554</v>
      </c>
      <c r="B4874" s="198" t="s">
        <v>511</v>
      </c>
      <c r="C4874" s="196">
        <f>('4'!E23-'4'!G23-'4'!I23)+('10'!E23-'10'!G23-'10'!I23)</f>
        <v>0</v>
      </c>
      <c r="D4874" s="197" t="e">
        <f>(('4'!E23-'4'!G23-'4'!I23)+('10'!E23-'10'!G23-'10'!I23))*100/('4'!E23+'10'!E23)</f>
        <v>#DIV/0!</v>
      </c>
    </row>
    <row r="4875" spans="1:4">
      <c r="A4875" s="194" t="s">
        <v>5555</v>
      </c>
      <c r="B4875" s="198" t="s">
        <v>513</v>
      </c>
      <c r="C4875" s="196">
        <f>('4'!E24-'4'!G24-'4'!I24)+('10'!E24-'10'!G24-'10'!I24)</f>
        <v>0</v>
      </c>
      <c r="D4875" s="197" t="e">
        <f>(('4'!E24-'4'!G24-'4'!I24)+('10'!E24-'10'!G24-'10'!I24))*100/('4'!E24+'10'!E24)</f>
        <v>#DIV/0!</v>
      </c>
    </row>
    <row r="4876" spans="1:4">
      <c r="A4876" s="194" t="s">
        <v>5556</v>
      </c>
      <c r="B4876" s="198" t="s">
        <v>515</v>
      </c>
      <c r="C4876" s="196">
        <f>('4'!E25-'4'!G25-'4'!I25)+('10'!E25-'10'!G25-'10'!I25)</f>
        <v>0</v>
      </c>
      <c r="D4876" s="197" t="e">
        <f>(('4'!E25-'4'!G25-'4'!I25)+('10'!E25-'10'!G25-'10'!I25))*100/('4'!E25+'10'!E25)</f>
        <v>#DIV/0!</v>
      </c>
    </row>
    <row r="4877" spans="1:4">
      <c r="A4877" s="194" t="s">
        <v>5557</v>
      </c>
      <c r="B4877" s="198" t="s">
        <v>517</v>
      </c>
      <c r="C4877" s="196" t="str">
        <f>'4'!E26</f>
        <v>X</v>
      </c>
      <c r="D4877" s="197" t="str">
        <f>'4'!E26</f>
        <v>X</v>
      </c>
    </row>
    <row r="4878" spans="1:4">
      <c r="A4878" s="194" t="s">
        <v>5558</v>
      </c>
      <c r="B4878" s="198" t="s">
        <v>519</v>
      </c>
      <c r="C4878" s="196">
        <f>('4'!E27-'4'!G27-'4'!I27)+('10'!E27-'10'!G27-'10'!I27)</f>
        <v>0</v>
      </c>
      <c r="D4878" s="197" t="e">
        <f>(('4'!E27-'4'!G27-'4'!I27)+('10'!E27-'10'!G27-'10'!I27))*100/('4'!E27+'10'!E27)</f>
        <v>#DIV/0!</v>
      </c>
    </row>
    <row r="4879" spans="1:4">
      <c r="A4879" s="194" t="s">
        <v>5559</v>
      </c>
      <c r="B4879" s="198" t="s">
        <v>521</v>
      </c>
      <c r="C4879" s="196">
        <f>('4'!E28-'4'!G28-'4'!I28)+('10'!E28-'10'!G28-'10'!I28)</f>
        <v>0</v>
      </c>
      <c r="D4879" s="197" t="e">
        <f>(('4'!E28-'4'!G28-'4'!I28)+('10'!E28-'10'!G28-'10'!I28))*100/('4'!E28+'10'!E28)</f>
        <v>#DIV/0!</v>
      </c>
    </row>
    <row r="4880" ht="25.5" spans="1:4">
      <c r="A4880" s="194" t="s">
        <v>5560</v>
      </c>
      <c r="B4880" s="198" t="s">
        <v>523</v>
      </c>
      <c r="C4880" s="196">
        <f>('4'!E29-'4'!G29-'4'!I29)+('10'!E29-'10'!G29-'10'!I29)</f>
        <v>0</v>
      </c>
      <c r="D4880" s="197" t="e">
        <f>(('4'!E29-'4'!G29-'4'!I29)+('10'!E29-'10'!G29-'10'!I29))*100/('4'!E29+'10'!E29)</f>
        <v>#DIV/0!</v>
      </c>
    </row>
    <row r="4881" spans="1:4">
      <c r="A4881" s="194" t="s">
        <v>5561</v>
      </c>
      <c r="B4881" s="198" t="s">
        <v>525</v>
      </c>
      <c r="C4881" s="196">
        <f>('4'!E30-'4'!G30-'4'!I30)+('10'!E30-'10'!G30-'10'!I30)</f>
        <v>0</v>
      </c>
      <c r="D4881" s="197" t="e">
        <f>(('4'!E30-'4'!G30-'4'!I30)+('10'!E30-'10'!G30-'10'!I30))*100/('4'!E30+'10'!E30)</f>
        <v>#DIV/0!</v>
      </c>
    </row>
    <row r="4882" spans="1:4">
      <c r="A4882" s="194" t="s">
        <v>5562</v>
      </c>
      <c r="B4882" s="198" t="s">
        <v>527</v>
      </c>
      <c r="C4882" s="196" t="str">
        <f>'4'!E31</f>
        <v>X</v>
      </c>
      <c r="D4882" s="197" t="str">
        <f>'4'!E31</f>
        <v>X</v>
      </c>
    </row>
    <row r="4883" spans="1:4">
      <c r="A4883" s="194" t="s">
        <v>5563</v>
      </c>
      <c r="B4883" s="198" t="s">
        <v>529</v>
      </c>
      <c r="C4883" s="196" t="str">
        <f>'4'!E32</f>
        <v>X</v>
      </c>
      <c r="D4883" s="197" t="str">
        <f>'4'!E32</f>
        <v>X</v>
      </c>
    </row>
    <row r="4884" spans="1:4">
      <c r="A4884" s="194" t="s">
        <v>5564</v>
      </c>
      <c r="B4884" s="198" t="s">
        <v>531</v>
      </c>
      <c r="C4884" s="196" t="str">
        <f>'4'!E33</f>
        <v>X</v>
      </c>
      <c r="D4884" s="197" t="str">
        <f>'4'!E33</f>
        <v>X</v>
      </c>
    </row>
    <row r="4885" spans="1:4">
      <c r="A4885" s="194" t="s">
        <v>5565</v>
      </c>
      <c r="B4885" s="198" t="s">
        <v>533</v>
      </c>
      <c r="C4885" s="196" t="str">
        <f>'5'!E6</f>
        <v>X</v>
      </c>
      <c r="D4885" s="197" t="str">
        <f>'5'!E6</f>
        <v>X</v>
      </c>
    </row>
    <row r="4886" spans="1:4">
      <c r="A4886" s="194" t="s">
        <v>5566</v>
      </c>
      <c r="B4886" s="198" t="s">
        <v>535</v>
      </c>
      <c r="C4886" s="196" t="str">
        <f>'5'!E7</f>
        <v>X</v>
      </c>
      <c r="D4886" s="197" t="str">
        <f>'5'!E7</f>
        <v>X</v>
      </c>
    </row>
    <row r="4887" spans="1:4">
      <c r="A4887" s="194" t="s">
        <v>5567</v>
      </c>
      <c r="B4887" s="198" t="s">
        <v>537</v>
      </c>
      <c r="C4887" s="196">
        <f>('5'!E8-'5'!G8-'5'!I8)+('11'!E8-'11'!G8-'11'!I8)</f>
        <v>1.5</v>
      </c>
      <c r="D4887" s="197">
        <f>(('5'!E8-'5'!G8-'5'!I8)+('11'!E8-'11'!G8-'11'!I8))*100/('5'!E8+'11'!E8)</f>
        <v>100</v>
      </c>
    </row>
    <row r="4888" spans="1:4">
      <c r="A4888" s="194" t="s">
        <v>5568</v>
      </c>
      <c r="B4888" s="198" t="s">
        <v>539</v>
      </c>
      <c r="C4888" s="196">
        <f>('5'!E9-'5'!G9-'5'!I9)+('11'!E9-'11'!G9-'11'!I9)</f>
        <v>0</v>
      </c>
      <c r="D4888" s="197" t="e">
        <f>(('5'!E9-'5'!G9-'5'!I9)+('11'!E9-'11'!G9-'11'!I9))*100/('5'!E9+'11'!E9)</f>
        <v>#DIV/0!</v>
      </c>
    </row>
    <row r="4889" spans="1:4">
      <c r="A4889" s="194" t="s">
        <v>5569</v>
      </c>
      <c r="B4889" s="198" t="s">
        <v>541</v>
      </c>
      <c r="C4889" s="196">
        <f>('5'!E10-'5'!G10-'5'!I10)+('11'!E10-'11'!G10-'11'!I10)</f>
        <v>0</v>
      </c>
      <c r="D4889" s="197" t="e">
        <f>(('5'!E10-'5'!G10-'5'!I10)+('11'!E10-'11'!G10-'11'!I10))*100/('5'!E10+'11'!E10)</f>
        <v>#DIV/0!</v>
      </c>
    </row>
    <row r="4890" spans="1:4">
      <c r="A4890" s="194" t="s">
        <v>5570</v>
      </c>
      <c r="B4890" s="198" t="s">
        <v>543</v>
      </c>
      <c r="C4890" s="196">
        <f>('5'!E11-'5'!G11-'5'!I11)+('11'!E11-'11'!G11-'11'!I11)</f>
        <v>0</v>
      </c>
      <c r="D4890" s="197" t="e">
        <f>(('5'!E11-'5'!G11-'5'!I11)+('11'!E11-'11'!G11-'11'!I11))*100/('5'!E11+'11'!E11)</f>
        <v>#DIV/0!</v>
      </c>
    </row>
    <row r="4891" spans="1:4">
      <c r="A4891" s="194" t="s">
        <v>5571</v>
      </c>
      <c r="B4891" s="198" t="s">
        <v>545</v>
      </c>
      <c r="C4891" s="196">
        <f>('5'!E12-'5'!G12-'5'!I12)+('11'!E12-'11'!G12-'11'!I12)</f>
        <v>0</v>
      </c>
      <c r="D4891" s="197" t="e">
        <f>(('5'!E12-'5'!G12-'5'!I12)+('11'!E12-'11'!G12-'11'!I12))*100/('5'!E12+'11'!E12)</f>
        <v>#DIV/0!</v>
      </c>
    </row>
    <row r="4892" spans="1:4">
      <c r="A4892" s="194" t="s">
        <v>5572</v>
      </c>
      <c r="B4892" s="198" t="s">
        <v>547</v>
      </c>
      <c r="C4892" s="196">
        <f>('5'!E13-'5'!G13-'5'!I13)+('11'!E13-'11'!G13-'11'!I13)</f>
        <v>0</v>
      </c>
      <c r="D4892" s="197" t="e">
        <f>(('5'!E13-'5'!G13-'5'!I13)+('11'!E13-'11'!G13-'11'!I13))*100/('5'!E13+'11'!E13)</f>
        <v>#DIV/0!</v>
      </c>
    </row>
    <row r="4893" spans="1:4">
      <c r="A4893" s="194" t="s">
        <v>5573</v>
      </c>
      <c r="B4893" s="198" t="s">
        <v>549</v>
      </c>
      <c r="C4893" s="196">
        <f>('5'!E14-'5'!G14-'5'!I14)+('11'!E14-'11'!G14-'11'!I14)</f>
        <v>0</v>
      </c>
      <c r="D4893" s="197" t="e">
        <f>(('5'!E14-'5'!G14-'5'!I14)+('11'!E14-'11'!G14-'11'!I14))*100/('5'!E14+'11'!E14)</f>
        <v>#DIV/0!</v>
      </c>
    </row>
    <row r="4894" spans="1:4">
      <c r="A4894" s="194" t="s">
        <v>5574</v>
      </c>
      <c r="B4894" s="198" t="s">
        <v>551</v>
      </c>
      <c r="C4894" s="196">
        <f>('5'!E15-'5'!G15-'5'!I15)+('11'!E15-'11'!G15-'11'!I15)</f>
        <v>0</v>
      </c>
      <c r="D4894" s="197" t="e">
        <f>(('5'!E15-'5'!G15-'5'!I15)+('11'!E15-'11'!G15-'11'!I15))*100/('5'!E15+'11'!E15)</f>
        <v>#DIV/0!</v>
      </c>
    </row>
    <row r="4895" spans="1:4">
      <c r="A4895" s="194" t="s">
        <v>5575</v>
      </c>
      <c r="B4895" s="198" t="s">
        <v>553</v>
      </c>
      <c r="C4895" s="196">
        <f>('5'!E16-'5'!G16-'5'!I16)+('11'!E16-'11'!G16-'11'!I16)</f>
        <v>0</v>
      </c>
      <c r="D4895" s="197" t="e">
        <f>(('5'!E16-'5'!G16-'5'!I16)+('11'!E16-'11'!G16-'11'!I16))*100/('5'!E16+'11'!E16)</f>
        <v>#DIV/0!</v>
      </c>
    </row>
    <row r="4896" spans="1:4">
      <c r="A4896" s="194" t="s">
        <v>5576</v>
      </c>
      <c r="B4896" s="198" t="s">
        <v>555</v>
      </c>
      <c r="C4896" s="196">
        <f>('5'!E17-'5'!G17-'5'!I17)+('11'!E17-'11'!G17-'11'!I17)</f>
        <v>0</v>
      </c>
      <c r="D4896" s="197" t="e">
        <f>(('5'!E17-'5'!G17-'5'!I17)+('11'!E17-'11'!G17-'11'!I17))*100/('5'!E17+'11'!E17)</f>
        <v>#DIV/0!</v>
      </c>
    </row>
    <row r="4897" spans="1:4">
      <c r="A4897" s="194" t="s">
        <v>5577</v>
      </c>
      <c r="B4897" s="198" t="s">
        <v>5453</v>
      </c>
      <c r="C4897" s="196">
        <f>('5'!E18-'5'!I18)+('11'!E18-'11'!I18)</f>
        <v>0</v>
      </c>
      <c r="D4897" s="197" t="e">
        <f>(('5'!E18-'5'!I18)+('11'!E18-'11'!I18))*100/('5'!E18+'11'!E18)</f>
        <v>#DIV/0!</v>
      </c>
    </row>
    <row r="4898" spans="1:4">
      <c r="A4898" s="194" t="s">
        <v>5578</v>
      </c>
      <c r="B4898" s="198" t="s">
        <v>559</v>
      </c>
      <c r="C4898" s="196">
        <f>('5'!E19-'5'!G19-'5'!I19)+('11'!E19-'11'!G19-'11'!I19)</f>
        <v>0</v>
      </c>
      <c r="D4898" s="197" t="e">
        <f>(('5'!E19-'5'!G19-'5'!I19)+('11'!E19-'11'!G19-'11'!I19))*100/('5'!E19+'11'!E19)</f>
        <v>#DIV/0!</v>
      </c>
    </row>
    <row r="4899" spans="1:4">
      <c r="A4899" s="194" t="s">
        <v>5579</v>
      </c>
      <c r="B4899" s="198" t="s">
        <v>561</v>
      </c>
      <c r="C4899" s="196">
        <f>('5'!E20-'5'!G20-'5'!I20)+('11'!E20-'11'!G20-'11'!I20)</f>
        <v>0</v>
      </c>
      <c r="D4899" s="197" t="e">
        <f>(('5'!E20-'5'!G20-'5'!I20)+('11'!E20-'11'!G20-'11'!I20))*100/('5'!E20+'11'!E20)</f>
        <v>#DIV/0!</v>
      </c>
    </row>
    <row r="4900" spans="1:4">
      <c r="A4900" s="194" t="s">
        <v>5580</v>
      </c>
      <c r="B4900" s="198" t="s">
        <v>563</v>
      </c>
      <c r="C4900" s="196">
        <f>('5'!E21-'5'!G21-'5'!I21)+('11'!E21-'11'!G21-'11'!I21)</f>
        <v>0</v>
      </c>
      <c r="D4900" s="197" t="e">
        <f>(('5'!E21-'5'!G21-'5'!I21)+('11'!E21-'11'!G21-'11'!I21))*100/('5'!E21+'11'!E21)</f>
        <v>#DIV/0!</v>
      </c>
    </row>
    <row r="4901" spans="1:4">
      <c r="A4901" s="194" t="s">
        <v>5581</v>
      </c>
      <c r="B4901" s="198" t="s">
        <v>254</v>
      </c>
      <c r="C4901" s="196">
        <f>('5'!E22-'5'!G22-'5'!I22)+('11'!E22-'11'!G22-'11'!I22)</f>
        <v>0</v>
      </c>
      <c r="D4901" s="197" t="e">
        <f>(('5'!E22-'5'!G22-'5'!I22)+('11'!E22-'11'!G22-'11'!I22))*100/('5'!E22+'11'!E22)</f>
        <v>#DIV/0!</v>
      </c>
    </row>
    <row r="4902" spans="1:4">
      <c r="A4902" s="194" t="s">
        <v>5582</v>
      </c>
      <c r="B4902" s="198" t="s">
        <v>566</v>
      </c>
      <c r="C4902" s="196">
        <f>('5'!E23-'5'!G23-'5'!I23)+('11'!E23-'11'!G23-'11'!I23)</f>
        <v>0</v>
      </c>
      <c r="D4902" s="197" t="e">
        <f>(('5'!E23-'5'!G23-'5'!I23)+('11'!E23-'11'!G23-'11'!I23))*100/('5'!E23+'11'!E23)</f>
        <v>#DIV/0!</v>
      </c>
    </row>
    <row r="4903" spans="1:4">
      <c r="A4903" s="194" t="s">
        <v>5583</v>
      </c>
      <c r="B4903" s="198" t="s">
        <v>568</v>
      </c>
      <c r="C4903" s="196">
        <f>('5'!E24-'5'!G24-'5'!I24)+('11'!E24-'11'!G24-'11'!I24)</f>
        <v>0</v>
      </c>
      <c r="D4903" s="197" t="e">
        <f>(('5'!E24-'5'!G24-'5'!I24)+('11'!E24-'11'!G24-'11'!I24))*100/('5'!E24+'11'!E24)</f>
        <v>#DIV/0!</v>
      </c>
    </row>
    <row r="4904" spans="1:4">
      <c r="A4904" s="194" t="s">
        <v>5584</v>
      </c>
      <c r="B4904" s="198" t="s">
        <v>570</v>
      </c>
      <c r="C4904" s="196">
        <f>('5'!E25-'5'!G25-'5'!I25)+('11'!E25-'11'!G25-'11'!I25)</f>
        <v>0</v>
      </c>
      <c r="D4904" s="197" t="e">
        <f>(('5'!E25-'5'!G25-'5'!I25)+('11'!E25-'11'!G25-'11'!I25))*100/('5'!E25+'11'!E25)</f>
        <v>#DIV/0!</v>
      </c>
    </row>
    <row r="4905" spans="1:4">
      <c r="A4905" s="194" t="s">
        <v>5585</v>
      </c>
      <c r="B4905" s="198" t="s">
        <v>572</v>
      </c>
      <c r="C4905" s="196">
        <f>('5'!E26-'5'!G26-'5'!I26)+('11'!E26-'11'!G26-'11'!I26)</f>
        <v>0</v>
      </c>
      <c r="D4905" s="197" t="e">
        <f>(('5'!E26-'5'!G26-'5'!I26)+('11'!E26-'11'!G26-'11'!I26))*100/('5'!E26+'11'!E26)</f>
        <v>#DIV/0!</v>
      </c>
    </row>
    <row r="4906" spans="1:4">
      <c r="A4906" s="194" t="s">
        <v>5586</v>
      </c>
      <c r="B4906" s="198" t="s">
        <v>574</v>
      </c>
      <c r="C4906" s="196">
        <f>('5'!E27-'5'!G27-'5'!I27)+('11'!E27-'11'!G27-'11'!I27)</f>
        <v>0</v>
      </c>
      <c r="D4906" s="197" t="e">
        <f>(('5'!E27-'5'!G27-'5'!I27)+('11'!E27-'11'!G27-'11'!I27))*100/('5'!E27+'11'!E27)</f>
        <v>#DIV/0!</v>
      </c>
    </row>
    <row r="4907" spans="1:4">
      <c r="A4907" s="194" t="s">
        <v>5587</v>
      </c>
      <c r="B4907" s="198" t="s">
        <v>576</v>
      </c>
      <c r="C4907" s="196">
        <f>('5'!E28-'5'!G28-'5'!I28)+('11'!E28-'11'!G28-'11'!I28)</f>
        <v>0</v>
      </c>
      <c r="D4907" s="197" t="e">
        <f>(('5'!E28-'5'!G28-'5'!I28)+('11'!E28-'11'!G28-'11'!I28))*100/('5'!E28+'11'!E28)</f>
        <v>#DIV/0!</v>
      </c>
    </row>
    <row r="4908" spans="1:4">
      <c r="A4908" s="194" t="s">
        <v>5588</v>
      </c>
      <c r="B4908" s="198" t="s">
        <v>578</v>
      </c>
      <c r="C4908" s="196">
        <f>('5'!E30-'5'!G30-'5'!I30)+('11'!E30-'11'!G30-'11'!I30)</f>
        <v>0</v>
      </c>
      <c r="D4908" s="197" t="e">
        <f>(('5'!E30-'5'!G30-'5'!I30)+('11'!E30-'11'!G30-'11'!I30))*100/('5'!E30+'11'!E30)</f>
        <v>#DIV/0!</v>
      </c>
    </row>
    <row r="4909" spans="1:4">
      <c r="A4909" s="194" t="s">
        <v>5589</v>
      </c>
      <c r="B4909" s="198" t="s">
        <v>733</v>
      </c>
      <c r="C4909" s="196">
        <f>('6'!E6-'6'!G6-'6'!I6)+('12'!E6-'12'!G6-'12'!I6)</f>
        <v>0</v>
      </c>
      <c r="D4909" s="197" t="e">
        <f>(('6'!E6-'6'!G6-'6'!I6)+('12'!E6-'12'!G6-'12'!I6))*100/('6'!E6+'12'!E6)</f>
        <v>#DIV/0!</v>
      </c>
    </row>
    <row r="4910" spans="1:4">
      <c r="A4910" s="194" t="s">
        <v>5590</v>
      </c>
      <c r="B4910" s="198" t="s">
        <v>582</v>
      </c>
      <c r="C4910" s="196">
        <f>('6'!E7-'6'!G7-'6'!I7)+('12'!E7-'12'!G7-'12'!I7)</f>
        <v>0</v>
      </c>
      <c r="D4910" s="197" t="e">
        <f>(('6'!E7-'6'!G7-'6'!I7)+('12'!E7-'12'!G7-'12'!I7))*100/('6'!E7+'12'!E7)</f>
        <v>#DIV/0!</v>
      </c>
    </row>
    <row r="4911" spans="1:4">
      <c r="A4911" s="194" t="s">
        <v>5591</v>
      </c>
      <c r="B4911" s="198" t="s">
        <v>584</v>
      </c>
      <c r="C4911" s="196">
        <f>('6'!E8-'6'!G8-'6'!I8)+('12'!E8-'12'!G8-'12'!I8)</f>
        <v>0</v>
      </c>
      <c r="D4911" s="197" t="e">
        <f>(('6'!E8-'6'!G8-'6'!I8)+('12'!E8-'12'!G8-'12'!I8))*100/('6'!E8+'12'!E8)</f>
        <v>#DIV/0!</v>
      </c>
    </row>
    <row r="4912" spans="1:4">
      <c r="A4912" s="194" t="s">
        <v>5592</v>
      </c>
      <c r="B4912" s="198" t="s">
        <v>586</v>
      </c>
      <c r="C4912" s="196">
        <f>('6'!E13-'6'!G13-'6'!I13)+('12'!E13-'12'!G13-'12'!I13)</f>
        <v>1.5</v>
      </c>
      <c r="D4912" s="197">
        <f>(('6'!E13-'6'!G13-'6'!I13)+('12'!E13-'12'!G13-'12'!I13))*100/('6'!E13+'12'!E13)</f>
        <v>100</v>
      </c>
    </row>
    <row r="4913" spans="1:4">
      <c r="A4913" s="194" t="s">
        <v>5593</v>
      </c>
      <c r="B4913" s="198" t="s">
        <v>588</v>
      </c>
      <c r="C4913" s="196">
        <f>('6'!E17-'6'!G17-'6'!I17)+('12'!E17-'12'!G17-'12'!I17)</f>
        <v>1.5</v>
      </c>
      <c r="D4913" s="197">
        <f>(('6'!E17-'6'!G17-'6'!I17)+('12'!E17-'12'!G17-'12'!I17))*100/('6'!E17+'12'!E17)</f>
        <v>100</v>
      </c>
    </row>
    <row r="4914" spans="1:4">
      <c r="A4914" s="194" t="s">
        <v>5594</v>
      </c>
      <c r="B4914" s="198" t="s">
        <v>590</v>
      </c>
      <c r="C4914" s="196">
        <f>('6'!E19-'6'!G19-'6'!I19)+('12'!E19-'12'!G19-'12'!I19)</f>
        <v>0.5</v>
      </c>
      <c r="D4914" s="197">
        <f>(('6'!E19-'6'!G19-'6'!I19)+('12'!E19-'12'!G19-'12'!I19))*100/('6'!E19+'12'!E19)</f>
        <v>100</v>
      </c>
    </row>
    <row r="4915" spans="1:4">
      <c r="A4915" s="194" t="s">
        <v>5595</v>
      </c>
      <c r="B4915" s="199" t="s">
        <v>592</v>
      </c>
      <c r="C4915" s="196">
        <f>('6'!E20-'6'!G20-'6'!I20)+('12'!E20-'12'!G20-'12'!I20)</f>
        <v>0</v>
      </c>
      <c r="D4915" s="197" t="e">
        <f>(('6'!E20-'6'!G20-'6'!I20)+('12'!E20-'12'!G20-'12'!I20))*100/('6'!E20+'12'!E20)</f>
        <v>#DIV/0!</v>
      </c>
    </row>
    <row r="4916" spans="1:4">
      <c r="A4916" s="194" t="s">
        <v>5596</v>
      </c>
      <c r="B4916" s="198" t="s">
        <v>594</v>
      </c>
      <c r="C4916" s="196">
        <f>('6'!E22-'6'!G22-'6'!I22)+('12'!E22-'12'!G22-'12'!I22)</f>
        <v>0</v>
      </c>
      <c r="D4916" s="197" t="e">
        <f>(('6'!E22-'6'!G22-'6'!I22)+('12'!E22-'12'!G22-'12'!I22))*100/('6'!E22+'12'!E22)</f>
        <v>#DIV/0!</v>
      </c>
    </row>
    <row r="4917" spans="1:4">
      <c r="A4917" s="194" t="s">
        <v>5597</v>
      </c>
      <c r="B4917" s="198" t="s">
        <v>596</v>
      </c>
      <c r="C4917" s="196">
        <f>('6'!E23-'6'!G23-'6'!I23)+('12'!E23-'12'!G23-'12'!I23)</f>
        <v>0</v>
      </c>
      <c r="D4917" s="197" t="e">
        <f>(('6'!E23-'6'!G23-'6'!I23)+('12'!E23-'12'!G23-'12'!I23))*100/('6'!E23+'12'!E23)</f>
        <v>#DIV/0!</v>
      </c>
    </row>
    <row r="4918" spans="1:4">
      <c r="A4918" s="194" t="s">
        <v>5598</v>
      </c>
      <c r="B4918" s="198" t="s">
        <v>598</v>
      </c>
      <c r="C4918" s="196">
        <f>('6'!E24-'6'!G24-'6'!I24)+('12'!E24-'12'!G24-'12'!I24)</f>
        <v>0</v>
      </c>
      <c r="D4918" s="197" t="e">
        <f>(('6'!E24-'6'!G24-'6'!I24)+('12'!E24-'12'!G24-'12'!I24))*100/('6'!E24+'12'!E24)</f>
        <v>#DIV/0!</v>
      </c>
    </row>
    <row r="4919" spans="1:4">
      <c r="A4919" s="194" t="s">
        <v>5599</v>
      </c>
      <c r="B4919" s="198" t="s">
        <v>600</v>
      </c>
      <c r="C4919" s="196">
        <f>('6'!E25-'6'!G25-'6'!I25)+('12'!E25-'12'!G25-'12'!I25)</f>
        <v>0</v>
      </c>
      <c r="D4919" s="197" t="e">
        <f>(('6'!E25-'6'!G25-'6'!I25)+('12'!E25-'12'!G25-'12'!I25))*100/('6'!E25+'12'!E25)</f>
        <v>#DIV/0!</v>
      </c>
    </row>
    <row r="4920" spans="1:4">
      <c r="A4920" s="194" t="s">
        <v>5600</v>
      </c>
      <c r="B4920" s="198" t="s">
        <v>602</v>
      </c>
      <c r="C4920" s="196">
        <f>('6'!E26-'6'!G26-'6'!I26)+('12'!E26-'12'!G26-'12'!I26)</f>
        <v>0</v>
      </c>
      <c r="D4920" s="197" t="e">
        <f>(('6'!E26-'6'!G26-'6'!I26)+('12'!E26-'12'!G26-'12'!I26))*100/('6'!E26+'12'!E26)</f>
        <v>#DIV/0!</v>
      </c>
    </row>
    <row r="4921" spans="1:4">
      <c r="A4921" s="194" t="s">
        <v>5601</v>
      </c>
      <c r="B4921" s="198" t="s">
        <v>559</v>
      </c>
      <c r="C4921" s="196">
        <f>('6'!E27-'6'!G27-'6'!I27)+('12'!E27-'12'!G27-'12'!I27)</f>
        <v>0</v>
      </c>
      <c r="D4921" s="197" t="e">
        <f>(('6'!E27-'6'!G27-'6'!I27)+('12'!E27-'12'!G27-'12'!I27))*100/('6'!E27+'12'!E27)</f>
        <v>#DIV/0!</v>
      </c>
    </row>
    <row r="4922" spans="1:4">
      <c r="A4922" s="194" t="s">
        <v>5602</v>
      </c>
      <c r="B4922" s="198" t="s">
        <v>605</v>
      </c>
      <c r="C4922" s="196">
        <f>('7'!E6-'7'!G6-'7'!I6)+('13'!E6-'13'!G6-'13'!I6)</f>
        <v>0</v>
      </c>
      <c r="D4922" s="197" t="e">
        <f>(('7'!E6-'7'!G6-'7'!I6)+('13'!E6-'13'!G6-'13'!I6))*100/('7'!E6+'13'!E6)</f>
        <v>#DIV/0!</v>
      </c>
    </row>
    <row r="4923" spans="1:4">
      <c r="A4923" s="194" t="s">
        <v>5603</v>
      </c>
      <c r="B4923" s="198" t="s">
        <v>607</v>
      </c>
      <c r="C4923" s="196">
        <f>('7'!E7-'7'!G7-'7'!I7)+('13'!E7-'13'!G7-'13'!I7)</f>
        <v>0</v>
      </c>
      <c r="D4923" s="197" t="e">
        <f>(('7'!E7-'7'!G7-'7'!I7)+('13'!E7-'13'!G7-'13'!I7))*100/('7'!E7+'13'!E7)</f>
        <v>#DIV/0!</v>
      </c>
    </row>
    <row r="4924" spans="1:4">
      <c r="A4924" s="194" t="s">
        <v>5604</v>
      </c>
      <c r="B4924" s="198" t="s">
        <v>358</v>
      </c>
      <c r="C4924" s="196">
        <f>('7'!E8-'7'!G8-'7'!I8)+('13'!E8-'13'!G8-'13'!I8)</f>
        <v>1</v>
      </c>
      <c r="D4924" s="197">
        <f>(('7'!E8-'7'!G8-'7'!I8)+('13'!E8-'13'!G8-'13'!I8))*100/('7'!E8+'13'!E8)</f>
        <v>100</v>
      </c>
    </row>
    <row r="4925" spans="1:4">
      <c r="A4925" s="194" t="s">
        <v>5605</v>
      </c>
      <c r="B4925" s="198" t="s">
        <v>610</v>
      </c>
      <c r="C4925" s="196">
        <f>('7'!E9-'7'!G9-'7'!I9)+('13'!E9-'13'!G9-'13'!I9)</f>
        <v>0</v>
      </c>
      <c r="D4925" s="197" t="e">
        <f>(('7'!E9-'7'!G9-'7'!I9)+('13'!E9-'13'!G9-'13'!I9))*100/('7'!E9+'13'!E9)</f>
        <v>#DIV/0!</v>
      </c>
    </row>
    <row r="4926" spans="1:4">
      <c r="A4926" s="194" t="s">
        <v>5606</v>
      </c>
      <c r="B4926" s="198" t="s">
        <v>612</v>
      </c>
      <c r="C4926" s="196">
        <f>('7'!E10-'7'!G10-'7'!I10)+('13'!E10-'13'!G10-'13'!I10)</f>
        <v>0</v>
      </c>
      <c r="D4926" s="197" t="e">
        <f>(('7'!E10-'7'!G10-'7'!I10)+('13'!E10-'13'!G10-'13'!I10))*100/('7'!E10+'13'!E10)</f>
        <v>#DIV/0!</v>
      </c>
    </row>
    <row r="4927" spans="1:4">
      <c r="A4927" s="194" t="s">
        <v>5607</v>
      </c>
      <c r="B4927" s="198" t="s">
        <v>614</v>
      </c>
      <c r="C4927" s="196">
        <f>('7'!E11-'7'!G11-'7'!I11)+('13'!E11-'13'!G11-'13'!I11)</f>
        <v>0</v>
      </c>
      <c r="D4927" s="197" t="e">
        <f>(('7'!E11-'7'!G11-'7'!I11)+('13'!E11-'13'!G11-'13'!I11))*100/('7'!E11+'13'!E11)</f>
        <v>#DIV/0!</v>
      </c>
    </row>
    <row r="4928" spans="1:4">
      <c r="A4928" s="194" t="s">
        <v>5608</v>
      </c>
      <c r="B4928" s="198" t="s">
        <v>616</v>
      </c>
      <c r="C4928" s="196">
        <f>('7'!E12-'7'!G12-'7'!I12)+('13'!E12-'13'!G12-'13'!I12)</f>
        <v>0</v>
      </c>
      <c r="D4928" s="197" t="e">
        <f>(('7'!E12-'7'!G12-'7'!I12)+('13'!E12-'13'!G12-'13'!I12))*100/('7'!E12+'13'!E12)</f>
        <v>#DIV/0!</v>
      </c>
    </row>
    <row r="4929" spans="1:4">
      <c r="A4929" s="194" t="s">
        <v>5609</v>
      </c>
      <c r="B4929" s="198" t="s">
        <v>618</v>
      </c>
      <c r="C4929" s="196">
        <f>('7'!E13-'7'!G13-'7'!I13)+('13'!E13-'13'!G13-'13'!I13)</f>
        <v>0</v>
      </c>
      <c r="D4929" s="197" t="e">
        <f>(('7'!E13-'7'!G13-'7'!I13)+('13'!E13-'13'!G13-'13'!I13))*100/('7'!E13+'13'!E13)</f>
        <v>#DIV/0!</v>
      </c>
    </row>
    <row r="4930" spans="1:4">
      <c r="A4930" s="194" t="s">
        <v>5610</v>
      </c>
      <c r="B4930" s="198" t="s">
        <v>620</v>
      </c>
      <c r="C4930" s="196">
        <f>('7'!E19-'7'!G19-'7'!I19)+('13'!E19-'13'!G19-'13'!I19)</f>
        <v>0</v>
      </c>
      <c r="D4930" s="197" t="e">
        <f>(('7'!E19-'7'!G19-'7'!I19)+('13'!E19-'13'!G19-'13'!I19))*100/('7'!E19+'13'!E19)</f>
        <v>#DIV/0!</v>
      </c>
    </row>
    <row r="4931" spans="1:4">
      <c r="A4931" s="194" t="s">
        <v>5611</v>
      </c>
      <c r="B4931" s="199" t="s">
        <v>622</v>
      </c>
      <c r="C4931" s="196">
        <f>('7'!E20-'7'!G20-'7'!I20)+('13'!E20-'13'!G20-'13'!I20)</f>
        <v>0</v>
      </c>
      <c r="D4931" s="197" t="e">
        <f>(('7'!E20-'7'!G20-'7'!I20)+('13'!E20-'13'!G20-'13'!I20))*100/('7'!E20+'13'!E20)</f>
        <v>#DIV/0!</v>
      </c>
    </row>
    <row r="4932" spans="1:4">
      <c r="A4932" s="194" t="s">
        <v>5612</v>
      </c>
      <c r="B4932" s="199" t="s">
        <v>624</v>
      </c>
      <c r="C4932" s="196">
        <f>('7'!E21-'7'!G21-'7'!I21)+('13'!E21-'13'!G21-'13'!I21)</f>
        <v>0</v>
      </c>
      <c r="D4932" s="197" t="e">
        <f>(('7'!E21-'7'!G21-'7'!I21)+('13'!E21-'13'!G21-'13'!I21))*100/('7'!E21+'13'!E21)</f>
        <v>#DIV/0!</v>
      </c>
    </row>
    <row r="4933" spans="1:4">
      <c r="A4933" s="194" t="s">
        <v>5613</v>
      </c>
      <c r="B4933" s="198" t="s">
        <v>626</v>
      </c>
      <c r="C4933" s="196">
        <f>('7'!E22-'7'!G22-'7'!I22)+('13'!E22-'13'!G22-'13'!I22)</f>
        <v>0</v>
      </c>
      <c r="D4933" s="197" t="e">
        <f>(('7'!E22-'7'!G22-'7'!I22)+('13'!E22-'13'!G22-'13'!I22))*100/('7'!E22+'13'!E22)</f>
        <v>#DIV/0!</v>
      </c>
    </row>
    <row r="4934" spans="1:4">
      <c r="A4934" s="194" t="s">
        <v>5614</v>
      </c>
      <c r="B4934" s="198" t="s">
        <v>628</v>
      </c>
      <c r="C4934" s="196">
        <f>('7'!E23-'7'!G23-'7'!I23)+('13'!E23-'13'!G23-'13'!I23)</f>
        <v>0.5</v>
      </c>
      <c r="D4934" s="197">
        <f>(('7'!E23-'7'!G23-'7'!I23)+('13'!E23-'13'!G23-'13'!I23))*100/('7'!E23+'13'!E23)</f>
        <v>100</v>
      </c>
    </row>
    <row r="4935" spans="1:4">
      <c r="A4935" s="194" t="s">
        <v>5615</v>
      </c>
      <c r="B4935" s="198" t="s">
        <v>630</v>
      </c>
      <c r="C4935" s="196">
        <f>('7'!E24-'7'!G24-'7'!I24)+('13'!E24-'13'!G24-'13'!I24)</f>
        <v>0</v>
      </c>
      <c r="D4935" s="197" t="e">
        <f>(('7'!E24-'7'!G24-'7'!I24)+('13'!E24-'13'!G24-'13'!I24))*100/('7'!E24+'13'!E24)</f>
        <v>#DIV/0!</v>
      </c>
    </row>
    <row r="4936" spans="1:4">
      <c r="A4936" s="194" t="s">
        <v>5616</v>
      </c>
      <c r="B4936" s="198" t="s">
        <v>632</v>
      </c>
      <c r="C4936" s="196">
        <f>('7'!E25-'7'!G25-'7'!I25)+('13'!E25-'13'!G25-'13'!I25)</f>
        <v>3.5</v>
      </c>
      <c r="D4936" s="197">
        <f>(('7'!E25-'7'!G25-'7'!I25)+('13'!E25-'13'!G25-'13'!I25))*100/('7'!E25+'13'!E25)</f>
        <v>100</v>
      </c>
    </row>
    <row r="4937" ht="25.5" spans="1:4">
      <c r="A4937" s="194" t="s">
        <v>5617</v>
      </c>
      <c r="B4937" s="201" t="s">
        <v>1139</v>
      </c>
      <c r="C4937" s="196">
        <f>'2'!G11+'8'!G11+'6'!G6+'12'!G6</f>
        <v>0</v>
      </c>
      <c r="D4937" s="197">
        <f>('2'!G11+'8'!G11+'6'!G6+'12'!G6)*100/('2'!E11+'8'!E11+'6'!E6+'12'!E6)</f>
        <v>0</v>
      </c>
    </row>
    <row r="4938" ht="25.5" spans="1:4">
      <c r="A4938" s="194" t="s">
        <v>5618</v>
      </c>
      <c r="B4938" s="201" t="s">
        <v>1141</v>
      </c>
      <c r="C4938" s="196">
        <f>'2'!G13+'8'!G13</f>
        <v>0</v>
      </c>
      <c r="D4938" s="197" t="e">
        <f>('2'!G13+'8'!G13)*100/('2'!E13+'8'!E13)</f>
        <v>#DIV/0!</v>
      </c>
    </row>
    <row r="4939" spans="1:4">
      <c r="A4939" s="194" t="s">
        <v>5619</v>
      </c>
      <c r="B4939" s="198" t="s">
        <v>394</v>
      </c>
      <c r="C4939" s="196">
        <f>'2'!G14+'8'!G14</f>
        <v>0</v>
      </c>
      <c r="D4939" s="197" t="e">
        <f>('2'!G14+'8'!G14)*100/('2'!E14+'8'!E14)</f>
        <v>#DIV/0!</v>
      </c>
    </row>
    <row r="4940" spans="1:4">
      <c r="A4940" s="194" t="s">
        <v>5620</v>
      </c>
      <c r="B4940" s="198" t="s">
        <v>396</v>
      </c>
      <c r="C4940" s="196">
        <f>'2'!G15+'8'!G15</f>
        <v>0</v>
      </c>
      <c r="D4940" s="197" t="e">
        <f>('2'!G15+'8'!G15)*100/('2'!E15+'8'!E15)</f>
        <v>#DIV/0!</v>
      </c>
    </row>
    <row r="4941" spans="1:4">
      <c r="A4941" s="194" t="s">
        <v>5621</v>
      </c>
      <c r="B4941" s="198" t="s">
        <v>398</v>
      </c>
      <c r="C4941" s="196">
        <f>'2'!G16+'8'!G16</f>
        <v>0</v>
      </c>
      <c r="D4941" s="197" t="e">
        <f>('2'!G16+'8'!G16)*100/('2'!E16+'8'!E16)</f>
        <v>#DIV/0!</v>
      </c>
    </row>
    <row r="4942" spans="1:4">
      <c r="A4942" s="194" t="s">
        <v>5622</v>
      </c>
      <c r="B4942" s="198" t="s">
        <v>84</v>
      </c>
      <c r="C4942" s="196">
        <f>'2'!G17+'8'!G17</f>
        <v>0</v>
      </c>
      <c r="D4942" s="197" t="e">
        <f>('2'!G17+'8'!G17)*100/('2'!E17+'8'!E17)</f>
        <v>#DIV/0!</v>
      </c>
    </row>
    <row r="4943" spans="1:4">
      <c r="A4943" s="194" t="s">
        <v>5623</v>
      </c>
      <c r="B4943" s="198" t="s">
        <v>401</v>
      </c>
      <c r="C4943" s="196">
        <f>'2'!G18+'8'!G18</f>
        <v>0</v>
      </c>
      <c r="D4943" s="197" t="e">
        <f>('2'!G18+'8'!G18)*100/('2'!E18+'8'!E18)</f>
        <v>#DIV/0!</v>
      </c>
    </row>
    <row r="4944" spans="1:4">
      <c r="A4944" s="194" t="s">
        <v>5624</v>
      </c>
      <c r="B4944" s="198" t="s">
        <v>403</v>
      </c>
      <c r="C4944" s="196">
        <f>'2'!G19+'8'!G19</f>
        <v>0</v>
      </c>
      <c r="D4944" s="197" t="e">
        <f>('2'!G19+'8'!G19)*100/('2'!E19+'8'!E19)</f>
        <v>#DIV/0!</v>
      </c>
    </row>
    <row r="4945" spans="1:4">
      <c r="A4945" s="194" t="s">
        <v>5625</v>
      </c>
      <c r="B4945" s="198" t="s">
        <v>405</v>
      </c>
      <c r="C4945" s="196">
        <f>'2'!G20+'8'!G20</f>
        <v>0</v>
      </c>
      <c r="D4945" s="197" t="e">
        <f>('2'!G20+'8'!G20)*100/('2'!E20+'8'!E20)</f>
        <v>#DIV/0!</v>
      </c>
    </row>
    <row r="4946" spans="1:4">
      <c r="A4946" s="194" t="s">
        <v>5626</v>
      </c>
      <c r="B4946" s="198" t="s">
        <v>409</v>
      </c>
      <c r="C4946" s="196">
        <f>'2'!G22+'8'!G22</f>
        <v>0</v>
      </c>
      <c r="D4946" s="197" t="e">
        <f>('2'!G22+'8'!G22)*100/('2'!E22+'8'!E22)</f>
        <v>#DIV/0!</v>
      </c>
    </row>
    <row r="4947" spans="1:4">
      <c r="A4947" s="194" t="s">
        <v>5627</v>
      </c>
      <c r="B4947" s="198" t="s">
        <v>411</v>
      </c>
      <c r="C4947" s="196">
        <f>'2'!G23+'8'!G23</f>
        <v>0</v>
      </c>
      <c r="D4947" s="197" t="e">
        <f>('2'!G23+'8'!G23)*100/('2'!E23+'8'!E23)</f>
        <v>#DIV/0!</v>
      </c>
    </row>
    <row r="4948" spans="1:4">
      <c r="A4948" s="194" t="s">
        <v>5628</v>
      </c>
      <c r="B4948" s="198" t="s">
        <v>413</v>
      </c>
      <c r="C4948" s="196">
        <f>'2'!G24+'8'!G24</f>
        <v>0</v>
      </c>
      <c r="D4948" s="197" t="e">
        <f>('2'!G24+'8'!G24)*100/('2'!E24+'8'!E24)</f>
        <v>#DIV/0!</v>
      </c>
    </row>
    <row r="4949" spans="1:4">
      <c r="A4949" s="194" t="s">
        <v>5629</v>
      </c>
      <c r="B4949" s="198" t="s">
        <v>415</v>
      </c>
      <c r="C4949" s="196">
        <f>'2'!G25+'8'!G25</f>
        <v>0</v>
      </c>
      <c r="D4949" s="197" t="e">
        <f>('2'!G25+'8'!G25)*100/('2'!E25+'8'!E25)</f>
        <v>#DIV/0!</v>
      </c>
    </row>
    <row r="4950" spans="1:4">
      <c r="A4950" s="194" t="s">
        <v>5630</v>
      </c>
      <c r="B4950" s="198" t="s">
        <v>417</v>
      </c>
      <c r="C4950" s="196">
        <f>'2'!G26+'8'!G26</f>
        <v>0</v>
      </c>
      <c r="D4950" s="197" t="e">
        <f>('2'!G26+'8'!G26)*100/('2'!E26+'8'!E26)</f>
        <v>#DIV/0!</v>
      </c>
    </row>
    <row r="4951" spans="1:4">
      <c r="A4951" s="194" t="s">
        <v>5631</v>
      </c>
      <c r="B4951" s="198" t="s">
        <v>419</v>
      </c>
      <c r="C4951" s="196">
        <f>'2'!G27+'8'!G27</f>
        <v>0</v>
      </c>
      <c r="D4951" s="197" t="e">
        <f>('2'!G27+'8'!G27)*100/('2'!E27+'8'!E27)</f>
        <v>#DIV/0!</v>
      </c>
    </row>
    <row r="4952" spans="1:4">
      <c r="A4952" s="194" t="s">
        <v>5632</v>
      </c>
      <c r="B4952" s="198" t="s">
        <v>421</v>
      </c>
      <c r="C4952" s="196">
        <f>'2'!G28+'8'!G28</f>
        <v>0</v>
      </c>
      <c r="D4952" s="197" t="e">
        <f>('2'!G28+'8'!G28)*100/('2'!E28+'8'!E28)</f>
        <v>#DIV/0!</v>
      </c>
    </row>
    <row r="4953" spans="1:4">
      <c r="A4953" s="194" t="s">
        <v>5633</v>
      </c>
      <c r="B4953" s="198" t="s">
        <v>423</v>
      </c>
      <c r="C4953" s="196">
        <f>'2'!G29+'8'!G29</f>
        <v>0</v>
      </c>
      <c r="D4953" s="197" t="e">
        <f>('2'!G29+'8'!G29)*100/('2'!E29+'8'!E29)</f>
        <v>#DIV/0!</v>
      </c>
    </row>
    <row r="4954" spans="1:4">
      <c r="A4954" s="194" t="s">
        <v>5634</v>
      </c>
      <c r="B4954" s="198" t="s">
        <v>425</v>
      </c>
      <c r="C4954" s="196">
        <f>'3'!G6+'9'!G6</f>
        <v>0</v>
      </c>
      <c r="D4954" s="197" t="e">
        <f>('3'!G6+'9'!G6)*100/('3'!E6+'9'!E6)</f>
        <v>#DIV/0!</v>
      </c>
    </row>
    <row r="4955" spans="1:4">
      <c r="A4955" s="194" t="s">
        <v>5635</v>
      </c>
      <c r="B4955" s="198" t="s">
        <v>427</v>
      </c>
      <c r="C4955" s="196">
        <f>'3'!G7+'9'!G7</f>
        <v>0</v>
      </c>
      <c r="D4955" s="197" t="e">
        <f>('3'!G7+'9'!G7)*100/('3'!E7+'9'!E7)</f>
        <v>#DIV/0!</v>
      </c>
    </row>
    <row r="4956" spans="1:4">
      <c r="A4956" s="194" t="s">
        <v>5636</v>
      </c>
      <c r="B4956" s="198" t="s">
        <v>429</v>
      </c>
      <c r="C4956" s="196">
        <f>'3'!G8+'9'!G8</f>
        <v>0</v>
      </c>
      <c r="D4956" s="197" t="e">
        <f>('3'!G8+'9'!G8)*100/('3'!E8+'9'!E8)</f>
        <v>#DIV/0!</v>
      </c>
    </row>
    <row r="4957" spans="1:4">
      <c r="A4957" s="194" t="s">
        <v>5637</v>
      </c>
      <c r="B4957" s="198" t="s">
        <v>431</v>
      </c>
      <c r="C4957" s="196">
        <f>'3'!G9+'9'!G9</f>
        <v>0</v>
      </c>
      <c r="D4957" s="197" t="e">
        <f>('3'!G9+'9'!G9)*100/('3'!E9+'9'!E9)</f>
        <v>#DIV/0!</v>
      </c>
    </row>
    <row r="4958" spans="1:4">
      <c r="A4958" s="194" t="s">
        <v>5638</v>
      </c>
      <c r="B4958" s="198" t="s">
        <v>433</v>
      </c>
      <c r="C4958" s="196">
        <f>'3'!G10+'9'!G10</f>
        <v>0</v>
      </c>
      <c r="D4958" s="197" t="e">
        <f>('3'!G10+'9'!G10)*100/('3'!E10+'9'!E10)</f>
        <v>#DIV/0!</v>
      </c>
    </row>
    <row r="4959" spans="1:4">
      <c r="A4959" s="194" t="s">
        <v>5639</v>
      </c>
      <c r="B4959" s="198" t="s">
        <v>435</v>
      </c>
      <c r="C4959" s="196">
        <f>'3'!G11+'9'!G11</f>
        <v>0</v>
      </c>
      <c r="D4959" s="197" t="e">
        <f>('3'!G11+'9'!G11)*100/('3'!E11+'9'!E11)</f>
        <v>#DIV/0!</v>
      </c>
    </row>
    <row r="4960" spans="1:4">
      <c r="A4960" s="194" t="s">
        <v>5640</v>
      </c>
      <c r="B4960" s="198" t="s">
        <v>437</v>
      </c>
      <c r="C4960" s="196">
        <f>'3'!G12+'9'!G12</f>
        <v>0</v>
      </c>
      <c r="D4960" s="197" t="e">
        <f>('3'!G12+'9'!G12)*100/('3'!E12+'9'!E12)</f>
        <v>#DIV/0!</v>
      </c>
    </row>
    <row r="4961" spans="1:4">
      <c r="A4961" s="194" t="s">
        <v>5641</v>
      </c>
      <c r="B4961" s="198" t="s">
        <v>439</v>
      </c>
      <c r="C4961" s="196">
        <f>'3'!G13+'9'!G13</f>
        <v>0</v>
      </c>
      <c r="D4961" s="197" t="e">
        <f>('3'!G13+'9'!G13)*100/('3'!E13+'9'!E13)</f>
        <v>#DIV/0!</v>
      </c>
    </row>
    <row r="4962" spans="1:4">
      <c r="A4962" s="194" t="s">
        <v>5642</v>
      </c>
      <c r="B4962" s="198" t="s">
        <v>441</v>
      </c>
      <c r="C4962" s="196">
        <f>'3'!G14+'9'!G14</f>
        <v>0</v>
      </c>
      <c r="D4962" s="197" t="e">
        <f>('3'!G14+'9'!G14)*100/('3'!E14+'9'!E14)</f>
        <v>#DIV/0!</v>
      </c>
    </row>
    <row r="4963" spans="1:4">
      <c r="A4963" s="194" t="s">
        <v>5643</v>
      </c>
      <c r="B4963" s="198" t="s">
        <v>443</v>
      </c>
      <c r="C4963" s="196">
        <f>'3'!G15+'9'!G15</f>
        <v>0</v>
      </c>
      <c r="D4963" s="197" t="e">
        <f>('3'!G15+'9'!G15)*100/('3'!E15+'9'!E15)</f>
        <v>#DIV/0!</v>
      </c>
    </row>
    <row r="4964" spans="1:4">
      <c r="A4964" s="194" t="s">
        <v>5644</v>
      </c>
      <c r="B4964" s="198" t="s">
        <v>445</v>
      </c>
      <c r="C4964" s="196">
        <f>'3'!G16+'9'!G16</f>
        <v>0</v>
      </c>
      <c r="D4964" s="197" t="e">
        <f>('3'!G16+'9'!G16)*100/('3'!E16+'9'!E16)</f>
        <v>#DIV/0!</v>
      </c>
    </row>
    <row r="4965" spans="1:4">
      <c r="A4965" s="194" t="s">
        <v>5645</v>
      </c>
      <c r="B4965" s="198" t="s">
        <v>447</v>
      </c>
      <c r="C4965" s="196">
        <f>'3'!G17+'9'!G17</f>
        <v>0</v>
      </c>
      <c r="D4965" s="197" t="e">
        <f>('3'!G17+'9'!G17)*100/('3'!E17+'9'!E17)</f>
        <v>#DIV/0!</v>
      </c>
    </row>
    <row r="4966" spans="1:4">
      <c r="A4966" s="194" t="s">
        <v>5646</v>
      </c>
      <c r="B4966" s="198" t="s">
        <v>449</v>
      </c>
      <c r="C4966" s="196">
        <f>'3'!G18+'9'!G18</f>
        <v>0</v>
      </c>
      <c r="D4966" s="197" t="e">
        <f>('3'!G18+'9'!G18)*100/('3'!E18+'9'!E18)</f>
        <v>#DIV/0!</v>
      </c>
    </row>
    <row r="4967" spans="1:4">
      <c r="A4967" s="194" t="s">
        <v>5647</v>
      </c>
      <c r="B4967" s="198" t="s">
        <v>451</v>
      </c>
      <c r="C4967" s="196">
        <f>'3'!G19+'9'!G19</f>
        <v>0</v>
      </c>
      <c r="D4967" s="197" t="e">
        <f>('3'!G19+'9'!G19)*100/('3'!E19+'9'!E19)</f>
        <v>#DIV/0!</v>
      </c>
    </row>
    <row r="4968" spans="1:4">
      <c r="A4968" s="194" t="s">
        <v>5648</v>
      </c>
      <c r="B4968" s="198" t="s">
        <v>453</v>
      </c>
      <c r="C4968" s="196">
        <f>'3'!G20+'9'!G20</f>
        <v>0</v>
      </c>
      <c r="D4968" s="197" t="e">
        <f>('3'!G20+'9'!G20)*100/('3'!E20+'9'!E20)</f>
        <v>#DIV/0!</v>
      </c>
    </row>
    <row r="4969" spans="1:4">
      <c r="A4969" s="194" t="s">
        <v>5649</v>
      </c>
      <c r="B4969" s="198" t="s">
        <v>455</v>
      </c>
      <c r="C4969" s="196">
        <f>'3'!G21+'9'!G21</f>
        <v>0</v>
      </c>
      <c r="D4969" s="197" t="e">
        <f>('3'!G21+'9'!G21)*100/('3'!E21+'9'!E21)</f>
        <v>#DIV/0!</v>
      </c>
    </row>
    <row r="4970" spans="1:4">
      <c r="A4970" s="194" t="s">
        <v>5650</v>
      </c>
      <c r="B4970" s="198" t="s">
        <v>457</v>
      </c>
      <c r="C4970" s="196">
        <f>'3'!G22+'9'!G22</f>
        <v>0</v>
      </c>
      <c r="D4970" s="197" t="e">
        <f>('3'!G22+'9'!G22)*100/('3'!E22+'9'!E22)</f>
        <v>#DIV/0!</v>
      </c>
    </row>
    <row r="4971" spans="1:4">
      <c r="A4971" s="194" t="s">
        <v>5651</v>
      </c>
      <c r="B4971" s="198" t="s">
        <v>459</v>
      </c>
      <c r="C4971" s="196">
        <f>'3'!G23+'9'!G23</f>
        <v>0</v>
      </c>
      <c r="D4971" s="197" t="e">
        <f>('3'!G23+'9'!G23)*100/('3'!E23+'9'!E23)</f>
        <v>#DIV/0!</v>
      </c>
    </row>
    <row r="4972" spans="1:4">
      <c r="A4972" s="194" t="s">
        <v>5652</v>
      </c>
      <c r="B4972" s="198" t="s">
        <v>461</v>
      </c>
      <c r="C4972" s="196">
        <f>'3'!G24+'9'!G24</f>
        <v>0</v>
      </c>
      <c r="D4972" s="197" t="e">
        <f>('3'!G24+'9'!G24)*100/('3'!E24+'9'!E24)</f>
        <v>#DIV/0!</v>
      </c>
    </row>
    <row r="4973" spans="1:4">
      <c r="A4973" s="194" t="s">
        <v>5653</v>
      </c>
      <c r="B4973" s="198" t="s">
        <v>463</v>
      </c>
      <c r="C4973" s="196">
        <f>'3'!G25+'9'!G25</f>
        <v>0</v>
      </c>
      <c r="D4973" s="197" t="e">
        <f>('3'!G25+'9'!G25)*100/('3'!E25+'9'!E25)</f>
        <v>#DIV/0!</v>
      </c>
    </row>
    <row r="4974" spans="1:4">
      <c r="A4974" s="194" t="s">
        <v>5654</v>
      </c>
      <c r="B4974" s="198" t="s">
        <v>465</v>
      </c>
      <c r="C4974" s="196">
        <f>'3'!G26+'9'!G26</f>
        <v>0</v>
      </c>
      <c r="D4974" s="197" t="e">
        <f>('3'!G26+'9'!G26)*100/('3'!E26+'9'!E26)</f>
        <v>#DIV/0!</v>
      </c>
    </row>
    <row r="4975" spans="1:4">
      <c r="A4975" s="194" t="s">
        <v>5655</v>
      </c>
      <c r="B4975" s="198" t="s">
        <v>467</v>
      </c>
      <c r="C4975" s="196">
        <f>'3'!G27+'9'!G27</f>
        <v>0</v>
      </c>
      <c r="D4975" s="197" t="e">
        <f>('3'!G27+'9'!G27)*100/('3'!E27+'9'!E27)</f>
        <v>#DIV/0!</v>
      </c>
    </row>
    <row r="4976" spans="1:4">
      <c r="A4976" s="194" t="s">
        <v>5656</v>
      </c>
      <c r="B4976" s="198" t="s">
        <v>469</v>
      </c>
      <c r="C4976" s="196">
        <f>'3'!G28+'9'!G28</f>
        <v>0</v>
      </c>
      <c r="D4976" s="197" t="e">
        <f>('3'!G28+'9'!G28)*100/('3'!E28+'9'!E28)</f>
        <v>#DIV/0!</v>
      </c>
    </row>
    <row r="4977" spans="1:4">
      <c r="A4977" s="194" t="s">
        <v>5657</v>
      </c>
      <c r="B4977" s="198" t="s">
        <v>471</v>
      </c>
      <c r="C4977" s="196">
        <f>'3'!G29+'9'!G29</f>
        <v>0</v>
      </c>
      <c r="D4977" s="197" t="e">
        <f>('3'!G29+'9'!G29)*100/('3'!E29+'9'!E29)</f>
        <v>#DIV/0!</v>
      </c>
    </row>
    <row r="4978" ht="25.5" spans="1:4">
      <c r="A4978" s="194" t="s">
        <v>5658</v>
      </c>
      <c r="B4978" s="199" t="s">
        <v>473</v>
      </c>
      <c r="C4978" s="196">
        <f>'3'!G30+'9'!G30</f>
        <v>0</v>
      </c>
      <c r="D4978" s="197" t="e">
        <f>('3'!G30+'9'!G30)*100/('3'!E30+'9'!E30)</f>
        <v>#DIV/0!</v>
      </c>
    </row>
    <row r="4979" spans="1:4">
      <c r="A4979" s="194" t="s">
        <v>5659</v>
      </c>
      <c r="B4979" s="198" t="s">
        <v>475</v>
      </c>
      <c r="C4979" s="196">
        <f>'3'!G31+'9'!G31</f>
        <v>0</v>
      </c>
      <c r="D4979" s="197" t="e">
        <f>('3'!G31+'9'!G31)*100/('3'!E31+'9'!E31)</f>
        <v>#DIV/0!</v>
      </c>
    </row>
    <row r="4980" spans="1:4">
      <c r="A4980" s="194" t="s">
        <v>5660</v>
      </c>
      <c r="B4980" s="198" t="s">
        <v>477</v>
      </c>
      <c r="C4980" s="196">
        <f>'4'!G6+'10'!G6</f>
        <v>0</v>
      </c>
      <c r="D4980" s="197" t="e">
        <f>('4'!G6+'10'!G6)*100/('4'!E6+'10'!E6)</f>
        <v>#DIV/0!</v>
      </c>
    </row>
    <row r="4981" spans="1:4">
      <c r="A4981" s="194" t="s">
        <v>5661</v>
      </c>
      <c r="B4981" s="199" t="s">
        <v>479</v>
      </c>
      <c r="C4981" s="196">
        <f>'4'!G7+'10'!G7</f>
        <v>0</v>
      </c>
      <c r="D4981" s="197" t="e">
        <f>('4'!G7+'10'!G7)*100/('4'!E7+'10'!E7)</f>
        <v>#DIV/0!</v>
      </c>
    </row>
    <row r="4982" spans="1:4">
      <c r="A4982" s="194" t="s">
        <v>5662</v>
      </c>
      <c r="B4982" s="198" t="s">
        <v>481</v>
      </c>
      <c r="C4982" s="196">
        <f>'4'!G8+'10'!G8</f>
        <v>0</v>
      </c>
      <c r="D4982" s="197" t="e">
        <f>('4'!G8+'10'!G8)*100/('4'!E8+'10'!E8)</f>
        <v>#DIV/0!</v>
      </c>
    </row>
    <row r="4983" spans="1:4">
      <c r="A4983" s="194" t="s">
        <v>5663</v>
      </c>
      <c r="B4983" s="198" t="s">
        <v>483</v>
      </c>
      <c r="C4983" s="196">
        <f>'4'!G9+'10'!G9</f>
        <v>0</v>
      </c>
      <c r="D4983" s="197" t="e">
        <f>('4'!G9+'10'!G9)*100/('4'!E9+'10'!E9)</f>
        <v>#DIV/0!</v>
      </c>
    </row>
    <row r="4984" spans="1:4">
      <c r="A4984" s="194" t="s">
        <v>5664</v>
      </c>
      <c r="B4984" s="198" t="s">
        <v>485</v>
      </c>
      <c r="C4984" s="196">
        <f>'4'!G10+'10'!G10</f>
        <v>0</v>
      </c>
      <c r="D4984" s="197" t="e">
        <f>('4'!G10+'10'!G10)*100/('4'!E10+'10'!E10)</f>
        <v>#DIV/0!</v>
      </c>
    </row>
    <row r="4985" spans="1:4">
      <c r="A4985" s="194" t="s">
        <v>5665</v>
      </c>
      <c r="B4985" s="198" t="s">
        <v>487</v>
      </c>
      <c r="C4985" s="196">
        <f>'4'!G11+'10'!G11</f>
        <v>0</v>
      </c>
      <c r="D4985" s="197" t="e">
        <f>('4'!G11+'10'!G11)*100/('4'!E11+'10'!E11)</f>
        <v>#DIV/0!</v>
      </c>
    </row>
    <row r="4986" spans="1:4">
      <c r="A4986" s="194" t="s">
        <v>5666</v>
      </c>
      <c r="B4986" s="198" t="s">
        <v>489</v>
      </c>
      <c r="C4986" s="196">
        <f>'4'!G12+'10'!G12</f>
        <v>0</v>
      </c>
      <c r="D4986" s="197" t="e">
        <f>('4'!G12+'10'!G12)*100/('4'!E12+'10'!E12)</f>
        <v>#DIV/0!</v>
      </c>
    </row>
    <row r="4987" spans="1:4">
      <c r="A4987" s="194" t="s">
        <v>5667</v>
      </c>
      <c r="B4987" s="198" t="s">
        <v>491</v>
      </c>
      <c r="C4987" s="196">
        <f>'4'!G13+'10'!G13</f>
        <v>0</v>
      </c>
      <c r="D4987" s="197" t="e">
        <f>('4'!G13+'10'!G13)*100/('4'!E13+'10'!E13)</f>
        <v>#DIV/0!</v>
      </c>
    </row>
    <row r="4988" spans="1:4">
      <c r="A4988" s="194" t="s">
        <v>5668</v>
      </c>
      <c r="B4988" s="198" t="s">
        <v>493</v>
      </c>
      <c r="C4988" s="196">
        <f>'4'!G14+'10'!G14</f>
        <v>0</v>
      </c>
      <c r="D4988" s="197" t="e">
        <f>('4'!G14+'10'!G14)*100/('4'!E14+'10'!E14)</f>
        <v>#DIV/0!</v>
      </c>
    </row>
    <row r="4989" spans="1:4">
      <c r="A4989" s="194" t="s">
        <v>5669</v>
      </c>
      <c r="B4989" s="198" t="s">
        <v>495</v>
      </c>
      <c r="C4989" s="196">
        <f>'4'!G15+'10'!G15</f>
        <v>0</v>
      </c>
      <c r="D4989" s="197" t="e">
        <f>('4'!G15+'10'!G15)*100/('4'!E15+'10'!E15)</f>
        <v>#DIV/0!</v>
      </c>
    </row>
    <row r="4990" spans="1:4">
      <c r="A4990" s="194" t="s">
        <v>5670</v>
      </c>
      <c r="B4990" s="198" t="s">
        <v>497</v>
      </c>
      <c r="C4990" s="196">
        <f>'4'!G16+'10'!G16</f>
        <v>0</v>
      </c>
      <c r="D4990" s="197" t="e">
        <f>('4'!G16+'10'!G16)*100/('4'!E16+'10'!E16)</f>
        <v>#DIV/0!</v>
      </c>
    </row>
    <row r="4991" spans="1:4">
      <c r="A4991" s="194" t="s">
        <v>5671</v>
      </c>
      <c r="B4991" s="198" t="s">
        <v>499</v>
      </c>
      <c r="C4991" s="196">
        <f>'4'!G17+'10'!G17</f>
        <v>0</v>
      </c>
      <c r="D4991" s="197" t="e">
        <f>('4'!G17+'10'!G17)*100/('4'!E17+'10'!E17)</f>
        <v>#DIV/0!</v>
      </c>
    </row>
    <row r="4992" spans="1:4">
      <c r="A4992" s="194" t="s">
        <v>5672</v>
      </c>
      <c r="B4992" s="198" t="s">
        <v>501</v>
      </c>
      <c r="C4992" s="196">
        <f>'4'!G18+'10'!G18</f>
        <v>0</v>
      </c>
      <c r="D4992" s="197" t="e">
        <f>('4'!G18+'10'!G18)*100/('4'!E18+'10'!E18)</f>
        <v>#DIV/0!</v>
      </c>
    </row>
    <row r="4993" spans="1:4">
      <c r="A4993" s="194" t="s">
        <v>5673</v>
      </c>
      <c r="B4993" s="198" t="s">
        <v>503</v>
      </c>
      <c r="C4993" s="196">
        <f>'4'!G19+'10'!G19</f>
        <v>0</v>
      </c>
      <c r="D4993" s="197" t="e">
        <f>('4'!G19+'10'!G19)*100/('4'!E19+'10'!E19)</f>
        <v>#DIV/0!</v>
      </c>
    </row>
    <row r="4994" spans="1:4">
      <c r="A4994" s="194" t="s">
        <v>5674</v>
      </c>
      <c r="B4994" s="198" t="s">
        <v>505</v>
      </c>
      <c r="C4994" s="196">
        <f>'4'!G20+'10'!G20</f>
        <v>0</v>
      </c>
      <c r="D4994" s="197" t="e">
        <f>('4'!G20+'10'!G20)*100/('4'!E20+'10'!E20)</f>
        <v>#DIV/0!</v>
      </c>
    </row>
    <row r="4995" spans="1:4">
      <c r="A4995" s="194" t="s">
        <v>5675</v>
      </c>
      <c r="B4995" s="198" t="s">
        <v>507</v>
      </c>
      <c r="C4995" s="196">
        <f>'4'!G21+'10'!G21</f>
        <v>0</v>
      </c>
      <c r="D4995" s="197" t="e">
        <f>('4'!G21+'10'!G21)*100/('4'!E21+'10'!E21)</f>
        <v>#DIV/0!</v>
      </c>
    </row>
    <row r="4996" spans="1:4">
      <c r="A4996" s="194" t="s">
        <v>5676</v>
      </c>
      <c r="B4996" s="198" t="s">
        <v>509</v>
      </c>
      <c r="C4996" s="196">
        <f>'4'!G22+'10'!G22</f>
        <v>0</v>
      </c>
      <c r="D4996" s="197" t="e">
        <f>('4'!G22+'10'!G22)*100/('4'!E22+'10'!E22)</f>
        <v>#DIV/0!</v>
      </c>
    </row>
    <row r="4997" spans="1:4">
      <c r="A4997" s="194" t="s">
        <v>5677</v>
      </c>
      <c r="B4997" s="198" t="s">
        <v>511</v>
      </c>
      <c r="C4997" s="196">
        <f>'4'!G23+'10'!G23</f>
        <v>0</v>
      </c>
      <c r="D4997" s="197" t="e">
        <f>('4'!G23+'10'!G23)*100/('4'!E23+'10'!E23)</f>
        <v>#DIV/0!</v>
      </c>
    </row>
    <row r="4998" spans="1:4">
      <c r="A4998" s="194" t="s">
        <v>5678</v>
      </c>
      <c r="B4998" s="198" t="s">
        <v>513</v>
      </c>
      <c r="C4998" s="196">
        <f>'4'!G24+'10'!G24</f>
        <v>0</v>
      </c>
      <c r="D4998" s="197" t="e">
        <f>('4'!G24+'10'!G24)*100/('4'!E24+'10'!E24)</f>
        <v>#DIV/0!</v>
      </c>
    </row>
    <row r="4999" spans="1:4">
      <c r="A4999" s="194" t="s">
        <v>5679</v>
      </c>
      <c r="B4999" s="198" t="s">
        <v>515</v>
      </c>
      <c r="C4999" s="196">
        <f>'4'!G25+'10'!G25</f>
        <v>0</v>
      </c>
      <c r="D4999" s="197" t="e">
        <f>('4'!G25+'10'!G25)*100/('4'!E25+'10'!E25)</f>
        <v>#DIV/0!</v>
      </c>
    </row>
    <row r="5000" spans="1:4">
      <c r="A5000" s="194" t="s">
        <v>5680</v>
      </c>
      <c r="B5000" s="198" t="s">
        <v>517</v>
      </c>
      <c r="C5000" s="196">
        <f>'4'!G26+'10'!G26</f>
        <v>0</v>
      </c>
      <c r="D5000" s="197" t="e">
        <f>('10'!G26)*100/('10'!E26)</f>
        <v>#VALUE!</v>
      </c>
    </row>
    <row r="5001" spans="1:4">
      <c r="A5001" s="194" t="s">
        <v>5681</v>
      </c>
      <c r="B5001" s="198" t="s">
        <v>519</v>
      </c>
      <c r="C5001" s="196">
        <f>'4'!G27+'10'!G27</f>
        <v>0</v>
      </c>
      <c r="D5001" s="197" t="e">
        <f>('4'!G27+'10'!G27)*100/('4'!E27+'10'!E27)</f>
        <v>#DIV/0!</v>
      </c>
    </row>
    <row r="5002" spans="1:4">
      <c r="A5002" s="194" t="s">
        <v>5682</v>
      </c>
      <c r="B5002" s="198" t="s">
        <v>521</v>
      </c>
      <c r="C5002" s="196">
        <f>'4'!G28+'10'!G28</f>
        <v>0</v>
      </c>
      <c r="D5002" s="197" t="e">
        <f>('4'!G28+'10'!G28)*100/('4'!E28+'10'!E28)</f>
        <v>#DIV/0!</v>
      </c>
    </row>
    <row r="5003" ht="25.5" spans="1:4">
      <c r="A5003" s="194" t="s">
        <v>5683</v>
      </c>
      <c r="B5003" s="198" t="s">
        <v>523</v>
      </c>
      <c r="C5003" s="196">
        <f>'4'!G29+'10'!G29</f>
        <v>0</v>
      </c>
      <c r="D5003" s="197" t="e">
        <f>('4'!G29+'10'!G29)*100/('4'!E29+'10'!E29)</f>
        <v>#DIV/0!</v>
      </c>
    </row>
    <row r="5004" spans="1:4">
      <c r="A5004" s="194" t="s">
        <v>5684</v>
      </c>
      <c r="B5004" s="198" t="s">
        <v>525</v>
      </c>
      <c r="C5004" s="196">
        <f>'4'!G30+'10'!G30</f>
        <v>0</v>
      </c>
      <c r="D5004" s="197" t="e">
        <f>('4'!G30+'10'!G30)*100/('4'!E30+'10'!E30)</f>
        <v>#DIV/0!</v>
      </c>
    </row>
    <row r="5005" spans="1:4">
      <c r="A5005" s="194" t="s">
        <v>5685</v>
      </c>
      <c r="B5005" s="198" t="s">
        <v>527</v>
      </c>
      <c r="C5005" s="196">
        <f>'4'!G31+'10'!G31</f>
        <v>0</v>
      </c>
      <c r="D5005" s="197" t="e">
        <f>('10'!G31)*100/('10'!E31)</f>
        <v>#VALUE!</v>
      </c>
    </row>
    <row r="5006" spans="1:4">
      <c r="A5006" s="194" t="s">
        <v>5686</v>
      </c>
      <c r="B5006" s="198" t="s">
        <v>529</v>
      </c>
      <c r="C5006" s="196">
        <f>'4'!G32+'10'!G32</f>
        <v>0</v>
      </c>
      <c r="D5006" s="197" t="e">
        <f>('10'!G32)*100/('10'!E32)</f>
        <v>#VALUE!</v>
      </c>
    </row>
    <row r="5007" spans="1:4">
      <c r="A5007" s="194" t="s">
        <v>5687</v>
      </c>
      <c r="B5007" s="198" t="s">
        <v>531</v>
      </c>
      <c r="C5007" s="196">
        <f>'4'!G33+'10'!G33</f>
        <v>0</v>
      </c>
      <c r="D5007" s="197" t="e">
        <f>('10'!G33)*100/('10'!E33)</f>
        <v>#VALUE!</v>
      </c>
    </row>
    <row r="5008" spans="1:4">
      <c r="A5008" s="194" t="s">
        <v>5688</v>
      </c>
      <c r="B5008" s="198" t="s">
        <v>533</v>
      </c>
      <c r="C5008" s="196">
        <f>'5'!G6+'11'!G6</f>
        <v>0</v>
      </c>
      <c r="D5008" s="197" t="e">
        <f>('11'!G6)*100/('11'!E6)</f>
        <v>#VALUE!</v>
      </c>
    </row>
    <row r="5009" spans="1:4">
      <c r="A5009" s="194" t="s">
        <v>5689</v>
      </c>
      <c r="B5009" s="198" t="s">
        <v>535</v>
      </c>
      <c r="C5009" s="196">
        <f>'5'!G7+'11'!G7</f>
        <v>0</v>
      </c>
      <c r="D5009" s="197" t="e">
        <f>('11'!G7)*100/('11'!E7)</f>
        <v>#VALUE!</v>
      </c>
    </row>
    <row r="5010" spans="1:4">
      <c r="A5010" s="194" t="s">
        <v>5690</v>
      </c>
      <c r="B5010" s="198" t="s">
        <v>537</v>
      </c>
      <c r="C5010" s="196">
        <f>'5'!G8+'11'!G8</f>
        <v>0</v>
      </c>
      <c r="D5010" s="197">
        <f>('5'!G8+'11'!G8)*100/('5'!E8+'11'!E8)</f>
        <v>0</v>
      </c>
    </row>
    <row r="5011" spans="1:4">
      <c r="A5011" s="194" t="s">
        <v>5691</v>
      </c>
      <c r="B5011" s="198" t="s">
        <v>539</v>
      </c>
      <c r="C5011" s="196">
        <f>'5'!G9+'11'!G9</f>
        <v>0</v>
      </c>
      <c r="D5011" s="197" t="e">
        <f>('5'!G9+'11'!G9)*100/('5'!E9+'11'!E9)</f>
        <v>#DIV/0!</v>
      </c>
    </row>
    <row r="5012" spans="1:4">
      <c r="A5012" s="194" t="s">
        <v>5692</v>
      </c>
      <c r="B5012" s="198" t="s">
        <v>541</v>
      </c>
      <c r="C5012" s="196">
        <f>'5'!G10+'11'!G10</f>
        <v>0</v>
      </c>
      <c r="D5012" s="197" t="e">
        <f>('5'!G10+'11'!G10)*100/('5'!E10+'11'!E10)</f>
        <v>#DIV/0!</v>
      </c>
    </row>
    <row r="5013" spans="1:4">
      <c r="A5013" s="194" t="s">
        <v>5693</v>
      </c>
      <c r="B5013" s="198" t="s">
        <v>543</v>
      </c>
      <c r="C5013" s="196">
        <f>'5'!G11+'11'!G11</f>
        <v>0</v>
      </c>
      <c r="D5013" s="197" t="e">
        <f>('5'!G11+'11'!G11)*100/('5'!E11+'11'!E11)</f>
        <v>#DIV/0!</v>
      </c>
    </row>
    <row r="5014" spans="1:4">
      <c r="A5014" s="194" t="s">
        <v>5694</v>
      </c>
      <c r="B5014" s="198" t="s">
        <v>545</v>
      </c>
      <c r="C5014" s="196">
        <f>'5'!G12+'11'!G12</f>
        <v>0</v>
      </c>
      <c r="D5014" s="197" t="e">
        <f>('5'!G12+'11'!G12)*100/('5'!E12+'11'!E12)</f>
        <v>#DIV/0!</v>
      </c>
    </row>
    <row r="5015" spans="1:4">
      <c r="A5015" s="194" t="s">
        <v>5695</v>
      </c>
      <c r="B5015" s="198" t="s">
        <v>547</v>
      </c>
      <c r="C5015" s="196">
        <f>'5'!G13+'11'!G13</f>
        <v>0</v>
      </c>
      <c r="D5015" s="197" t="e">
        <f>('5'!G13+'11'!G13)*100/('5'!E13+'11'!E13)</f>
        <v>#DIV/0!</v>
      </c>
    </row>
    <row r="5016" spans="1:4">
      <c r="A5016" s="194" t="s">
        <v>5696</v>
      </c>
      <c r="B5016" s="198" t="s">
        <v>549</v>
      </c>
      <c r="C5016" s="196">
        <f>'5'!G14+'11'!G14</f>
        <v>0</v>
      </c>
      <c r="D5016" s="197" t="e">
        <f>('5'!G14+'11'!G14)*100/('5'!E14+'11'!E14)</f>
        <v>#DIV/0!</v>
      </c>
    </row>
    <row r="5017" spans="1:4">
      <c r="A5017" s="194" t="s">
        <v>5697</v>
      </c>
      <c r="B5017" s="198" t="s">
        <v>551</v>
      </c>
      <c r="C5017" s="196">
        <f>'5'!G15+'11'!G15</f>
        <v>0</v>
      </c>
      <c r="D5017" s="197" t="e">
        <f>('5'!G15+'11'!G15)*100/('5'!E15+'11'!E15)</f>
        <v>#DIV/0!</v>
      </c>
    </row>
    <row r="5018" spans="1:4">
      <c r="A5018" s="194" t="s">
        <v>5698</v>
      </c>
      <c r="B5018" s="198" t="s">
        <v>553</v>
      </c>
      <c r="C5018" s="196">
        <f>'5'!G16+'11'!G16</f>
        <v>0</v>
      </c>
      <c r="D5018" s="197" t="e">
        <f>('5'!G16+'11'!G16)*100/('5'!E16+'11'!E16)</f>
        <v>#DIV/0!</v>
      </c>
    </row>
    <row r="5019" spans="1:4">
      <c r="A5019" s="194" t="s">
        <v>5699</v>
      </c>
      <c r="B5019" s="198" t="s">
        <v>555</v>
      </c>
      <c r="C5019" s="196">
        <f>'5'!G17+'11'!G17</f>
        <v>0</v>
      </c>
      <c r="D5019" s="197" t="e">
        <f>('5'!G17+'11'!G17)*100/('5'!E17+'11'!E17)</f>
        <v>#DIV/0!</v>
      </c>
    </row>
    <row r="5020" spans="1:4">
      <c r="A5020" s="194" t="s">
        <v>5700</v>
      </c>
      <c r="B5020" s="198" t="s">
        <v>559</v>
      </c>
      <c r="C5020" s="196">
        <f>'5'!G19+'11'!G19</f>
        <v>0</v>
      </c>
      <c r="D5020" s="197" t="e">
        <f>('5'!G19+'11'!G19)*100/('5'!E19+'11'!E19)</f>
        <v>#DIV/0!</v>
      </c>
    </row>
    <row r="5021" spans="1:4">
      <c r="A5021" s="194" t="s">
        <v>5701</v>
      </c>
      <c r="B5021" s="198" t="s">
        <v>561</v>
      </c>
      <c r="C5021" s="196">
        <f>'5'!G20+'11'!G20</f>
        <v>0</v>
      </c>
      <c r="D5021" s="197" t="e">
        <f>('5'!G20+'11'!G20)*100/('5'!E20+'11'!E20)</f>
        <v>#DIV/0!</v>
      </c>
    </row>
    <row r="5022" spans="1:4">
      <c r="A5022" s="194" t="s">
        <v>5702</v>
      </c>
      <c r="B5022" s="198" t="s">
        <v>563</v>
      </c>
      <c r="C5022" s="196">
        <f>'5'!G21+'11'!G21</f>
        <v>0</v>
      </c>
      <c r="D5022" s="197" t="e">
        <f>('5'!G21+'11'!G21)*100/('5'!E21+'11'!E21)</f>
        <v>#DIV/0!</v>
      </c>
    </row>
    <row r="5023" spans="1:4">
      <c r="A5023" s="194" t="s">
        <v>5703</v>
      </c>
      <c r="B5023" s="198" t="s">
        <v>254</v>
      </c>
      <c r="C5023" s="196">
        <f>'5'!G22+'11'!G22</f>
        <v>0</v>
      </c>
      <c r="D5023" s="197" t="e">
        <f>('5'!G22+'11'!G22)*100/('5'!E22+'11'!E22)</f>
        <v>#DIV/0!</v>
      </c>
    </row>
    <row r="5024" spans="1:4">
      <c r="A5024" s="194" t="s">
        <v>5704</v>
      </c>
      <c r="B5024" s="198" t="s">
        <v>566</v>
      </c>
      <c r="C5024" s="196">
        <f>'5'!G23+'11'!G23</f>
        <v>0</v>
      </c>
      <c r="D5024" s="197" t="e">
        <f>('5'!G23+'11'!G23)*100/('5'!E23+'11'!E23)</f>
        <v>#DIV/0!</v>
      </c>
    </row>
    <row r="5025" spans="1:4">
      <c r="A5025" s="194" t="s">
        <v>5705</v>
      </c>
      <c r="B5025" s="198" t="s">
        <v>568</v>
      </c>
      <c r="C5025" s="196">
        <f>'5'!G24+'11'!G24</f>
        <v>0</v>
      </c>
      <c r="D5025" s="197" t="e">
        <f>('5'!G24+'11'!G24)*100/('5'!E24+'11'!E24)</f>
        <v>#DIV/0!</v>
      </c>
    </row>
    <row r="5026" spans="1:4">
      <c r="A5026" s="194" t="s">
        <v>5706</v>
      </c>
      <c r="B5026" s="198" t="s">
        <v>570</v>
      </c>
      <c r="C5026" s="196">
        <f>'5'!G25+'11'!G25</f>
        <v>0</v>
      </c>
      <c r="D5026" s="197" t="e">
        <f>('5'!G25+'11'!G25)*100/('5'!E25+'11'!E25)</f>
        <v>#DIV/0!</v>
      </c>
    </row>
    <row r="5027" spans="1:4">
      <c r="A5027" s="194" t="s">
        <v>5707</v>
      </c>
      <c r="B5027" s="198" t="s">
        <v>572</v>
      </c>
      <c r="C5027" s="196">
        <f>'5'!G26+'11'!G26</f>
        <v>0</v>
      </c>
      <c r="D5027" s="197" t="e">
        <f>('5'!G26+'11'!G26)*100/('5'!E26+'11'!E26)</f>
        <v>#DIV/0!</v>
      </c>
    </row>
    <row r="5028" spans="1:4">
      <c r="A5028" s="194" t="s">
        <v>5708</v>
      </c>
      <c r="B5028" s="198" t="s">
        <v>574</v>
      </c>
      <c r="C5028" s="196">
        <f>'5'!G27+'11'!G27</f>
        <v>0</v>
      </c>
      <c r="D5028" s="197" t="e">
        <f>('5'!G27+'11'!G27)*100/('5'!E27+'11'!E27)</f>
        <v>#DIV/0!</v>
      </c>
    </row>
    <row r="5029" spans="1:4">
      <c r="A5029" s="194" t="s">
        <v>5709</v>
      </c>
      <c r="B5029" s="198" t="s">
        <v>576</v>
      </c>
      <c r="C5029" s="196">
        <f>'5'!G28+'11'!G28</f>
        <v>0</v>
      </c>
      <c r="D5029" s="197" t="e">
        <f>('5'!G28+'11'!G28)*100/('5'!E28+'11'!E28)</f>
        <v>#DIV/0!</v>
      </c>
    </row>
    <row r="5030" spans="1:4">
      <c r="A5030" s="194" t="s">
        <v>5710</v>
      </c>
      <c r="B5030" s="198" t="s">
        <v>578</v>
      </c>
      <c r="C5030" s="196">
        <f>'5'!G30+'11'!G30</f>
        <v>0</v>
      </c>
      <c r="D5030" s="197" t="e">
        <f>('5'!G30+'11'!G30)*100/('5'!E30+'11'!E30)</f>
        <v>#DIV/0!</v>
      </c>
    </row>
    <row r="5031" spans="1:4">
      <c r="A5031" s="194" t="s">
        <v>5711</v>
      </c>
      <c r="B5031" s="198" t="s">
        <v>733</v>
      </c>
      <c r="C5031" s="196">
        <f>'6'!G6+'12'!G6</f>
        <v>0</v>
      </c>
      <c r="D5031" s="197" t="e">
        <f>('6'!G6+'12'!G6)*100/('6'!E6+'12'!E6)</f>
        <v>#DIV/0!</v>
      </c>
    </row>
    <row r="5032" spans="1:4">
      <c r="A5032" s="194" t="s">
        <v>5712</v>
      </c>
      <c r="B5032" s="198" t="s">
        <v>582</v>
      </c>
      <c r="C5032" s="196">
        <f>'6'!G7+'12'!G7</f>
        <v>0</v>
      </c>
      <c r="D5032" s="197" t="e">
        <f>('6'!G7+'12'!G7)*100/('6'!E7+'12'!E7)</f>
        <v>#DIV/0!</v>
      </c>
    </row>
    <row r="5033" spans="1:4">
      <c r="A5033" s="194" t="s">
        <v>5713</v>
      </c>
      <c r="B5033" s="198" t="s">
        <v>584</v>
      </c>
      <c r="C5033" s="196">
        <f>'6'!G8+'12'!G8</f>
        <v>0</v>
      </c>
      <c r="D5033" s="197" t="e">
        <f>('6'!G8+'12'!G8)*100/('6'!E8+'12'!E8)</f>
        <v>#DIV/0!</v>
      </c>
    </row>
    <row r="5034" spans="1:4">
      <c r="A5034" s="194" t="s">
        <v>5714</v>
      </c>
      <c r="B5034" s="198" t="s">
        <v>586</v>
      </c>
      <c r="C5034" s="196">
        <f>'6'!G13+'12'!G13</f>
        <v>0</v>
      </c>
      <c r="D5034" s="197">
        <f>('6'!G13+'12'!G13)*100/('6'!E13+'12'!E13)</f>
        <v>0</v>
      </c>
    </row>
    <row r="5035" spans="1:4">
      <c r="A5035" s="194" t="s">
        <v>5715</v>
      </c>
      <c r="B5035" s="198" t="s">
        <v>588</v>
      </c>
      <c r="C5035" s="196">
        <f>'6'!G17+'12'!G17</f>
        <v>0</v>
      </c>
      <c r="D5035" s="197">
        <f>('6'!G17+'12'!G17)*100/('6'!E17+'12'!E17)</f>
        <v>0</v>
      </c>
    </row>
    <row r="5036" spans="1:4">
      <c r="A5036" s="194" t="s">
        <v>5716</v>
      </c>
      <c r="B5036" s="198" t="s">
        <v>590</v>
      </c>
      <c r="C5036" s="196">
        <f>'6'!G19+'12'!G19</f>
        <v>0</v>
      </c>
      <c r="D5036" s="197">
        <f>('6'!G19+'12'!G19)*100/('6'!E19+'12'!E19)</f>
        <v>0</v>
      </c>
    </row>
    <row r="5037" spans="1:4">
      <c r="A5037" s="194" t="s">
        <v>5717</v>
      </c>
      <c r="B5037" s="199" t="s">
        <v>592</v>
      </c>
      <c r="C5037" s="196">
        <f>'6'!G20+'12'!G20</f>
        <v>0</v>
      </c>
      <c r="D5037" s="197" t="e">
        <f>('6'!G20+'12'!G20)*100/('6'!E20+'12'!E20)</f>
        <v>#DIV/0!</v>
      </c>
    </row>
    <row r="5038" spans="1:4">
      <c r="A5038" s="194" t="s">
        <v>5718</v>
      </c>
      <c r="B5038" s="198" t="s">
        <v>594</v>
      </c>
      <c r="C5038" s="196">
        <f>'6'!G22+'12'!G22</f>
        <v>0</v>
      </c>
      <c r="D5038" s="197" t="e">
        <f>('6'!G22+'12'!G22)*100/('6'!E22+'12'!E22)</f>
        <v>#DIV/0!</v>
      </c>
    </row>
    <row r="5039" spans="1:4">
      <c r="A5039" s="194" t="s">
        <v>5719</v>
      </c>
      <c r="B5039" s="198" t="s">
        <v>596</v>
      </c>
      <c r="C5039" s="196">
        <f>'6'!G23+'12'!G23</f>
        <v>0</v>
      </c>
      <c r="D5039" s="197" t="e">
        <f>('6'!G23+'12'!G23)*100/('6'!E23+'12'!E23)</f>
        <v>#DIV/0!</v>
      </c>
    </row>
    <row r="5040" spans="1:4">
      <c r="A5040" s="194" t="s">
        <v>5720</v>
      </c>
      <c r="B5040" s="198" t="s">
        <v>598</v>
      </c>
      <c r="C5040" s="196">
        <f>'6'!G24+'12'!G24</f>
        <v>0</v>
      </c>
      <c r="D5040" s="197" t="e">
        <f>('6'!G24+'12'!G24)*100/('6'!E24+'12'!E24)</f>
        <v>#DIV/0!</v>
      </c>
    </row>
    <row r="5041" spans="1:4">
      <c r="A5041" s="194" t="s">
        <v>5721</v>
      </c>
      <c r="B5041" s="198" t="s">
        <v>600</v>
      </c>
      <c r="C5041" s="196">
        <f>'6'!G25+'12'!G25</f>
        <v>0</v>
      </c>
      <c r="D5041" s="197" t="e">
        <f>('6'!G25+'12'!G25)*100/('6'!E25+'12'!E25)</f>
        <v>#DIV/0!</v>
      </c>
    </row>
    <row r="5042" spans="1:4">
      <c r="A5042" s="194" t="s">
        <v>5722</v>
      </c>
      <c r="B5042" s="198" t="s">
        <v>602</v>
      </c>
      <c r="C5042" s="196">
        <f>'6'!G26+'12'!G26</f>
        <v>0</v>
      </c>
      <c r="D5042" s="197" t="e">
        <f>('6'!G26+'12'!G26)*100/('6'!E26+'12'!E26)</f>
        <v>#DIV/0!</v>
      </c>
    </row>
    <row r="5043" spans="1:4">
      <c r="A5043" s="194" t="s">
        <v>5723</v>
      </c>
      <c r="B5043" s="198" t="s">
        <v>559</v>
      </c>
      <c r="C5043" s="196">
        <f>'6'!G27+'12'!G27</f>
        <v>0</v>
      </c>
      <c r="D5043" s="197" t="e">
        <f>('6'!G27+'12'!G27)*100/('6'!E27+'12'!E27)</f>
        <v>#DIV/0!</v>
      </c>
    </row>
    <row r="5044" spans="1:4">
      <c r="A5044" s="194" t="s">
        <v>5724</v>
      </c>
      <c r="B5044" s="198" t="s">
        <v>605</v>
      </c>
      <c r="C5044" s="196">
        <f>'7'!G6+'13'!G6</f>
        <v>0</v>
      </c>
      <c r="D5044" s="197" t="e">
        <f>('7'!G6+'13'!G6)*100/('7'!E6+'13'!E6)</f>
        <v>#DIV/0!</v>
      </c>
    </row>
    <row r="5045" spans="1:4">
      <c r="A5045" s="194" t="s">
        <v>5725</v>
      </c>
      <c r="B5045" s="198" t="s">
        <v>607</v>
      </c>
      <c r="C5045" s="196">
        <f>'7'!G7+'13'!G7</f>
        <v>0</v>
      </c>
      <c r="D5045" s="197" t="e">
        <f>('7'!G7+'13'!G7)*100/('7'!E7+'13'!E7)</f>
        <v>#DIV/0!</v>
      </c>
    </row>
    <row r="5046" spans="1:4">
      <c r="A5046" s="194" t="s">
        <v>5726</v>
      </c>
      <c r="B5046" s="198" t="s">
        <v>358</v>
      </c>
      <c r="C5046" s="196">
        <f>'7'!G8+'13'!G8</f>
        <v>0</v>
      </c>
      <c r="D5046" s="197">
        <f>('7'!G8+'13'!G8)*100/('7'!E8+'13'!E8)</f>
        <v>0</v>
      </c>
    </row>
    <row r="5047" spans="1:4">
      <c r="A5047" s="194" t="s">
        <v>5727</v>
      </c>
      <c r="B5047" s="198" t="s">
        <v>610</v>
      </c>
      <c r="C5047" s="196">
        <f>'7'!G9+'13'!G9</f>
        <v>0</v>
      </c>
      <c r="D5047" s="197" t="e">
        <f>('7'!G9+'13'!G9)*100/('7'!E9+'13'!E9)</f>
        <v>#DIV/0!</v>
      </c>
    </row>
    <row r="5048" spans="1:4">
      <c r="A5048" s="194" t="s">
        <v>5728</v>
      </c>
      <c r="B5048" s="198" t="s">
        <v>612</v>
      </c>
      <c r="C5048" s="196">
        <f>'7'!G10+'13'!G10</f>
        <v>0</v>
      </c>
      <c r="D5048" s="197" t="e">
        <f>('7'!G10+'13'!G10)*100/('7'!E10+'13'!E10)</f>
        <v>#DIV/0!</v>
      </c>
    </row>
    <row r="5049" spans="1:4">
      <c r="A5049" s="194" t="s">
        <v>5729</v>
      </c>
      <c r="B5049" s="198" t="s">
        <v>614</v>
      </c>
      <c r="C5049" s="196">
        <f>'7'!G11+'13'!G11</f>
        <v>0</v>
      </c>
      <c r="D5049" s="197" t="e">
        <f>('7'!G11+'13'!G11)*100/('7'!E11+'13'!E11)</f>
        <v>#DIV/0!</v>
      </c>
    </row>
    <row r="5050" spans="1:4">
      <c r="A5050" s="194" t="s">
        <v>5730</v>
      </c>
      <c r="B5050" s="198" t="s">
        <v>616</v>
      </c>
      <c r="C5050" s="196">
        <f>'7'!G12+'13'!G12</f>
        <v>0</v>
      </c>
      <c r="D5050" s="197" t="e">
        <f>('7'!G12+'13'!G12)*100/('7'!E12+'13'!E12)</f>
        <v>#DIV/0!</v>
      </c>
    </row>
    <row r="5051" spans="1:4">
      <c r="A5051" s="194" t="s">
        <v>5731</v>
      </c>
      <c r="B5051" s="198" t="s">
        <v>618</v>
      </c>
      <c r="C5051" s="196">
        <f>'7'!G13+'13'!G13</f>
        <v>0</v>
      </c>
      <c r="D5051" s="197" t="e">
        <f>('7'!G13+'13'!G13)*100/('7'!E13+'13'!E13)</f>
        <v>#DIV/0!</v>
      </c>
    </row>
    <row r="5052" spans="1:4">
      <c r="A5052" s="194" t="s">
        <v>5732</v>
      </c>
      <c r="B5052" s="198" t="s">
        <v>620</v>
      </c>
      <c r="C5052" s="196">
        <f>'7'!G19+'13'!G19</f>
        <v>0</v>
      </c>
      <c r="D5052" s="197" t="e">
        <f>('7'!G19+'13'!G19)*100/('7'!E19+'13'!E19)</f>
        <v>#DIV/0!</v>
      </c>
    </row>
    <row r="5053" spans="1:4">
      <c r="A5053" s="194" t="s">
        <v>5733</v>
      </c>
      <c r="B5053" s="199" t="s">
        <v>622</v>
      </c>
      <c r="C5053" s="196">
        <f>'7'!G20+'13'!G20</f>
        <v>0</v>
      </c>
      <c r="D5053" s="197" t="e">
        <f>('7'!G20+'13'!G20)*100/('7'!E20+'13'!E20)</f>
        <v>#DIV/0!</v>
      </c>
    </row>
    <row r="5054" spans="1:4">
      <c r="A5054" s="194" t="s">
        <v>5734</v>
      </c>
      <c r="B5054" s="199" t="s">
        <v>624</v>
      </c>
      <c r="C5054" s="196">
        <f>'7'!G21+'13'!G21</f>
        <v>0</v>
      </c>
      <c r="D5054" s="197" t="e">
        <f>('7'!G21+'13'!G21)*100/('7'!E21+'13'!E21)</f>
        <v>#DIV/0!</v>
      </c>
    </row>
    <row r="5055" spans="1:4">
      <c r="A5055" s="194" t="s">
        <v>5735</v>
      </c>
      <c r="B5055" s="198" t="s">
        <v>626</v>
      </c>
      <c r="C5055" s="196">
        <f>'7'!G22+'13'!G22</f>
        <v>0</v>
      </c>
      <c r="D5055" s="197" t="e">
        <f>('7'!G22+'13'!G22)*100/('7'!E22+'13'!E22)</f>
        <v>#DIV/0!</v>
      </c>
    </row>
    <row r="5056" spans="1:4">
      <c r="A5056" s="194" t="s">
        <v>5736</v>
      </c>
      <c r="B5056" s="198" t="s">
        <v>628</v>
      </c>
      <c r="C5056" s="196">
        <f>'7'!G23+'13'!G23</f>
        <v>0</v>
      </c>
      <c r="D5056" s="197">
        <f>('7'!G23+'13'!G23)*100/('7'!E23+'13'!E23)</f>
        <v>0</v>
      </c>
    </row>
    <row r="5057" spans="1:4">
      <c r="A5057" s="194" t="s">
        <v>5737</v>
      </c>
      <c r="B5057" s="198" t="s">
        <v>630</v>
      </c>
      <c r="C5057" s="196">
        <f>'7'!G24+'13'!G24</f>
        <v>0</v>
      </c>
      <c r="D5057" s="197" t="e">
        <f>('7'!G24+'13'!G24)*100/('7'!E24+'13'!E24)</f>
        <v>#DIV/0!</v>
      </c>
    </row>
    <row r="5058" spans="1:4">
      <c r="A5058" s="194" t="s">
        <v>5738</v>
      </c>
      <c r="B5058" s="198" t="s">
        <v>632</v>
      </c>
      <c r="C5058" s="196">
        <f>'7'!G25+'13'!G25</f>
        <v>0</v>
      </c>
      <c r="D5058" s="197">
        <f>('7'!G25+'13'!G25)*100/('7'!E25+'13'!E25)</f>
        <v>0</v>
      </c>
    </row>
    <row r="5059" ht="25.5" spans="1:4">
      <c r="A5059" s="194" t="s">
        <v>5739</v>
      </c>
      <c r="B5059" s="201" t="s">
        <v>1263</v>
      </c>
      <c r="C5059" s="196">
        <f>'2'!I11+'8'!I11+'6'!I6+'12'!I6</f>
        <v>0</v>
      </c>
      <c r="D5059" s="197">
        <f>('2'!I11+'8'!I11+'6'!I6+'12'!I6)*100/('2'!E11+'8'!E11+'6'!E6+'12'!E6)</f>
        <v>0</v>
      </c>
    </row>
    <row r="5060" ht="25.5" spans="1:4">
      <c r="A5060" s="194" t="s">
        <v>5740</v>
      </c>
      <c r="B5060" s="201" t="s">
        <v>1265</v>
      </c>
      <c r="C5060" s="196">
        <f>'2'!I13+'8'!I13</f>
        <v>0</v>
      </c>
      <c r="D5060" s="197" t="e">
        <f>('2'!I13+'8'!I13)*100/('2'!E13+'8'!E13)</f>
        <v>#DIV/0!</v>
      </c>
    </row>
    <row r="5061" spans="1:4">
      <c r="A5061" s="194" t="s">
        <v>5741</v>
      </c>
      <c r="B5061" s="198" t="s">
        <v>394</v>
      </c>
      <c r="C5061" s="196">
        <f>'2'!I14+'8'!I14</f>
        <v>0</v>
      </c>
      <c r="D5061" s="197" t="e">
        <f>('2'!I14+'8'!I14)*100/('2'!E14+'8'!E14)</f>
        <v>#DIV/0!</v>
      </c>
    </row>
    <row r="5062" spans="1:4">
      <c r="A5062" s="194" t="s">
        <v>5742</v>
      </c>
      <c r="B5062" s="198" t="s">
        <v>396</v>
      </c>
      <c r="C5062" s="196">
        <f>'2'!I15+'8'!I15</f>
        <v>0</v>
      </c>
      <c r="D5062" s="197" t="e">
        <f>('2'!I15+'8'!I15)*100/('2'!E15+'8'!E15)</f>
        <v>#DIV/0!</v>
      </c>
    </row>
    <row r="5063" spans="1:4">
      <c r="A5063" s="194" t="s">
        <v>5743</v>
      </c>
      <c r="B5063" s="198" t="s">
        <v>398</v>
      </c>
      <c r="C5063" s="196">
        <f>'2'!I16+'8'!I16</f>
        <v>0</v>
      </c>
      <c r="D5063" s="197" t="e">
        <f>('2'!I16+'8'!I16)*100/('2'!E16+'8'!E16)</f>
        <v>#DIV/0!</v>
      </c>
    </row>
    <row r="5064" spans="1:4">
      <c r="A5064" s="194" t="s">
        <v>5744</v>
      </c>
      <c r="B5064" s="198" t="s">
        <v>84</v>
      </c>
      <c r="C5064" s="196">
        <f>'2'!I17+'8'!I17</f>
        <v>0</v>
      </c>
      <c r="D5064" s="197" t="e">
        <f>('2'!I17+'8'!I17)*100/('2'!E17+'8'!E17)</f>
        <v>#DIV/0!</v>
      </c>
    </row>
    <row r="5065" spans="1:4">
      <c r="A5065" s="194" t="s">
        <v>5745</v>
      </c>
      <c r="B5065" s="198" t="s">
        <v>401</v>
      </c>
      <c r="C5065" s="196">
        <f>'2'!I18+'8'!I18</f>
        <v>0</v>
      </c>
      <c r="D5065" s="197" t="e">
        <f>('2'!I18+'8'!I18)*100/('2'!E18+'8'!E18)</f>
        <v>#DIV/0!</v>
      </c>
    </row>
    <row r="5066" spans="1:4">
      <c r="A5066" s="194" t="s">
        <v>5746</v>
      </c>
      <c r="B5066" s="198" t="s">
        <v>403</v>
      </c>
      <c r="C5066" s="196">
        <f>'2'!I19+'8'!I19</f>
        <v>0</v>
      </c>
      <c r="D5066" s="197" t="e">
        <f>('2'!I19+'8'!I19)*100/('2'!E19+'8'!E19)</f>
        <v>#DIV/0!</v>
      </c>
    </row>
    <row r="5067" spans="1:4">
      <c r="A5067" s="194" t="s">
        <v>5747</v>
      </c>
      <c r="B5067" s="198" t="s">
        <v>405</v>
      </c>
      <c r="C5067" s="196">
        <f>'2'!I20+'8'!I20</f>
        <v>0</v>
      </c>
      <c r="D5067" s="197" t="e">
        <f>('2'!I20+'8'!I20)*100/('2'!E20+'8'!E20)</f>
        <v>#DIV/0!</v>
      </c>
    </row>
    <row r="5068" spans="1:4">
      <c r="A5068" s="194" t="s">
        <v>5748</v>
      </c>
      <c r="B5068" s="198" t="s">
        <v>409</v>
      </c>
      <c r="C5068" s="196">
        <f>'2'!I22+'8'!I22</f>
        <v>0</v>
      </c>
      <c r="D5068" s="197" t="e">
        <f>('2'!I22+'8'!I22)*100/('2'!E22+'8'!E22)</f>
        <v>#DIV/0!</v>
      </c>
    </row>
    <row r="5069" spans="1:4">
      <c r="A5069" s="194" t="s">
        <v>5749</v>
      </c>
      <c r="B5069" s="198" t="s">
        <v>411</v>
      </c>
      <c r="C5069" s="196">
        <f>'2'!I23+'8'!I23</f>
        <v>0</v>
      </c>
      <c r="D5069" s="197" t="e">
        <f>('2'!I23+'8'!I23)*100/('2'!E23+'8'!E23)</f>
        <v>#DIV/0!</v>
      </c>
    </row>
    <row r="5070" spans="1:4">
      <c r="A5070" s="194" t="s">
        <v>5750</v>
      </c>
      <c r="B5070" s="198" t="s">
        <v>413</v>
      </c>
      <c r="C5070" s="196">
        <f>'2'!I24+'8'!I24</f>
        <v>0</v>
      </c>
      <c r="D5070" s="197" t="e">
        <f>('2'!I24+'8'!I24)*100/('2'!E24+'8'!E24)</f>
        <v>#DIV/0!</v>
      </c>
    </row>
    <row r="5071" spans="1:4">
      <c r="A5071" s="194" t="s">
        <v>5751</v>
      </c>
      <c r="B5071" s="198" t="s">
        <v>415</v>
      </c>
      <c r="C5071" s="196">
        <f>'2'!I25+'8'!I25</f>
        <v>0</v>
      </c>
      <c r="D5071" s="197" t="e">
        <f>('2'!I25+'8'!I25)*100/('2'!E25+'8'!E25)</f>
        <v>#DIV/0!</v>
      </c>
    </row>
    <row r="5072" spans="1:4">
      <c r="A5072" s="194" t="s">
        <v>5752</v>
      </c>
      <c r="B5072" s="198" t="s">
        <v>417</v>
      </c>
      <c r="C5072" s="196">
        <f>'2'!I26+'8'!I26</f>
        <v>0</v>
      </c>
      <c r="D5072" s="197" t="e">
        <f>('2'!I26+'8'!I26)*100/('2'!E26+'8'!E26)</f>
        <v>#DIV/0!</v>
      </c>
    </row>
    <row r="5073" spans="1:4">
      <c r="A5073" s="194" t="s">
        <v>5753</v>
      </c>
      <c r="B5073" s="198" t="s">
        <v>419</v>
      </c>
      <c r="C5073" s="196">
        <f>'2'!I27+'8'!I27</f>
        <v>0</v>
      </c>
      <c r="D5073" s="197" t="e">
        <f>('2'!I27+'8'!I27)*100/('2'!E27+'8'!E27)</f>
        <v>#DIV/0!</v>
      </c>
    </row>
    <row r="5074" spans="1:4">
      <c r="A5074" s="194" t="s">
        <v>5754</v>
      </c>
      <c r="B5074" s="198" t="s">
        <v>421</v>
      </c>
      <c r="C5074" s="196">
        <f>'2'!I28+'8'!I28</f>
        <v>0</v>
      </c>
      <c r="D5074" s="197" t="e">
        <f>('2'!I28+'8'!I28)*100/('2'!E28+'8'!E28)</f>
        <v>#DIV/0!</v>
      </c>
    </row>
    <row r="5075" spans="1:4">
      <c r="A5075" s="194" t="s">
        <v>5755</v>
      </c>
      <c r="B5075" s="198" t="s">
        <v>423</v>
      </c>
      <c r="C5075" s="196">
        <f>'2'!I29+'8'!I29</f>
        <v>0</v>
      </c>
      <c r="D5075" s="197" t="e">
        <f>('2'!I29+'8'!I29)*100/('2'!E29+'8'!E29)</f>
        <v>#DIV/0!</v>
      </c>
    </row>
    <row r="5076" spans="1:4">
      <c r="A5076" s="194" t="s">
        <v>5756</v>
      </c>
      <c r="B5076" s="198" t="s">
        <v>425</v>
      </c>
      <c r="C5076" s="196">
        <f>'3'!I6+'9'!I6</f>
        <v>0</v>
      </c>
      <c r="D5076" s="197" t="e">
        <f>('3'!I6+'9'!I6)*100/('3'!E6+'9'!E6)</f>
        <v>#DIV/0!</v>
      </c>
    </row>
    <row r="5077" spans="1:4">
      <c r="A5077" s="194" t="s">
        <v>5757</v>
      </c>
      <c r="B5077" s="198" t="s">
        <v>427</v>
      </c>
      <c r="C5077" s="196">
        <f>'3'!I7+'9'!I7</f>
        <v>0</v>
      </c>
      <c r="D5077" s="197" t="e">
        <f>('3'!I7+'9'!I7)*100/('3'!E7+'9'!E7)</f>
        <v>#DIV/0!</v>
      </c>
    </row>
    <row r="5078" spans="1:4">
      <c r="A5078" s="194" t="s">
        <v>5758</v>
      </c>
      <c r="B5078" s="198" t="s">
        <v>429</v>
      </c>
      <c r="C5078" s="196">
        <f>'3'!I8+'9'!I8</f>
        <v>0</v>
      </c>
      <c r="D5078" s="197" t="e">
        <f>('3'!I8+'9'!I8)*100/('3'!E8+'9'!E8)</f>
        <v>#DIV/0!</v>
      </c>
    </row>
    <row r="5079" spans="1:4">
      <c r="A5079" s="194" t="s">
        <v>5759</v>
      </c>
      <c r="B5079" s="198" t="s">
        <v>431</v>
      </c>
      <c r="C5079" s="196">
        <f>'3'!I9+'9'!I9</f>
        <v>0</v>
      </c>
      <c r="D5079" s="197" t="e">
        <f>('3'!I9+'9'!I9)*100/('3'!E9+'9'!E9)</f>
        <v>#DIV/0!</v>
      </c>
    </row>
    <row r="5080" spans="1:4">
      <c r="A5080" s="194" t="s">
        <v>5760</v>
      </c>
      <c r="B5080" s="198" t="s">
        <v>433</v>
      </c>
      <c r="C5080" s="196">
        <f>'3'!I10+'9'!I10</f>
        <v>0</v>
      </c>
      <c r="D5080" s="197" t="e">
        <f>('3'!I10+'9'!I10)*100/('3'!E10+'9'!E10)</f>
        <v>#DIV/0!</v>
      </c>
    </row>
    <row r="5081" spans="1:4">
      <c r="A5081" s="194" t="s">
        <v>5761</v>
      </c>
      <c r="B5081" s="198" t="s">
        <v>435</v>
      </c>
      <c r="C5081" s="196">
        <f>'3'!I11+'9'!I11</f>
        <v>0</v>
      </c>
      <c r="D5081" s="197" t="e">
        <f>('3'!I11+'9'!I11)*100/('3'!E11+'9'!E11)</f>
        <v>#DIV/0!</v>
      </c>
    </row>
    <row r="5082" spans="1:4">
      <c r="A5082" s="194" t="s">
        <v>5762</v>
      </c>
      <c r="B5082" s="198" t="s">
        <v>437</v>
      </c>
      <c r="C5082" s="196">
        <f>'3'!I12+'9'!I12</f>
        <v>0</v>
      </c>
      <c r="D5082" s="197" t="e">
        <f>('3'!I12+'9'!I12)*100/('3'!E12+'9'!E12)</f>
        <v>#DIV/0!</v>
      </c>
    </row>
    <row r="5083" spans="1:4">
      <c r="A5083" s="194" t="s">
        <v>5763</v>
      </c>
      <c r="B5083" s="198" t="s">
        <v>439</v>
      </c>
      <c r="C5083" s="196">
        <f>'3'!I13+'9'!I13</f>
        <v>0</v>
      </c>
      <c r="D5083" s="197" t="e">
        <f>('3'!I13+'9'!I13)*100/('3'!E13+'9'!E13)</f>
        <v>#DIV/0!</v>
      </c>
    </row>
    <row r="5084" spans="1:4">
      <c r="A5084" s="194" t="s">
        <v>5764</v>
      </c>
      <c r="B5084" s="198" t="s">
        <v>441</v>
      </c>
      <c r="C5084" s="196">
        <f>'3'!I14+'9'!I14</f>
        <v>0</v>
      </c>
      <c r="D5084" s="197" t="e">
        <f>('3'!I14+'9'!I14)*100/('3'!E14+'9'!E14)</f>
        <v>#DIV/0!</v>
      </c>
    </row>
    <row r="5085" spans="1:4">
      <c r="A5085" s="194" t="s">
        <v>5765</v>
      </c>
      <c r="B5085" s="198" t="s">
        <v>443</v>
      </c>
      <c r="C5085" s="196">
        <f>'3'!I15+'9'!I15</f>
        <v>0</v>
      </c>
      <c r="D5085" s="197" t="e">
        <f>('3'!I15+'9'!I15)*100/('3'!E15+'9'!E15)</f>
        <v>#DIV/0!</v>
      </c>
    </row>
    <row r="5086" spans="1:4">
      <c r="A5086" s="194" t="s">
        <v>5766</v>
      </c>
      <c r="B5086" s="198" t="s">
        <v>445</v>
      </c>
      <c r="C5086" s="196">
        <f>'3'!I16+'9'!I16</f>
        <v>0</v>
      </c>
      <c r="D5086" s="197" t="e">
        <f>('3'!I16+'9'!I16)*100/('3'!E16+'9'!E16)</f>
        <v>#DIV/0!</v>
      </c>
    </row>
    <row r="5087" spans="1:4">
      <c r="A5087" s="194" t="s">
        <v>5767</v>
      </c>
      <c r="B5087" s="198" t="s">
        <v>447</v>
      </c>
      <c r="C5087" s="196">
        <f>'3'!I17+'9'!I17</f>
        <v>0</v>
      </c>
      <c r="D5087" s="197" t="e">
        <f>('3'!I17+'9'!I17)*100/('3'!E17+'9'!E17)</f>
        <v>#DIV/0!</v>
      </c>
    </row>
    <row r="5088" spans="1:4">
      <c r="A5088" s="194" t="s">
        <v>5768</v>
      </c>
      <c r="B5088" s="198" t="s">
        <v>449</v>
      </c>
      <c r="C5088" s="196">
        <f>'3'!I18+'9'!I18</f>
        <v>0</v>
      </c>
      <c r="D5088" s="197" t="e">
        <f>('3'!I18+'9'!I18)*100/('3'!E18+'9'!E18)</f>
        <v>#DIV/0!</v>
      </c>
    </row>
    <row r="5089" spans="1:4">
      <c r="A5089" s="194" t="s">
        <v>5769</v>
      </c>
      <c r="B5089" s="198" t="s">
        <v>451</v>
      </c>
      <c r="C5089" s="196">
        <f>'3'!I19+'9'!I19</f>
        <v>0</v>
      </c>
      <c r="D5089" s="197" t="e">
        <f>('3'!I19+'9'!I19)*100/('3'!E19+'9'!E19)</f>
        <v>#DIV/0!</v>
      </c>
    </row>
    <row r="5090" spans="1:4">
      <c r="A5090" s="194" t="s">
        <v>5770</v>
      </c>
      <c r="B5090" s="198" t="s">
        <v>453</v>
      </c>
      <c r="C5090" s="196">
        <f>'3'!I20+'9'!I20</f>
        <v>0</v>
      </c>
      <c r="D5090" s="197" t="e">
        <f>('3'!I20+'9'!I20)*100/('3'!E20+'9'!E20)</f>
        <v>#DIV/0!</v>
      </c>
    </row>
    <row r="5091" spans="1:4">
      <c r="A5091" s="194" t="s">
        <v>5771</v>
      </c>
      <c r="B5091" s="198" t="s">
        <v>455</v>
      </c>
      <c r="C5091" s="196">
        <f>'3'!I21+'9'!I21</f>
        <v>0</v>
      </c>
      <c r="D5091" s="197" t="e">
        <f>('3'!I21+'9'!I21)*100/('3'!E21+'9'!E21)</f>
        <v>#DIV/0!</v>
      </c>
    </row>
    <row r="5092" spans="1:4">
      <c r="A5092" s="194" t="s">
        <v>5772</v>
      </c>
      <c r="B5092" s="198" t="s">
        <v>457</v>
      </c>
      <c r="C5092" s="196">
        <f>'3'!I22+'9'!I22</f>
        <v>0</v>
      </c>
      <c r="D5092" s="197" t="e">
        <f>('3'!I22+'9'!I22)*100/('3'!E22+'9'!E22)</f>
        <v>#DIV/0!</v>
      </c>
    </row>
    <row r="5093" spans="1:4">
      <c r="A5093" s="194" t="s">
        <v>5773</v>
      </c>
      <c r="B5093" s="198" t="s">
        <v>459</v>
      </c>
      <c r="C5093" s="196">
        <f>'3'!I23+'9'!I23</f>
        <v>0</v>
      </c>
      <c r="D5093" s="197" t="e">
        <f>('3'!I23+'9'!I23)*100/('3'!E23+'9'!E23)</f>
        <v>#DIV/0!</v>
      </c>
    </row>
    <row r="5094" spans="1:4">
      <c r="A5094" s="194" t="s">
        <v>5774</v>
      </c>
      <c r="B5094" s="198" t="s">
        <v>461</v>
      </c>
      <c r="C5094" s="196">
        <f>'3'!I24+'9'!I24</f>
        <v>0</v>
      </c>
      <c r="D5094" s="197" t="e">
        <f>('3'!I24+'9'!I24)*100/('3'!E24+'9'!E24)</f>
        <v>#DIV/0!</v>
      </c>
    </row>
    <row r="5095" spans="1:4">
      <c r="A5095" s="194" t="s">
        <v>5775</v>
      </c>
      <c r="B5095" s="198" t="s">
        <v>463</v>
      </c>
      <c r="C5095" s="196">
        <f>'3'!I25+'9'!I25</f>
        <v>0</v>
      </c>
      <c r="D5095" s="197" t="e">
        <f>('3'!I25+'9'!I25)*100/('3'!E25+'9'!E25)</f>
        <v>#DIV/0!</v>
      </c>
    </row>
    <row r="5096" spans="1:4">
      <c r="A5096" s="194" t="s">
        <v>5776</v>
      </c>
      <c r="B5096" s="198" t="s">
        <v>465</v>
      </c>
      <c r="C5096" s="196">
        <f>'3'!I26+'9'!I26</f>
        <v>0</v>
      </c>
      <c r="D5096" s="197" t="e">
        <f>('3'!I26+'9'!I26)*100/('3'!E26+'9'!E26)</f>
        <v>#DIV/0!</v>
      </c>
    </row>
    <row r="5097" spans="1:4">
      <c r="A5097" s="194" t="s">
        <v>5777</v>
      </c>
      <c r="B5097" s="198" t="s">
        <v>467</v>
      </c>
      <c r="C5097" s="196">
        <f>'3'!I27+'9'!I27</f>
        <v>0</v>
      </c>
      <c r="D5097" s="197" t="e">
        <f>('3'!I27+'9'!I27)*100/('3'!E27+'9'!E27)</f>
        <v>#DIV/0!</v>
      </c>
    </row>
    <row r="5098" spans="1:4">
      <c r="A5098" s="194" t="s">
        <v>5778</v>
      </c>
      <c r="B5098" s="198" t="s">
        <v>469</v>
      </c>
      <c r="C5098" s="196">
        <f>'3'!I28+'9'!I28</f>
        <v>0</v>
      </c>
      <c r="D5098" s="197" t="e">
        <f>('3'!I28+'9'!I28)*100/('3'!E28+'9'!E28)</f>
        <v>#DIV/0!</v>
      </c>
    </row>
    <row r="5099" spans="1:4">
      <c r="A5099" s="194" t="s">
        <v>5779</v>
      </c>
      <c r="B5099" s="198" t="s">
        <v>471</v>
      </c>
      <c r="C5099" s="196">
        <f>'3'!I29+'9'!I29</f>
        <v>0</v>
      </c>
      <c r="D5099" s="197" t="e">
        <f>('3'!I29+'9'!I29)*100/('3'!E29+'9'!E29)</f>
        <v>#DIV/0!</v>
      </c>
    </row>
    <row r="5100" ht="25.5" spans="1:4">
      <c r="A5100" s="194" t="s">
        <v>5780</v>
      </c>
      <c r="B5100" s="199" t="s">
        <v>473</v>
      </c>
      <c r="C5100" s="196">
        <f>'3'!I30+'9'!I30</f>
        <v>0</v>
      </c>
      <c r="D5100" s="197" t="e">
        <f>('3'!I30+'9'!I30)*100/('3'!E30+'9'!E30)</f>
        <v>#DIV/0!</v>
      </c>
    </row>
    <row r="5101" spans="1:4">
      <c r="A5101" s="194" t="s">
        <v>5781</v>
      </c>
      <c r="B5101" s="198" t="s">
        <v>475</v>
      </c>
      <c r="C5101" s="196">
        <f>'3'!I31+'9'!I31</f>
        <v>0</v>
      </c>
      <c r="D5101" s="197" t="e">
        <f>('3'!I31+'9'!I31)*100/('3'!E31+'9'!E31)</f>
        <v>#DIV/0!</v>
      </c>
    </row>
    <row r="5102" spans="1:4">
      <c r="A5102" s="194" t="s">
        <v>5782</v>
      </c>
      <c r="B5102" s="198" t="s">
        <v>477</v>
      </c>
      <c r="C5102" s="196">
        <f>'4'!I6+'10'!I6</f>
        <v>0</v>
      </c>
      <c r="D5102" s="197" t="e">
        <f>('4'!I6+'10'!I6)*100/('4'!E6+'10'!E6)</f>
        <v>#DIV/0!</v>
      </c>
    </row>
    <row r="5103" spans="1:4">
      <c r="A5103" s="194" t="s">
        <v>5783</v>
      </c>
      <c r="B5103" s="199" t="s">
        <v>479</v>
      </c>
      <c r="C5103" s="196">
        <f>'4'!I7+'10'!I7</f>
        <v>0</v>
      </c>
      <c r="D5103" s="197" t="e">
        <f>('4'!I7+'10'!I7)*100/('4'!E7+'10'!E7)</f>
        <v>#DIV/0!</v>
      </c>
    </row>
    <row r="5104" spans="1:4">
      <c r="A5104" s="194" t="s">
        <v>5784</v>
      </c>
      <c r="B5104" s="198" t="s">
        <v>481</v>
      </c>
      <c r="C5104" s="196">
        <f>'4'!I8+'10'!I8</f>
        <v>0</v>
      </c>
      <c r="D5104" s="197" t="e">
        <f>('4'!I8+'10'!I8)*100/('4'!E8+'10'!E8)</f>
        <v>#DIV/0!</v>
      </c>
    </row>
    <row r="5105" spans="1:4">
      <c r="A5105" s="194" t="s">
        <v>5785</v>
      </c>
      <c r="B5105" s="198" t="s">
        <v>483</v>
      </c>
      <c r="C5105" s="196">
        <f>'4'!I9+'10'!I9</f>
        <v>0</v>
      </c>
      <c r="D5105" s="197" t="e">
        <f>('4'!I9+'10'!I9)*100/('4'!E9+'10'!E9)</f>
        <v>#DIV/0!</v>
      </c>
    </row>
    <row r="5106" spans="1:4">
      <c r="A5106" s="194" t="s">
        <v>5786</v>
      </c>
      <c r="B5106" s="198" t="s">
        <v>485</v>
      </c>
      <c r="C5106" s="196">
        <f>'4'!I10+'10'!I10</f>
        <v>0</v>
      </c>
      <c r="D5106" s="197" t="e">
        <f>('4'!I10+'10'!I10)*100/('4'!E10+'10'!E10)</f>
        <v>#DIV/0!</v>
      </c>
    </row>
    <row r="5107" spans="1:4">
      <c r="A5107" s="194" t="s">
        <v>5787</v>
      </c>
      <c r="B5107" s="198" t="s">
        <v>487</v>
      </c>
      <c r="C5107" s="196">
        <f>'4'!I11+'10'!I11</f>
        <v>0</v>
      </c>
      <c r="D5107" s="197" t="e">
        <f>('4'!I11+'10'!I11)*100/('4'!E11+'10'!E11)</f>
        <v>#DIV/0!</v>
      </c>
    </row>
    <row r="5108" spans="1:4">
      <c r="A5108" s="194" t="s">
        <v>5788</v>
      </c>
      <c r="B5108" s="198" t="s">
        <v>489</v>
      </c>
      <c r="C5108" s="196">
        <f>'4'!I12+'10'!I12</f>
        <v>0</v>
      </c>
      <c r="D5108" s="197" t="e">
        <f>('4'!I12+'10'!I12)*100/('4'!E12+'10'!E12)</f>
        <v>#DIV/0!</v>
      </c>
    </row>
    <row r="5109" spans="1:4">
      <c r="A5109" s="194" t="s">
        <v>5789</v>
      </c>
      <c r="B5109" s="198" t="s">
        <v>491</v>
      </c>
      <c r="C5109" s="196">
        <f>'4'!I13+'10'!I13</f>
        <v>0</v>
      </c>
      <c r="D5109" s="197" t="e">
        <f>('4'!I13+'10'!I13)*100/('4'!E13+'10'!E13)</f>
        <v>#DIV/0!</v>
      </c>
    </row>
    <row r="5110" spans="1:4">
      <c r="A5110" s="194" t="s">
        <v>5790</v>
      </c>
      <c r="B5110" s="198" t="s">
        <v>493</v>
      </c>
      <c r="C5110" s="196">
        <f>'4'!I14+'10'!I14</f>
        <v>0</v>
      </c>
      <c r="D5110" s="197" t="e">
        <f>('4'!I14+'10'!I14)*100/('4'!E14+'10'!E14)</f>
        <v>#DIV/0!</v>
      </c>
    </row>
    <row r="5111" spans="1:4">
      <c r="A5111" s="194" t="s">
        <v>5791</v>
      </c>
      <c r="B5111" s="198" t="s">
        <v>495</v>
      </c>
      <c r="C5111" s="196">
        <f>'4'!I15+'10'!I15</f>
        <v>0</v>
      </c>
      <c r="D5111" s="197" t="e">
        <f>('4'!I15+'10'!I15)*100/('4'!E15+'10'!E15)</f>
        <v>#DIV/0!</v>
      </c>
    </row>
    <row r="5112" spans="1:4">
      <c r="A5112" s="194" t="s">
        <v>5792</v>
      </c>
      <c r="B5112" s="198" t="s">
        <v>497</v>
      </c>
      <c r="C5112" s="196">
        <f>'4'!I16+'10'!I16</f>
        <v>0</v>
      </c>
      <c r="D5112" s="197" t="e">
        <f>('4'!I16+'10'!I16)*100/('4'!E16+'10'!E16)</f>
        <v>#DIV/0!</v>
      </c>
    </row>
    <row r="5113" spans="1:4">
      <c r="A5113" s="194" t="s">
        <v>5793</v>
      </c>
      <c r="B5113" s="198" t="s">
        <v>499</v>
      </c>
      <c r="C5113" s="196">
        <f>'4'!I17+'10'!I17</f>
        <v>0</v>
      </c>
      <c r="D5113" s="197" t="e">
        <f>('4'!I17+'10'!I17)*100/('4'!E17+'10'!E17)</f>
        <v>#DIV/0!</v>
      </c>
    </row>
    <row r="5114" spans="1:4">
      <c r="A5114" s="194" t="s">
        <v>5794</v>
      </c>
      <c r="B5114" s="198" t="s">
        <v>501</v>
      </c>
      <c r="C5114" s="196">
        <f>'4'!I18+'10'!I18</f>
        <v>0</v>
      </c>
      <c r="D5114" s="197" t="e">
        <f>('4'!I18+'10'!I18)*100/('4'!E18+'10'!E18)</f>
        <v>#DIV/0!</v>
      </c>
    </row>
    <row r="5115" spans="1:4">
      <c r="A5115" s="194" t="s">
        <v>5795</v>
      </c>
      <c r="B5115" s="198" t="s">
        <v>503</v>
      </c>
      <c r="C5115" s="196">
        <f>'4'!I19+'10'!I19</f>
        <v>0</v>
      </c>
      <c r="D5115" s="197" t="e">
        <f>('4'!I19+'10'!I19)*100/('4'!E19+'10'!E19)</f>
        <v>#DIV/0!</v>
      </c>
    </row>
    <row r="5116" spans="1:4">
      <c r="A5116" s="194" t="s">
        <v>5796</v>
      </c>
      <c r="B5116" s="198" t="s">
        <v>505</v>
      </c>
      <c r="C5116" s="196">
        <f>'4'!I20+'10'!I20</f>
        <v>0</v>
      </c>
      <c r="D5116" s="197" t="e">
        <f>('4'!I20+'10'!I20)*100/('4'!E20+'10'!E20)</f>
        <v>#DIV/0!</v>
      </c>
    </row>
    <row r="5117" spans="1:4">
      <c r="A5117" s="194" t="s">
        <v>5797</v>
      </c>
      <c r="B5117" s="198" t="s">
        <v>507</v>
      </c>
      <c r="C5117" s="196">
        <f>'4'!I21+'10'!I21</f>
        <v>0</v>
      </c>
      <c r="D5117" s="197" t="e">
        <f>('4'!I21+'10'!I21)*100/('4'!E21+'10'!E21)</f>
        <v>#DIV/0!</v>
      </c>
    </row>
    <row r="5118" spans="1:4">
      <c r="A5118" s="194" t="s">
        <v>5798</v>
      </c>
      <c r="B5118" s="198" t="s">
        <v>509</v>
      </c>
      <c r="C5118" s="196">
        <f>'4'!I22+'10'!I22</f>
        <v>0</v>
      </c>
      <c r="D5118" s="197" t="e">
        <f>('4'!I22+'10'!I22)*100/('4'!E22+'10'!E22)</f>
        <v>#DIV/0!</v>
      </c>
    </row>
    <row r="5119" spans="1:4">
      <c r="A5119" s="194" t="s">
        <v>5799</v>
      </c>
      <c r="B5119" s="198" t="s">
        <v>511</v>
      </c>
      <c r="C5119" s="196">
        <f>'4'!I23+'10'!I23</f>
        <v>0</v>
      </c>
      <c r="D5119" s="197" t="e">
        <f>('4'!I23+'10'!I23)*100/('4'!E23+'10'!E23)</f>
        <v>#DIV/0!</v>
      </c>
    </row>
    <row r="5120" spans="1:4">
      <c r="A5120" s="194" t="s">
        <v>5800</v>
      </c>
      <c r="B5120" s="198" t="s">
        <v>513</v>
      </c>
      <c r="C5120" s="196">
        <f>'4'!I24+'10'!I24</f>
        <v>0</v>
      </c>
      <c r="D5120" s="197" t="e">
        <f>('4'!I24+'10'!I24)*100/('4'!E24+'10'!E24)</f>
        <v>#DIV/0!</v>
      </c>
    </row>
    <row r="5121" spans="1:4">
      <c r="A5121" s="194" t="s">
        <v>5801</v>
      </c>
      <c r="B5121" s="198" t="s">
        <v>515</v>
      </c>
      <c r="C5121" s="196">
        <f>'4'!I25+'10'!I25</f>
        <v>0</v>
      </c>
      <c r="D5121" s="197" t="e">
        <f>('4'!I25+'10'!I25)*100/('4'!E25+'10'!E25)</f>
        <v>#DIV/0!</v>
      </c>
    </row>
    <row r="5122" spans="1:4">
      <c r="A5122" s="194" t="s">
        <v>5802</v>
      </c>
      <c r="B5122" s="198" t="s">
        <v>517</v>
      </c>
      <c r="C5122" s="196">
        <f>'4'!I26+'10'!I26</f>
        <v>0</v>
      </c>
      <c r="D5122" s="197" t="e">
        <f>('4'!I26+'10'!I26)*100/('4'!E26+'10'!E26)</f>
        <v>#VALUE!</v>
      </c>
    </row>
    <row r="5123" spans="1:4">
      <c r="A5123" s="194" t="s">
        <v>5803</v>
      </c>
      <c r="B5123" s="198" t="s">
        <v>519</v>
      </c>
      <c r="C5123" s="196">
        <f>'4'!I27+'10'!I27</f>
        <v>0</v>
      </c>
      <c r="D5123" s="197" t="e">
        <f>('4'!I27+'10'!I27)*100/('4'!E27+'10'!E27)</f>
        <v>#DIV/0!</v>
      </c>
    </row>
    <row r="5124" spans="1:4">
      <c r="A5124" s="194" t="s">
        <v>5804</v>
      </c>
      <c r="B5124" s="198" t="s">
        <v>521</v>
      </c>
      <c r="C5124" s="196">
        <f>'4'!I28+'10'!I28</f>
        <v>0</v>
      </c>
      <c r="D5124" s="197" t="e">
        <f>('4'!I28+'10'!I28)*100/('4'!E28+'10'!E28)</f>
        <v>#DIV/0!</v>
      </c>
    </row>
    <row r="5125" ht="25.5" spans="1:4">
      <c r="A5125" s="194" t="s">
        <v>5805</v>
      </c>
      <c r="B5125" s="198" t="s">
        <v>523</v>
      </c>
      <c r="C5125" s="196">
        <f>'4'!I29+'10'!I29</f>
        <v>0</v>
      </c>
      <c r="D5125" s="197" t="e">
        <f>('4'!I29+'10'!I29)*100/('4'!E29+'10'!E29)</f>
        <v>#DIV/0!</v>
      </c>
    </row>
    <row r="5126" spans="1:4">
      <c r="A5126" s="194" t="s">
        <v>5806</v>
      </c>
      <c r="B5126" s="198" t="s">
        <v>525</v>
      </c>
      <c r="C5126" s="196">
        <f>'4'!I30+'10'!I30</f>
        <v>0</v>
      </c>
      <c r="D5126" s="197" t="e">
        <f>('4'!I30+'10'!I30)*100/('4'!E30+'10'!E30)</f>
        <v>#DIV/0!</v>
      </c>
    </row>
    <row r="5127" spans="1:4">
      <c r="A5127" s="194" t="s">
        <v>5807</v>
      </c>
      <c r="B5127" s="198" t="s">
        <v>527</v>
      </c>
      <c r="C5127" s="196">
        <f>'4'!I31+'10'!I31</f>
        <v>0</v>
      </c>
      <c r="D5127" s="197" t="e">
        <f>('4'!I31+'10'!I31)*100/('4'!E31+'10'!E31)</f>
        <v>#VALUE!</v>
      </c>
    </row>
    <row r="5128" spans="1:4">
      <c r="A5128" s="194" t="s">
        <v>5808</v>
      </c>
      <c r="B5128" s="198" t="s">
        <v>529</v>
      </c>
      <c r="C5128" s="196">
        <f>'4'!I32+'10'!I32</f>
        <v>0</v>
      </c>
      <c r="D5128" s="197" t="e">
        <f>('4'!I32+'10'!I32)*100/('4'!E32+'10'!E32)</f>
        <v>#VALUE!</v>
      </c>
    </row>
    <row r="5129" spans="1:4">
      <c r="A5129" s="194" t="s">
        <v>5809</v>
      </c>
      <c r="B5129" s="198" t="s">
        <v>531</v>
      </c>
      <c r="C5129" s="196">
        <f>'4'!I33+'10'!I33</f>
        <v>0</v>
      </c>
      <c r="D5129" s="197" t="e">
        <f>('4'!I33+'10'!I33)*100/('4'!E33+'10'!E33)</f>
        <v>#VALUE!</v>
      </c>
    </row>
    <row r="5130" spans="1:4">
      <c r="A5130" s="194" t="s">
        <v>5810</v>
      </c>
      <c r="B5130" s="198" t="s">
        <v>533</v>
      </c>
      <c r="C5130" s="196">
        <f>'5'!I6+'11'!I6</f>
        <v>0</v>
      </c>
      <c r="D5130" s="197" t="e">
        <f>('5'!I6+'11'!I6)*100/('5'!E6+'11'!E6)</f>
        <v>#VALUE!</v>
      </c>
    </row>
    <row r="5131" spans="1:4">
      <c r="A5131" s="194" t="s">
        <v>5811</v>
      </c>
      <c r="B5131" s="198" t="s">
        <v>535</v>
      </c>
      <c r="C5131" s="196">
        <f>'5'!I7+'11'!I7</f>
        <v>0</v>
      </c>
      <c r="D5131" s="197" t="e">
        <f>('5'!I7+'11'!I7)*100/('5'!E7+'11'!E7)</f>
        <v>#VALUE!</v>
      </c>
    </row>
    <row r="5132" spans="1:4">
      <c r="A5132" s="194" t="s">
        <v>5812</v>
      </c>
      <c r="B5132" s="198" t="s">
        <v>537</v>
      </c>
      <c r="C5132" s="196">
        <f>'5'!I8+'11'!I8</f>
        <v>0</v>
      </c>
      <c r="D5132" s="197">
        <f>('5'!I8+'11'!I8)*100/('5'!E8+'11'!E8)</f>
        <v>0</v>
      </c>
    </row>
    <row r="5133" spans="1:4">
      <c r="A5133" s="194" t="s">
        <v>5813</v>
      </c>
      <c r="B5133" s="198" t="s">
        <v>539</v>
      </c>
      <c r="C5133" s="196">
        <f>'5'!I9+'11'!I9</f>
        <v>0</v>
      </c>
      <c r="D5133" s="197" t="e">
        <f>('5'!I9+'11'!I9)*100/('5'!E9+'11'!E9)</f>
        <v>#DIV/0!</v>
      </c>
    </row>
    <row r="5134" spans="1:4">
      <c r="A5134" s="194" t="s">
        <v>5814</v>
      </c>
      <c r="B5134" s="198" t="s">
        <v>541</v>
      </c>
      <c r="C5134" s="196">
        <f>'5'!I10+'11'!I10</f>
        <v>0</v>
      </c>
      <c r="D5134" s="197" t="e">
        <f>('5'!I10+'11'!I10)*100/('5'!E10+'11'!E10)</f>
        <v>#DIV/0!</v>
      </c>
    </row>
    <row r="5135" spans="1:4">
      <c r="A5135" s="194" t="s">
        <v>5815</v>
      </c>
      <c r="B5135" s="198" t="s">
        <v>543</v>
      </c>
      <c r="C5135" s="196">
        <f>'5'!I11+'11'!I11</f>
        <v>0</v>
      </c>
      <c r="D5135" s="197" t="e">
        <f>('5'!I11+'11'!I11)*100/('5'!E11+'11'!E11)</f>
        <v>#DIV/0!</v>
      </c>
    </row>
    <row r="5136" spans="1:4">
      <c r="A5136" s="194" t="s">
        <v>5816</v>
      </c>
      <c r="B5136" s="198" t="s">
        <v>545</v>
      </c>
      <c r="C5136" s="196">
        <f>'5'!I12+'11'!I12</f>
        <v>0</v>
      </c>
      <c r="D5136" s="197" t="e">
        <f>('5'!I12+'11'!I12)*100/('5'!E12+'11'!E12)</f>
        <v>#DIV/0!</v>
      </c>
    </row>
    <row r="5137" spans="1:4">
      <c r="A5137" s="194" t="s">
        <v>5817</v>
      </c>
      <c r="B5137" s="198" t="s">
        <v>547</v>
      </c>
      <c r="C5137" s="196">
        <f>'5'!I13+'11'!I13</f>
        <v>0</v>
      </c>
      <c r="D5137" s="197" t="e">
        <f>('5'!I13+'11'!I13)*100/('5'!E13+'11'!E13)</f>
        <v>#DIV/0!</v>
      </c>
    </row>
    <row r="5138" spans="1:4">
      <c r="A5138" s="194" t="s">
        <v>5818</v>
      </c>
      <c r="B5138" s="198" t="s">
        <v>549</v>
      </c>
      <c r="C5138" s="196">
        <f>'5'!I14+'11'!I14</f>
        <v>0</v>
      </c>
      <c r="D5138" s="197" t="e">
        <f>('5'!I14+'11'!I14)*100/('5'!E14+'11'!E14)</f>
        <v>#DIV/0!</v>
      </c>
    </row>
    <row r="5139" spans="1:4">
      <c r="A5139" s="194" t="s">
        <v>5819</v>
      </c>
      <c r="B5139" s="198" t="s">
        <v>551</v>
      </c>
      <c r="C5139" s="196">
        <f>'5'!I15+'11'!I15</f>
        <v>0</v>
      </c>
      <c r="D5139" s="197" t="e">
        <f>('5'!I15+'11'!I15)*100/('5'!E15+'11'!E15)</f>
        <v>#DIV/0!</v>
      </c>
    </row>
    <row r="5140" spans="1:4">
      <c r="A5140" s="194" t="s">
        <v>5820</v>
      </c>
      <c r="B5140" s="198" t="s">
        <v>553</v>
      </c>
      <c r="C5140" s="196">
        <f>'5'!I16+'11'!I16</f>
        <v>0</v>
      </c>
      <c r="D5140" s="197" t="e">
        <f>('5'!I16+'11'!I16)*100/('5'!E16+'11'!E16)</f>
        <v>#DIV/0!</v>
      </c>
    </row>
    <row r="5141" spans="1:4">
      <c r="A5141" s="194" t="s">
        <v>5821</v>
      </c>
      <c r="B5141" s="198" t="s">
        <v>555</v>
      </c>
      <c r="C5141" s="196">
        <f>'5'!I17+'11'!I17</f>
        <v>0</v>
      </c>
      <c r="D5141" s="197" t="e">
        <f>('5'!I17+'11'!I17)*100/('5'!E17+'11'!E17)</f>
        <v>#DIV/0!</v>
      </c>
    </row>
    <row r="5142" spans="1:4">
      <c r="A5142" s="194" t="s">
        <v>5822</v>
      </c>
      <c r="B5142" s="198" t="s">
        <v>5453</v>
      </c>
      <c r="C5142" s="196">
        <f>'5'!I18+'11'!I18</f>
        <v>0</v>
      </c>
      <c r="D5142" s="197" t="e">
        <f>('5'!I18+'11'!I18)*100/('5'!E18+'11'!E18)</f>
        <v>#DIV/0!</v>
      </c>
    </row>
    <row r="5143" spans="1:4">
      <c r="A5143" s="194" t="s">
        <v>5823</v>
      </c>
      <c r="B5143" s="198" t="s">
        <v>559</v>
      </c>
      <c r="C5143" s="196">
        <f>'5'!I19+'11'!I19</f>
        <v>0</v>
      </c>
      <c r="D5143" s="197" t="e">
        <f>('5'!I19+'11'!I19)*100/('5'!E19+'11'!E19)</f>
        <v>#DIV/0!</v>
      </c>
    </row>
    <row r="5144" spans="1:4">
      <c r="A5144" s="194" t="s">
        <v>5824</v>
      </c>
      <c r="B5144" s="198" t="s">
        <v>561</v>
      </c>
      <c r="C5144" s="196">
        <f>'5'!I20+'11'!I20</f>
        <v>0</v>
      </c>
      <c r="D5144" s="197" t="e">
        <f>('5'!I20+'11'!I20)*100/('5'!E20+'11'!E20)</f>
        <v>#DIV/0!</v>
      </c>
    </row>
    <row r="5145" spans="1:4">
      <c r="A5145" s="194" t="s">
        <v>5825</v>
      </c>
      <c r="B5145" s="198" t="s">
        <v>563</v>
      </c>
      <c r="C5145" s="196">
        <f>'5'!I21+'11'!I21</f>
        <v>0</v>
      </c>
      <c r="D5145" s="197" t="e">
        <f>('5'!I21+'11'!I21)*100/('5'!E21+'11'!E21)</f>
        <v>#DIV/0!</v>
      </c>
    </row>
    <row r="5146" spans="1:4">
      <c r="A5146" s="194" t="s">
        <v>5826</v>
      </c>
      <c r="B5146" s="198" t="s">
        <v>254</v>
      </c>
      <c r="C5146" s="196">
        <f>'5'!I22+'11'!I22</f>
        <v>0</v>
      </c>
      <c r="D5146" s="197" t="e">
        <f>('5'!I22+'11'!I22)*100/('5'!E22+'11'!E22)</f>
        <v>#DIV/0!</v>
      </c>
    </row>
    <row r="5147" spans="1:4">
      <c r="A5147" s="194" t="s">
        <v>5827</v>
      </c>
      <c r="B5147" s="198" t="s">
        <v>566</v>
      </c>
      <c r="C5147" s="196">
        <f>'5'!I23+'11'!I23</f>
        <v>0</v>
      </c>
      <c r="D5147" s="197" t="e">
        <f>('5'!I23+'11'!I23)*100/('5'!E23+'11'!E23)</f>
        <v>#DIV/0!</v>
      </c>
    </row>
    <row r="5148" spans="1:4">
      <c r="A5148" s="194" t="s">
        <v>5828</v>
      </c>
      <c r="B5148" s="198" t="s">
        <v>568</v>
      </c>
      <c r="C5148" s="196">
        <f>'5'!I24+'11'!I24</f>
        <v>0</v>
      </c>
      <c r="D5148" s="197" t="e">
        <f>('5'!I24+'11'!I24)*100/('5'!E24+'11'!E24)</f>
        <v>#DIV/0!</v>
      </c>
    </row>
    <row r="5149" spans="1:4">
      <c r="A5149" s="194" t="s">
        <v>5829</v>
      </c>
      <c r="B5149" s="198" t="s">
        <v>570</v>
      </c>
      <c r="C5149" s="196">
        <f>'5'!I25+'11'!I25</f>
        <v>0</v>
      </c>
      <c r="D5149" s="197" t="e">
        <f>('5'!I25+'11'!I25)*100/('5'!E25+'11'!E25)</f>
        <v>#DIV/0!</v>
      </c>
    </row>
    <row r="5150" spans="1:4">
      <c r="A5150" s="194" t="s">
        <v>5830</v>
      </c>
      <c r="B5150" s="198" t="s">
        <v>572</v>
      </c>
      <c r="C5150" s="196">
        <f>'5'!I26+'11'!I26</f>
        <v>0</v>
      </c>
      <c r="D5150" s="197" t="e">
        <f>('5'!I26+'11'!I26)*100/('5'!E26+'11'!E26)</f>
        <v>#DIV/0!</v>
      </c>
    </row>
    <row r="5151" spans="1:4">
      <c r="A5151" s="194" t="s">
        <v>5831</v>
      </c>
      <c r="B5151" s="198" t="s">
        <v>574</v>
      </c>
      <c r="C5151" s="196">
        <f>'5'!I27+'11'!I27</f>
        <v>0</v>
      </c>
      <c r="D5151" s="197" t="e">
        <f>('5'!I27+'11'!I27)*100/('5'!E27+'11'!E27)</f>
        <v>#DIV/0!</v>
      </c>
    </row>
    <row r="5152" spans="1:4">
      <c r="A5152" s="194" t="s">
        <v>5832</v>
      </c>
      <c r="B5152" s="198" t="s">
        <v>576</v>
      </c>
      <c r="C5152" s="196">
        <f>'5'!I28+'11'!I28</f>
        <v>0</v>
      </c>
      <c r="D5152" s="197" t="e">
        <f>('5'!I28+'11'!I28)*100/('5'!E28+'11'!E28)</f>
        <v>#DIV/0!</v>
      </c>
    </row>
    <row r="5153" spans="1:4">
      <c r="A5153" s="194" t="s">
        <v>5833</v>
      </c>
      <c r="B5153" s="198" t="s">
        <v>578</v>
      </c>
      <c r="C5153" s="196">
        <f>'5'!I30+'11'!I30</f>
        <v>0</v>
      </c>
      <c r="D5153" s="197" t="e">
        <f>('5'!I30+'11'!I30)*100/('5'!E30+'11'!E30)</f>
        <v>#DIV/0!</v>
      </c>
    </row>
    <row r="5154" spans="1:4">
      <c r="A5154" s="194" t="s">
        <v>5834</v>
      </c>
      <c r="B5154" s="198" t="s">
        <v>733</v>
      </c>
      <c r="C5154" s="196">
        <f>'6'!I6+'12'!I6</f>
        <v>0</v>
      </c>
      <c r="D5154" s="197" t="e">
        <f>('6'!I6+'12'!I6)*100/('6'!E6+'12'!E6)</f>
        <v>#DIV/0!</v>
      </c>
    </row>
    <row r="5155" spans="1:4">
      <c r="A5155" s="194" t="s">
        <v>5835</v>
      </c>
      <c r="B5155" s="198" t="s">
        <v>582</v>
      </c>
      <c r="C5155" s="196">
        <f>'6'!I7+'12'!I7</f>
        <v>0</v>
      </c>
      <c r="D5155" s="197" t="e">
        <f>('6'!I7+'12'!I7)*100/('6'!E7+'12'!E7)</f>
        <v>#DIV/0!</v>
      </c>
    </row>
    <row r="5156" spans="1:4">
      <c r="A5156" s="194" t="s">
        <v>5836</v>
      </c>
      <c r="B5156" s="198" t="s">
        <v>584</v>
      </c>
      <c r="C5156" s="196">
        <f>'6'!I8+'12'!I8</f>
        <v>0</v>
      </c>
      <c r="D5156" s="197" t="e">
        <f>('6'!I8+'12'!I8)*100/('6'!E8+'12'!E8)</f>
        <v>#DIV/0!</v>
      </c>
    </row>
    <row r="5157" spans="1:4">
      <c r="A5157" s="194" t="s">
        <v>5837</v>
      </c>
      <c r="B5157" s="198" t="s">
        <v>586</v>
      </c>
      <c r="C5157" s="196">
        <f>'6'!I13+'12'!I13</f>
        <v>0</v>
      </c>
      <c r="D5157" s="197">
        <f>('6'!I13+'12'!I13)*100/('6'!E13+'12'!E13)</f>
        <v>0</v>
      </c>
    </row>
    <row r="5158" spans="1:4">
      <c r="A5158" s="194" t="s">
        <v>5838</v>
      </c>
      <c r="B5158" s="198" t="s">
        <v>588</v>
      </c>
      <c r="C5158" s="196">
        <f>'6'!I17+'12'!I17</f>
        <v>0</v>
      </c>
      <c r="D5158" s="197">
        <f>('6'!I17+'12'!I17)*100/('6'!E17+'12'!E17)</f>
        <v>0</v>
      </c>
    </row>
    <row r="5159" spans="1:4">
      <c r="A5159" s="194" t="s">
        <v>5839</v>
      </c>
      <c r="B5159" s="198" t="s">
        <v>590</v>
      </c>
      <c r="C5159" s="196">
        <f>'6'!I19+'12'!I19</f>
        <v>0</v>
      </c>
      <c r="D5159" s="197">
        <f>('6'!I19+'12'!I19)*100/('6'!E19+'12'!E19)</f>
        <v>0</v>
      </c>
    </row>
    <row r="5160" spans="1:4">
      <c r="A5160" s="194" t="s">
        <v>5840</v>
      </c>
      <c r="B5160" s="199" t="s">
        <v>592</v>
      </c>
      <c r="C5160" s="196">
        <f>'6'!I20+'12'!I20</f>
        <v>0</v>
      </c>
      <c r="D5160" s="197" t="e">
        <f>('6'!I20+'12'!I20)*100/('6'!E20+'12'!E20)</f>
        <v>#DIV/0!</v>
      </c>
    </row>
    <row r="5161" spans="1:4">
      <c r="A5161" s="194" t="s">
        <v>5841</v>
      </c>
      <c r="B5161" s="198" t="s">
        <v>594</v>
      </c>
      <c r="C5161" s="196">
        <f>'6'!I22+'12'!I22</f>
        <v>0</v>
      </c>
      <c r="D5161" s="197" t="e">
        <f>('6'!I22+'12'!I22)*100/('6'!E22+'12'!E22)</f>
        <v>#DIV/0!</v>
      </c>
    </row>
    <row r="5162" spans="1:4">
      <c r="A5162" s="194" t="s">
        <v>5842</v>
      </c>
      <c r="B5162" s="198" t="s">
        <v>596</v>
      </c>
      <c r="C5162" s="196">
        <f>'6'!I23+'12'!I23</f>
        <v>0</v>
      </c>
      <c r="D5162" s="197" t="e">
        <f>('6'!I23+'12'!I23)*100/('6'!E23+'12'!E23)</f>
        <v>#DIV/0!</v>
      </c>
    </row>
    <row r="5163" spans="1:4">
      <c r="A5163" s="194" t="s">
        <v>5843</v>
      </c>
      <c r="B5163" s="198" t="s">
        <v>598</v>
      </c>
      <c r="C5163" s="196">
        <f>'6'!I24+'12'!I24</f>
        <v>0</v>
      </c>
      <c r="D5163" s="197" t="e">
        <f>('6'!I24+'12'!I24)*100/('6'!E24+'12'!E24)</f>
        <v>#DIV/0!</v>
      </c>
    </row>
    <row r="5164" spans="1:4">
      <c r="A5164" s="194" t="s">
        <v>5844</v>
      </c>
      <c r="B5164" s="198" t="s">
        <v>600</v>
      </c>
      <c r="C5164" s="196">
        <f>'6'!I25+'12'!I25</f>
        <v>0</v>
      </c>
      <c r="D5164" s="197" t="e">
        <f>('6'!I25+'12'!I25)*100/('6'!E25+'12'!E25)</f>
        <v>#DIV/0!</v>
      </c>
    </row>
    <row r="5165" spans="1:4">
      <c r="A5165" s="194" t="s">
        <v>5845</v>
      </c>
      <c r="B5165" s="198" t="s">
        <v>602</v>
      </c>
      <c r="C5165" s="196">
        <f>'6'!I26+'12'!I26</f>
        <v>0</v>
      </c>
      <c r="D5165" s="197" t="e">
        <f>('6'!I26+'12'!I26)*100/('6'!E26+'12'!E26)</f>
        <v>#DIV/0!</v>
      </c>
    </row>
    <row r="5166" spans="1:4">
      <c r="A5166" s="194" t="s">
        <v>5846</v>
      </c>
      <c r="B5166" s="198" t="s">
        <v>559</v>
      </c>
      <c r="C5166" s="196">
        <f>'6'!I27+'12'!I27</f>
        <v>0</v>
      </c>
      <c r="D5166" s="197" t="e">
        <f>('6'!I27+'12'!I27)*100/('6'!E27+'12'!E27)</f>
        <v>#DIV/0!</v>
      </c>
    </row>
    <row r="5167" spans="1:4">
      <c r="A5167" s="194" t="s">
        <v>5847</v>
      </c>
      <c r="B5167" s="198" t="s">
        <v>605</v>
      </c>
      <c r="C5167" s="196">
        <f>'7'!I6+'13'!I6</f>
        <v>0</v>
      </c>
      <c r="D5167" s="197" t="e">
        <f>('7'!I6+'13'!I6)*100/('7'!E6+'13'!E6)</f>
        <v>#DIV/0!</v>
      </c>
    </row>
    <row r="5168" spans="1:4">
      <c r="A5168" s="194" t="s">
        <v>5848</v>
      </c>
      <c r="B5168" s="198" t="s">
        <v>607</v>
      </c>
      <c r="C5168" s="196">
        <f>'7'!I7+'13'!I7</f>
        <v>0</v>
      </c>
      <c r="D5168" s="197" t="e">
        <f>('7'!I7+'13'!I7)*100/('7'!E7+'13'!E7)</f>
        <v>#DIV/0!</v>
      </c>
    </row>
    <row r="5169" spans="1:4">
      <c r="A5169" s="194" t="s">
        <v>5849</v>
      </c>
      <c r="B5169" s="198" t="s">
        <v>358</v>
      </c>
      <c r="C5169" s="196">
        <f>'7'!I8+'13'!I8</f>
        <v>0</v>
      </c>
      <c r="D5169" s="197">
        <f>('7'!I8+'13'!I8)*100/('7'!E8+'13'!E8)</f>
        <v>0</v>
      </c>
    </row>
    <row r="5170" spans="1:4">
      <c r="A5170" s="194" t="s">
        <v>5850</v>
      </c>
      <c r="B5170" s="198" t="s">
        <v>610</v>
      </c>
      <c r="C5170" s="196">
        <f>'7'!I9+'13'!I9</f>
        <v>0</v>
      </c>
      <c r="D5170" s="197" t="e">
        <f>('7'!I9+'13'!I9)*100/('7'!E9+'13'!E9)</f>
        <v>#DIV/0!</v>
      </c>
    </row>
    <row r="5171" spans="1:4">
      <c r="A5171" s="194" t="s">
        <v>5851</v>
      </c>
      <c r="B5171" s="198" t="s">
        <v>612</v>
      </c>
      <c r="C5171" s="196">
        <f>'7'!I10+'13'!I10</f>
        <v>0</v>
      </c>
      <c r="D5171" s="197" t="e">
        <f>('7'!I10+'13'!I10)*100/('7'!E10+'13'!E10)</f>
        <v>#DIV/0!</v>
      </c>
    </row>
    <row r="5172" spans="1:4">
      <c r="A5172" s="194" t="s">
        <v>5852</v>
      </c>
      <c r="B5172" s="198" t="s">
        <v>614</v>
      </c>
      <c r="C5172" s="196">
        <f>'7'!I11+'13'!I11</f>
        <v>0</v>
      </c>
      <c r="D5172" s="197" t="e">
        <f>('7'!I11+'13'!I11)*100/('7'!E11+'13'!E11)</f>
        <v>#DIV/0!</v>
      </c>
    </row>
    <row r="5173" spans="1:4">
      <c r="A5173" s="194" t="s">
        <v>5853</v>
      </c>
      <c r="B5173" s="198" t="s">
        <v>616</v>
      </c>
      <c r="C5173" s="196">
        <f>'7'!I12+'13'!I12</f>
        <v>0</v>
      </c>
      <c r="D5173" s="197" t="e">
        <f>('7'!I12+'13'!I12)*100/('7'!E12+'13'!E12)</f>
        <v>#DIV/0!</v>
      </c>
    </row>
    <row r="5174" spans="1:4">
      <c r="A5174" s="194" t="s">
        <v>5854</v>
      </c>
      <c r="B5174" s="198" t="s">
        <v>618</v>
      </c>
      <c r="C5174" s="196">
        <f>'7'!I13+'13'!I13</f>
        <v>0</v>
      </c>
      <c r="D5174" s="197" t="e">
        <f>('7'!I13+'13'!I13)*100/('7'!E13+'13'!E13)</f>
        <v>#DIV/0!</v>
      </c>
    </row>
    <row r="5175" spans="1:4">
      <c r="A5175" s="194" t="s">
        <v>5855</v>
      </c>
      <c r="B5175" s="198" t="s">
        <v>620</v>
      </c>
      <c r="C5175" s="196">
        <f>'7'!I19+'13'!I19</f>
        <v>0</v>
      </c>
      <c r="D5175" s="197" t="e">
        <f>('7'!I19+'13'!I19)*100/('7'!E19+'13'!E19)</f>
        <v>#DIV/0!</v>
      </c>
    </row>
    <row r="5176" spans="1:4">
      <c r="A5176" s="194" t="s">
        <v>5856</v>
      </c>
      <c r="B5176" s="199" t="s">
        <v>622</v>
      </c>
      <c r="C5176" s="196">
        <f>'7'!I20+'13'!I20</f>
        <v>0</v>
      </c>
      <c r="D5176" s="197" t="e">
        <f>('7'!I20+'13'!I20)*100/('7'!E20+'13'!E20)</f>
        <v>#DIV/0!</v>
      </c>
    </row>
    <row r="5177" spans="1:4">
      <c r="A5177" s="194" t="s">
        <v>5857</v>
      </c>
      <c r="B5177" s="199" t="s">
        <v>624</v>
      </c>
      <c r="C5177" s="196">
        <f>'7'!I21+'13'!I21</f>
        <v>0</v>
      </c>
      <c r="D5177" s="197" t="e">
        <f>('7'!I21+'13'!I21)*100/('7'!E21+'13'!E21)</f>
        <v>#DIV/0!</v>
      </c>
    </row>
    <row r="5178" spans="1:4">
      <c r="A5178" s="194" t="s">
        <v>5858</v>
      </c>
      <c r="B5178" s="198" t="s">
        <v>626</v>
      </c>
      <c r="C5178" s="196">
        <f>'7'!I22+'13'!I22</f>
        <v>0</v>
      </c>
      <c r="D5178" s="197" t="e">
        <f>('7'!I22+'13'!I22)*100/('7'!E22+'13'!E22)</f>
        <v>#DIV/0!</v>
      </c>
    </row>
    <row r="5179" spans="1:4">
      <c r="A5179" s="194" t="s">
        <v>5859</v>
      </c>
      <c r="B5179" s="198" t="s">
        <v>628</v>
      </c>
      <c r="C5179" s="196">
        <f>'7'!I23+'13'!I23</f>
        <v>0</v>
      </c>
      <c r="D5179" s="197">
        <f>('7'!I23+'13'!I23)*100/('7'!E23+'13'!E23)</f>
        <v>0</v>
      </c>
    </row>
    <row r="5180" spans="1:4">
      <c r="A5180" s="194" t="s">
        <v>5860</v>
      </c>
      <c r="B5180" s="198" t="s">
        <v>630</v>
      </c>
      <c r="C5180" s="196">
        <f>'7'!I24+'13'!I24</f>
        <v>0</v>
      </c>
      <c r="D5180" s="197" t="e">
        <f>('7'!I24+'13'!I24)*100/('7'!E24+'13'!E24)</f>
        <v>#DIV/0!</v>
      </c>
    </row>
    <row r="5181" spans="1:4">
      <c r="A5181" s="194" t="s">
        <v>5861</v>
      </c>
      <c r="B5181" s="198" t="s">
        <v>632</v>
      </c>
      <c r="C5181" s="196">
        <f>'7'!I25+'13'!I25</f>
        <v>0</v>
      </c>
      <c r="D5181" s="197">
        <f>('7'!I25+'13'!I25)*100/('7'!E25+'13'!E25)</f>
        <v>0</v>
      </c>
    </row>
    <row r="5182" spans="1:4">
      <c r="A5182" s="194" t="s">
        <v>5862</v>
      </c>
      <c r="B5182" s="201" t="s">
        <v>1388</v>
      </c>
      <c r="C5182" s="196">
        <f>'2'!E11+'8'!E11+'6'!E6+'12'!E6</f>
        <v>1.5</v>
      </c>
      <c r="D5182" s="197">
        <f>('2'!E11+'8'!E11+'6'!E6+'12'!E6)/('2'!J11+'8'!J11+'6'!J6+'12'!J6)</f>
        <v>1.5</v>
      </c>
    </row>
    <row r="5183" spans="1:4">
      <c r="A5183" s="194" t="s">
        <v>5863</v>
      </c>
      <c r="B5183" s="201" t="s">
        <v>1390</v>
      </c>
      <c r="C5183" s="196">
        <f>'2'!E13+'8'!E13</f>
        <v>0</v>
      </c>
      <c r="D5183" s="197" t="e">
        <f>('2'!E13+'8'!E13)/('2'!J13+'8'!J13)</f>
        <v>#DIV/0!</v>
      </c>
    </row>
    <row r="5184" spans="1:4">
      <c r="A5184" s="194" t="s">
        <v>5864</v>
      </c>
      <c r="B5184" s="198" t="s">
        <v>394</v>
      </c>
      <c r="C5184" s="196">
        <f>'2'!E14+'8'!E14</f>
        <v>0</v>
      </c>
      <c r="D5184" s="197" t="e">
        <f>('2'!E14+'8'!E14)/('2'!J14+'8'!J14)</f>
        <v>#DIV/0!</v>
      </c>
    </row>
    <row r="5185" spans="1:4">
      <c r="A5185" s="194" t="s">
        <v>5865</v>
      </c>
      <c r="B5185" s="198" t="s">
        <v>396</v>
      </c>
      <c r="C5185" s="196">
        <f>'2'!E15+'8'!E15</f>
        <v>0</v>
      </c>
      <c r="D5185" s="197" t="e">
        <f>('2'!E15+'8'!E15)/('2'!J15+'8'!J15)</f>
        <v>#DIV/0!</v>
      </c>
    </row>
    <row r="5186" spans="1:4">
      <c r="A5186" s="194" t="s">
        <v>5866</v>
      </c>
      <c r="B5186" s="198" t="s">
        <v>398</v>
      </c>
      <c r="C5186" s="196">
        <f>'2'!E16+'8'!E16</f>
        <v>0</v>
      </c>
      <c r="D5186" s="197" t="e">
        <f>('2'!E16+'8'!E16)/('2'!J16+'8'!J16)</f>
        <v>#DIV/0!</v>
      </c>
    </row>
    <row r="5187" spans="1:4">
      <c r="A5187" s="194" t="s">
        <v>5867</v>
      </c>
      <c r="B5187" s="198" t="s">
        <v>84</v>
      </c>
      <c r="C5187" s="196">
        <f>'2'!E17+'8'!E17</f>
        <v>0</v>
      </c>
      <c r="D5187" s="197" t="e">
        <f>('2'!E17+'8'!E17)/('2'!J17+'8'!J17)</f>
        <v>#DIV/0!</v>
      </c>
    </row>
    <row r="5188" spans="1:4">
      <c r="A5188" s="194" t="s">
        <v>5868</v>
      </c>
      <c r="B5188" s="198" t="s">
        <v>401</v>
      </c>
      <c r="C5188" s="196">
        <f>'2'!E18+'8'!E18</f>
        <v>0</v>
      </c>
      <c r="D5188" s="197" t="e">
        <f>('2'!E18+'8'!E18)/('2'!J18+'8'!J18)</f>
        <v>#DIV/0!</v>
      </c>
    </row>
    <row r="5189" spans="1:4">
      <c r="A5189" s="194" t="s">
        <v>5869</v>
      </c>
      <c r="B5189" s="198" t="s">
        <v>403</v>
      </c>
      <c r="C5189" s="196">
        <f>'2'!E19+'8'!E19</f>
        <v>0</v>
      </c>
      <c r="D5189" s="197" t="e">
        <f>('2'!E19+'8'!E19)/('2'!J19+'8'!J19)</f>
        <v>#DIV/0!</v>
      </c>
    </row>
    <row r="5190" spans="1:4">
      <c r="A5190" s="194" t="s">
        <v>5870</v>
      </c>
      <c r="B5190" s="198" t="s">
        <v>405</v>
      </c>
      <c r="C5190" s="196">
        <f>'2'!E20+'8'!E20</f>
        <v>0</v>
      </c>
      <c r="D5190" s="197" t="e">
        <f>('2'!E20+'8'!E20)/('2'!J20+'8'!J20)</f>
        <v>#DIV/0!</v>
      </c>
    </row>
    <row r="5191" spans="1:4">
      <c r="A5191" s="194" t="s">
        <v>5871</v>
      </c>
      <c r="B5191" s="198" t="s">
        <v>407</v>
      </c>
      <c r="C5191" s="196">
        <f>'2'!E21+'8'!E21</f>
        <v>0</v>
      </c>
      <c r="D5191" s="197" t="e">
        <f>('2'!E21+'8'!E21)/('2'!J21+'8'!J21)</f>
        <v>#DIV/0!</v>
      </c>
    </row>
    <row r="5192" spans="1:4">
      <c r="A5192" s="194" t="s">
        <v>5872</v>
      </c>
      <c r="B5192" s="198" t="s">
        <v>409</v>
      </c>
      <c r="C5192" s="196">
        <f>'2'!E22+'8'!E22</f>
        <v>0</v>
      </c>
      <c r="D5192" s="197" t="e">
        <f>('2'!E22+'8'!E22)/('2'!J22+'8'!J22)</f>
        <v>#DIV/0!</v>
      </c>
    </row>
    <row r="5193" spans="1:4">
      <c r="A5193" s="194" t="s">
        <v>5873</v>
      </c>
      <c r="B5193" s="198" t="s">
        <v>411</v>
      </c>
      <c r="C5193" s="196">
        <f>'2'!E23+'8'!E23</f>
        <v>0</v>
      </c>
      <c r="D5193" s="197" t="e">
        <f>('2'!E23+'8'!E23)/('2'!J23+'8'!J23)</f>
        <v>#DIV/0!</v>
      </c>
    </row>
    <row r="5194" spans="1:4">
      <c r="A5194" s="194" t="s">
        <v>5874</v>
      </c>
      <c r="B5194" s="198" t="s">
        <v>413</v>
      </c>
      <c r="C5194" s="196">
        <f>'2'!E24+'8'!E24</f>
        <v>0</v>
      </c>
      <c r="D5194" s="197" t="e">
        <f>('2'!E24+'8'!E24)/('2'!J24+'8'!J24)</f>
        <v>#DIV/0!</v>
      </c>
    </row>
    <row r="5195" spans="1:4">
      <c r="A5195" s="194" t="s">
        <v>5875</v>
      </c>
      <c r="B5195" s="198" t="s">
        <v>415</v>
      </c>
      <c r="C5195" s="196">
        <f>'2'!E25+'8'!E25</f>
        <v>0</v>
      </c>
      <c r="D5195" s="197" t="e">
        <f>('2'!E25+'8'!E25)/('2'!J25+'8'!J25)</f>
        <v>#DIV/0!</v>
      </c>
    </row>
    <row r="5196" spans="1:4">
      <c r="A5196" s="194" t="s">
        <v>5876</v>
      </c>
      <c r="B5196" s="198" t="s">
        <v>417</v>
      </c>
      <c r="C5196" s="196">
        <f>'2'!E26+'8'!E26</f>
        <v>0</v>
      </c>
      <c r="D5196" s="197" t="e">
        <f>('2'!E26+'8'!E26)/('2'!J26+'8'!J26)</f>
        <v>#DIV/0!</v>
      </c>
    </row>
    <row r="5197" spans="1:4">
      <c r="A5197" s="194" t="s">
        <v>5877</v>
      </c>
      <c r="B5197" s="198" t="s">
        <v>419</v>
      </c>
      <c r="C5197" s="196">
        <f>'2'!E27+'8'!E27</f>
        <v>0</v>
      </c>
      <c r="D5197" s="197" t="e">
        <f>('2'!E27+'8'!E27)/('2'!J27+'8'!J27)</f>
        <v>#DIV/0!</v>
      </c>
    </row>
    <row r="5198" spans="1:4">
      <c r="A5198" s="194" t="s">
        <v>5878</v>
      </c>
      <c r="B5198" s="198" t="s">
        <v>421</v>
      </c>
      <c r="C5198" s="196">
        <f>'2'!E28+'8'!E28</f>
        <v>0</v>
      </c>
      <c r="D5198" s="197" t="e">
        <f>('2'!E28+'8'!E28)/('2'!J28+'8'!J28)</f>
        <v>#DIV/0!</v>
      </c>
    </row>
    <row r="5199" spans="1:4">
      <c r="A5199" s="194" t="s">
        <v>5879</v>
      </c>
      <c r="B5199" s="198" t="s">
        <v>423</v>
      </c>
      <c r="C5199" s="196">
        <f>'2'!E29+'8'!E29</f>
        <v>0</v>
      </c>
      <c r="D5199" s="197" t="e">
        <f>('2'!E29+'8'!E29)/('2'!J29+'8'!J29)</f>
        <v>#DIV/0!</v>
      </c>
    </row>
    <row r="5200" spans="1:4">
      <c r="A5200" s="194" t="s">
        <v>5880</v>
      </c>
      <c r="B5200" s="198" t="s">
        <v>425</v>
      </c>
      <c r="C5200" s="196">
        <f>'3'!E6+'9'!E6</f>
        <v>0</v>
      </c>
      <c r="D5200" s="197" t="e">
        <f>('3'!E6+'9'!E6)/('3'!J6+'9'!J6)</f>
        <v>#DIV/0!</v>
      </c>
    </row>
    <row r="5201" spans="1:4">
      <c r="A5201" s="194" t="s">
        <v>5881</v>
      </c>
      <c r="B5201" s="198" t="s">
        <v>427</v>
      </c>
      <c r="C5201" s="196">
        <f>'3'!E7+'9'!E7</f>
        <v>0</v>
      </c>
      <c r="D5201" s="197" t="e">
        <f>('3'!E7+'9'!E7)/('3'!J7+'9'!J7)</f>
        <v>#DIV/0!</v>
      </c>
    </row>
    <row r="5202" spans="1:4">
      <c r="A5202" s="194" t="s">
        <v>5882</v>
      </c>
      <c r="B5202" s="198" t="s">
        <v>429</v>
      </c>
      <c r="C5202" s="196">
        <f>'3'!E8+'9'!E8</f>
        <v>0</v>
      </c>
      <c r="D5202" s="197" t="e">
        <f>('3'!E8+'9'!E8)/('3'!J8+'9'!J8)</f>
        <v>#DIV/0!</v>
      </c>
    </row>
    <row r="5203" spans="1:4">
      <c r="A5203" s="194" t="s">
        <v>5883</v>
      </c>
      <c r="B5203" s="198" t="s">
        <v>431</v>
      </c>
      <c r="C5203" s="196">
        <f>'3'!E9+'9'!E9</f>
        <v>0</v>
      </c>
      <c r="D5203" s="197" t="e">
        <f>('3'!E9+'9'!E9)/('3'!J9+'9'!J9)</f>
        <v>#DIV/0!</v>
      </c>
    </row>
    <row r="5204" spans="1:4">
      <c r="A5204" s="194" t="s">
        <v>5884</v>
      </c>
      <c r="B5204" s="198" t="s">
        <v>433</v>
      </c>
      <c r="C5204" s="196">
        <f>'3'!E10+'9'!E10</f>
        <v>0</v>
      </c>
      <c r="D5204" s="197" t="e">
        <f>('3'!E10+'9'!E10)/('3'!J10+'9'!J10)</f>
        <v>#DIV/0!</v>
      </c>
    </row>
    <row r="5205" spans="1:4">
      <c r="A5205" s="194" t="s">
        <v>5885</v>
      </c>
      <c r="B5205" s="198" t="s">
        <v>435</v>
      </c>
      <c r="C5205" s="196">
        <f>'3'!E11+'9'!E11</f>
        <v>0</v>
      </c>
      <c r="D5205" s="197" t="e">
        <f>('3'!E11+'9'!E11)/('3'!J11+'9'!J11)</f>
        <v>#DIV/0!</v>
      </c>
    </row>
    <row r="5206" spans="1:4">
      <c r="A5206" s="194" t="s">
        <v>5886</v>
      </c>
      <c r="B5206" s="198" t="s">
        <v>437</v>
      </c>
      <c r="C5206" s="196">
        <f>'3'!E12+'9'!E12</f>
        <v>0</v>
      </c>
      <c r="D5206" s="197" t="e">
        <f>('3'!E12+'9'!E12)/('3'!J12+'9'!J12)</f>
        <v>#DIV/0!</v>
      </c>
    </row>
    <row r="5207" spans="1:4">
      <c r="A5207" s="194" t="s">
        <v>5887</v>
      </c>
      <c r="B5207" s="198" t="s">
        <v>439</v>
      </c>
      <c r="C5207" s="196">
        <f>'3'!E13+'9'!E13</f>
        <v>0</v>
      </c>
      <c r="D5207" s="197" t="e">
        <f>('3'!E13+'9'!E13)/('3'!J13+'9'!J13)</f>
        <v>#DIV/0!</v>
      </c>
    </row>
    <row r="5208" spans="1:4">
      <c r="A5208" s="194" t="s">
        <v>5888</v>
      </c>
      <c r="B5208" s="198" t="s">
        <v>441</v>
      </c>
      <c r="C5208" s="196">
        <f>'3'!E14+'9'!E14</f>
        <v>0</v>
      </c>
      <c r="D5208" s="197" t="e">
        <f>('3'!E14+'9'!E14)/('3'!J14+'9'!J14)</f>
        <v>#DIV/0!</v>
      </c>
    </row>
    <row r="5209" spans="1:4">
      <c r="A5209" s="194" t="s">
        <v>5889</v>
      </c>
      <c r="B5209" s="198" t="s">
        <v>443</v>
      </c>
      <c r="C5209" s="196">
        <f>'3'!E15+'9'!E15</f>
        <v>0</v>
      </c>
      <c r="D5209" s="197" t="e">
        <f>('3'!E15+'9'!E15)/('3'!J15+'9'!J15)</f>
        <v>#DIV/0!</v>
      </c>
    </row>
    <row r="5210" spans="1:4">
      <c r="A5210" s="194" t="s">
        <v>5890</v>
      </c>
      <c r="B5210" s="198" t="s">
        <v>445</v>
      </c>
      <c r="C5210" s="196">
        <f>'3'!E16+'9'!E16</f>
        <v>0</v>
      </c>
      <c r="D5210" s="197" t="e">
        <f>('3'!E16+'9'!E16)/('3'!J16+'9'!J16)</f>
        <v>#DIV/0!</v>
      </c>
    </row>
    <row r="5211" spans="1:4">
      <c r="A5211" s="194" t="s">
        <v>5891</v>
      </c>
      <c r="B5211" s="198" t="s">
        <v>447</v>
      </c>
      <c r="C5211" s="196">
        <f>'3'!E17+'9'!E17</f>
        <v>0</v>
      </c>
      <c r="D5211" s="197" t="e">
        <f>('3'!E17+'9'!E17)/('3'!J17+'9'!J17)</f>
        <v>#DIV/0!</v>
      </c>
    </row>
    <row r="5212" spans="1:4">
      <c r="A5212" s="194" t="s">
        <v>5892</v>
      </c>
      <c r="B5212" s="198" t="s">
        <v>449</v>
      </c>
      <c r="C5212" s="196">
        <f>'3'!E18+'9'!E18</f>
        <v>0</v>
      </c>
      <c r="D5212" s="197" t="e">
        <f>('3'!E18+'9'!E18)/('3'!J18+'9'!J18)</f>
        <v>#DIV/0!</v>
      </c>
    </row>
    <row r="5213" spans="1:4">
      <c r="A5213" s="194" t="s">
        <v>5893</v>
      </c>
      <c r="B5213" s="198" t="s">
        <v>451</v>
      </c>
      <c r="C5213" s="196">
        <f>'3'!E19+'9'!E19</f>
        <v>0</v>
      </c>
      <c r="D5213" s="197" t="e">
        <f>('3'!E19+'9'!E19)/('3'!J19+'9'!J19)</f>
        <v>#DIV/0!</v>
      </c>
    </row>
    <row r="5214" spans="1:4">
      <c r="A5214" s="194" t="s">
        <v>5894</v>
      </c>
      <c r="B5214" s="198" t="s">
        <v>453</v>
      </c>
      <c r="C5214" s="196">
        <f>'3'!E20+'9'!E20</f>
        <v>0</v>
      </c>
      <c r="D5214" s="197" t="e">
        <f>('3'!E20+'9'!E20)/('3'!J20+'9'!J20)</f>
        <v>#DIV/0!</v>
      </c>
    </row>
    <row r="5215" spans="1:4">
      <c r="A5215" s="194" t="s">
        <v>5895</v>
      </c>
      <c r="B5215" s="198" t="s">
        <v>455</v>
      </c>
      <c r="C5215" s="196">
        <f>'3'!E21+'9'!E21</f>
        <v>0</v>
      </c>
      <c r="D5215" s="197" t="e">
        <f>('3'!E21+'9'!E21)/('3'!J21+'9'!J21)</f>
        <v>#DIV/0!</v>
      </c>
    </row>
    <row r="5216" spans="1:4">
      <c r="A5216" s="194" t="s">
        <v>5896</v>
      </c>
      <c r="B5216" s="198" t="s">
        <v>457</v>
      </c>
      <c r="C5216" s="196">
        <f>'3'!E22+'9'!E22</f>
        <v>0</v>
      </c>
      <c r="D5216" s="197" t="e">
        <f>('3'!E22+'9'!E22)/('3'!J22+'9'!J22)</f>
        <v>#DIV/0!</v>
      </c>
    </row>
    <row r="5217" spans="1:4">
      <c r="A5217" s="194" t="s">
        <v>5897</v>
      </c>
      <c r="B5217" s="198" t="s">
        <v>459</v>
      </c>
      <c r="C5217" s="196">
        <f>'3'!E23+'9'!E23</f>
        <v>0</v>
      </c>
      <c r="D5217" s="197" t="e">
        <f>('3'!E23+'9'!E23)/('3'!J23+'9'!J23)</f>
        <v>#DIV/0!</v>
      </c>
    </row>
    <row r="5218" spans="1:4">
      <c r="A5218" s="194" t="s">
        <v>5898</v>
      </c>
      <c r="B5218" s="198" t="s">
        <v>461</v>
      </c>
      <c r="C5218" s="196">
        <f>'3'!E24+'9'!E24</f>
        <v>0</v>
      </c>
      <c r="D5218" s="197" t="e">
        <f>('3'!E24+'9'!E24)/('3'!J24+'9'!J24)</f>
        <v>#DIV/0!</v>
      </c>
    </row>
    <row r="5219" spans="1:4">
      <c r="A5219" s="194" t="s">
        <v>5899</v>
      </c>
      <c r="B5219" s="198" t="s">
        <v>463</v>
      </c>
      <c r="C5219" s="196">
        <f>'3'!E25+'9'!E25</f>
        <v>0</v>
      </c>
      <c r="D5219" s="197" t="e">
        <f>('3'!E25+'9'!E25)/('3'!J25+'9'!J25)</f>
        <v>#DIV/0!</v>
      </c>
    </row>
    <row r="5220" spans="1:4">
      <c r="A5220" s="194" t="s">
        <v>5900</v>
      </c>
      <c r="B5220" s="198" t="s">
        <v>465</v>
      </c>
      <c r="C5220" s="196">
        <f>'3'!E26+'9'!E26</f>
        <v>0</v>
      </c>
      <c r="D5220" s="197" t="e">
        <f>('3'!E26+'9'!E26)/('3'!J26+'9'!J26)</f>
        <v>#DIV/0!</v>
      </c>
    </row>
    <row r="5221" spans="1:4">
      <c r="A5221" s="194" t="s">
        <v>5901</v>
      </c>
      <c r="B5221" s="198" t="s">
        <v>467</v>
      </c>
      <c r="C5221" s="196">
        <f>'3'!E27+'9'!E27</f>
        <v>0</v>
      </c>
      <c r="D5221" s="197" t="e">
        <f>('3'!E27+'9'!E27)/('3'!J27+'9'!J27)</f>
        <v>#DIV/0!</v>
      </c>
    </row>
    <row r="5222" spans="1:4">
      <c r="A5222" s="194" t="s">
        <v>5902</v>
      </c>
      <c r="B5222" s="198" t="s">
        <v>469</v>
      </c>
      <c r="C5222" s="196">
        <f>'3'!E28+'9'!E28</f>
        <v>0</v>
      </c>
      <c r="D5222" s="197" t="e">
        <f>('3'!E28+'9'!E28)/('3'!J28+'9'!J28)</f>
        <v>#DIV/0!</v>
      </c>
    </row>
    <row r="5223" spans="1:4">
      <c r="A5223" s="194" t="s">
        <v>5903</v>
      </c>
      <c r="B5223" s="198" t="s">
        <v>471</v>
      </c>
      <c r="C5223" s="196">
        <f>'3'!E29+'9'!E29</f>
        <v>0</v>
      </c>
      <c r="D5223" s="197" t="e">
        <f>('3'!E29+'9'!E29)/('3'!J29+'9'!J29)</f>
        <v>#DIV/0!</v>
      </c>
    </row>
    <row r="5224" ht="25.5" spans="1:4">
      <c r="A5224" s="194" t="s">
        <v>5904</v>
      </c>
      <c r="B5224" s="199" t="s">
        <v>473</v>
      </c>
      <c r="C5224" s="196">
        <f>'3'!E30+'9'!E30</f>
        <v>0</v>
      </c>
      <c r="D5224" s="197" t="e">
        <f>('3'!E30+'9'!E30)/('3'!J30+'9'!J30)</f>
        <v>#DIV/0!</v>
      </c>
    </row>
    <row r="5225" spans="1:4">
      <c r="A5225" s="194" t="s">
        <v>5905</v>
      </c>
      <c r="B5225" s="198" t="s">
        <v>475</v>
      </c>
      <c r="C5225" s="196">
        <f>'3'!E31+'9'!E31</f>
        <v>0</v>
      </c>
      <c r="D5225" s="197" t="e">
        <f>('3'!E31+'9'!E31)/('3'!J31+'9'!J31)</f>
        <v>#DIV/0!</v>
      </c>
    </row>
    <row r="5226" spans="1:4">
      <c r="A5226" s="194" t="s">
        <v>5906</v>
      </c>
      <c r="B5226" s="198" t="s">
        <v>477</v>
      </c>
      <c r="C5226" s="196">
        <f>'4'!E6+'10'!E6</f>
        <v>0</v>
      </c>
      <c r="D5226" s="197" t="e">
        <f>('4'!E6+'10'!E6)/('4'!J6+'10'!J6)</f>
        <v>#DIV/0!</v>
      </c>
    </row>
    <row r="5227" spans="1:4">
      <c r="A5227" s="194" t="s">
        <v>5907</v>
      </c>
      <c r="B5227" s="199" t="s">
        <v>479</v>
      </c>
      <c r="C5227" s="196">
        <f>'4'!E7+'10'!E7</f>
        <v>0</v>
      </c>
      <c r="D5227" s="197" t="e">
        <f>('4'!E7+'10'!E7)/('4'!J7+'10'!J7)</f>
        <v>#DIV/0!</v>
      </c>
    </row>
    <row r="5228" spans="1:4">
      <c r="A5228" s="194" t="s">
        <v>5908</v>
      </c>
      <c r="B5228" s="198" t="s">
        <v>481</v>
      </c>
      <c r="C5228" s="196">
        <f>'4'!E8+'10'!E8</f>
        <v>0</v>
      </c>
      <c r="D5228" s="197" t="e">
        <f>('4'!E8+'10'!E8)/('4'!J8+'10'!J8)</f>
        <v>#DIV/0!</v>
      </c>
    </row>
    <row r="5229" spans="1:4">
      <c r="A5229" s="194" t="s">
        <v>5909</v>
      </c>
      <c r="B5229" s="198" t="s">
        <v>483</v>
      </c>
      <c r="C5229" s="196">
        <f>'4'!E9+'10'!E9</f>
        <v>0</v>
      </c>
      <c r="D5229" s="197" t="e">
        <f>('4'!E9+'10'!E9)/('4'!J9+'10'!J9)</f>
        <v>#DIV/0!</v>
      </c>
    </row>
    <row r="5230" spans="1:4">
      <c r="A5230" s="194" t="s">
        <v>5910</v>
      </c>
      <c r="B5230" s="198" t="s">
        <v>485</v>
      </c>
      <c r="C5230" s="196">
        <f>'4'!E10+'10'!E10</f>
        <v>0</v>
      </c>
      <c r="D5230" s="197" t="e">
        <f>('4'!E10+'10'!E10)/('4'!J10+'10'!J10)</f>
        <v>#DIV/0!</v>
      </c>
    </row>
    <row r="5231" spans="1:4">
      <c r="A5231" s="194" t="s">
        <v>5911</v>
      </c>
      <c r="B5231" s="198" t="s">
        <v>487</v>
      </c>
      <c r="C5231" s="196">
        <f>'4'!E11+'10'!E11</f>
        <v>0</v>
      </c>
      <c r="D5231" s="197" t="e">
        <f>('4'!E11+'10'!E11)/('4'!J11+'10'!J11)</f>
        <v>#DIV/0!</v>
      </c>
    </row>
    <row r="5232" spans="1:4">
      <c r="A5232" s="194" t="s">
        <v>5912</v>
      </c>
      <c r="B5232" s="198" t="s">
        <v>489</v>
      </c>
      <c r="C5232" s="196">
        <f>'4'!E12+'10'!E12</f>
        <v>0</v>
      </c>
      <c r="D5232" s="197" t="e">
        <f>('4'!E12+'10'!E12)/('4'!J12+'10'!J12)</f>
        <v>#DIV/0!</v>
      </c>
    </row>
    <row r="5233" spans="1:4">
      <c r="A5233" s="194" t="s">
        <v>5913</v>
      </c>
      <c r="B5233" s="198" t="s">
        <v>491</v>
      </c>
      <c r="C5233" s="196">
        <f>'4'!E13+'10'!E13</f>
        <v>0</v>
      </c>
      <c r="D5233" s="197" t="e">
        <f>('4'!E13+'10'!E13)/('4'!J13+'10'!J13)</f>
        <v>#DIV/0!</v>
      </c>
    </row>
    <row r="5234" spans="1:4">
      <c r="A5234" s="194" t="s">
        <v>5914</v>
      </c>
      <c r="B5234" s="198" t="s">
        <v>493</v>
      </c>
      <c r="C5234" s="196">
        <f>'4'!E14+'10'!E14</f>
        <v>0</v>
      </c>
      <c r="D5234" s="197" t="e">
        <f>('4'!E14+'10'!E14)/('4'!J14+'10'!J14)</f>
        <v>#DIV/0!</v>
      </c>
    </row>
    <row r="5235" spans="1:4">
      <c r="A5235" s="194" t="s">
        <v>5915</v>
      </c>
      <c r="B5235" s="198" t="s">
        <v>495</v>
      </c>
      <c r="C5235" s="196">
        <f>'4'!E15+'10'!E15</f>
        <v>0</v>
      </c>
      <c r="D5235" s="197" t="e">
        <f>('4'!E15+'10'!E15)/('4'!J15+'10'!J15)</f>
        <v>#DIV/0!</v>
      </c>
    </row>
    <row r="5236" spans="1:4">
      <c r="A5236" s="194" t="s">
        <v>5916</v>
      </c>
      <c r="B5236" s="198" t="s">
        <v>497</v>
      </c>
      <c r="C5236" s="196">
        <f>'4'!E16+'10'!E16</f>
        <v>0</v>
      </c>
      <c r="D5236" s="197" t="e">
        <f>('4'!E16+'10'!E16)/('4'!J16+'10'!J16)</f>
        <v>#DIV/0!</v>
      </c>
    </row>
    <row r="5237" spans="1:4">
      <c r="A5237" s="194" t="s">
        <v>5917</v>
      </c>
      <c r="B5237" s="198" t="s">
        <v>499</v>
      </c>
      <c r="C5237" s="196">
        <f>'4'!E17+'10'!E17</f>
        <v>0</v>
      </c>
      <c r="D5237" s="197" t="e">
        <f>('4'!E17+'10'!E17)/('4'!J17+'10'!J17)</f>
        <v>#DIV/0!</v>
      </c>
    </row>
    <row r="5238" spans="1:4">
      <c r="A5238" s="194" t="s">
        <v>5918</v>
      </c>
      <c r="B5238" s="198" t="s">
        <v>501</v>
      </c>
      <c r="C5238" s="196">
        <f>'4'!E18+'10'!E18</f>
        <v>0</v>
      </c>
      <c r="D5238" s="197" t="e">
        <f>('4'!E18+'10'!E18)/('4'!J18+'10'!J18)</f>
        <v>#DIV/0!</v>
      </c>
    </row>
    <row r="5239" spans="1:4">
      <c r="A5239" s="194" t="s">
        <v>5919</v>
      </c>
      <c r="B5239" s="198" t="s">
        <v>503</v>
      </c>
      <c r="C5239" s="196">
        <f>'4'!E19+'10'!E19</f>
        <v>0</v>
      </c>
      <c r="D5239" s="197" t="e">
        <f>('4'!E19+'10'!E19)/('4'!J19+'10'!J19)</f>
        <v>#DIV/0!</v>
      </c>
    </row>
    <row r="5240" spans="1:4">
      <c r="A5240" s="194" t="s">
        <v>5920</v>
      </c>
      <c r="B5240" s="198" t="s">
        <v>505</v>
      </c>
      <c r="C5240" s="196">
        <f>'4'!E20+'10'!E20</f>
        <v>0</v>
      </c>
      <c r="D5240" s="197" t="e">
        <f>('4'!E20+'10'!E20)/('4'!J20+'10'!J20)</f>
        <v>#DIV/0!</v>
      </c>
    </row>
    <row r="5241" spans="1:4">
      <c r="A5241" s="194" t="s">
        <v>5921</v>
      </c>
      <c r="B5241" s="198" t="s">
        <v>507</v>
      </c>
      <c r="C5241" s="196">
        <f>'4'!E21+'10'!E21</f>
        <v>0</v>
      </c>
      <c r="D5241" s="197" t="e">
        <f>('4'!E21+'10'!E21)/('4'!J21+'10'!J21)</f>
        <v>#DIV/0!</v>
      </c>
    </row>
    <row r="5242" spans="1:4">
      <c r="A5242" s="194" t="s">
        <v>5922</v>
      </c>
      <c r="B5242" s="198" t="s">
        <v>509</v>
      </c>
      <c r="C5242" s="196">
        <f>'4'!E22+'10'!E22</f>
        <v>0</v>
      </c>
      <c r="D5242" s="197" t="e">
        <f>('4'!E22+'10'!E22)/('4'!J22+'10'!J22)</f>
        <v>#DIV/0!</v>
      </c>
    </row>
    <row r="5243" spans="1:4">
      <c r="A5243" s="194" t="s">
        <v>5923</v>
      </c>
      <c r="B5243" s="198" t="s">
        <v>511</v>
      </c>
      <c r="C5243" s="196">
        <f>'4'!E23+'10'!E23</f>
        <v>0</v>
      </c>
      <c r="D5243" s="197" t="e">
        <f>('4'!E23+'10'!E23)/('4'!J23+'10'!J23)</f>
        <v>#DIV/0!</v>
      </c>
    </row>
    <row r="5244" spans="1:4">
      <c r="A5244" s="194" t="s">
        <v>5924</v>
      </c>
      <c r="B5244" s="198" t="s">
        <v>513</v>
      </c>
      <c r="C5244" s="196">
        <f>'4'!E24+'10'!E24</f>
        <v>0</v>
      </c>
      <c r="D5244" s="197" t="e">
        <f>('4'!E24+'10'!E24)/('4'!J24+'10'!J24)</f>
        <v>#DIV/0!</v>
      </c>
    </row>
    <row r="5245" spans="1:4">
      <c r="A5245" s="194" t="s">
        <v>5925</v>
      </c>
      <c r="B5245" s="198" t="s">
        <v>515</v>
      </c>
      <c r="C5245" s="196">
        <f>'4'!E25+'10'!E25</f>
        <v>0</v>
      </c>
      <c r="D5245" s="197" t="e">
        <f>('4'!E25+'10'!E25)/('4'!J25+'10'!J25)</f>
        <v>#DIV/0!</v>
      </c>
    </row>
    <row r="5246" spans="1:4">
      <c r="A5246" s="194" t="s">
        <v>5926</v>
      </c>
      <c r="B5246" s="198" t="s">
        <v>517</v>
      </c>
      <c r="C5246" s="196" t="str">
        <f>'4'!E26</f>
        <v>X</v>
      </c>
      <c r="D5246" s="197" t="str">
        <f>'4'!E26</f>
        <v>X</v>
      </c>
    </row>
    <row r="5247" spans="1:4">
      <c r="A5247" s="194" t="s">
        <v>5927</v>
      </c>
      <c r="B5247" s="198" t="s">
        <v>519</v>
      </c>
      <c r="C5247" s="196">
        <f>'4'!E27+'10'!E27</f>
        <v>0</v>
      </c>
      <c r="D5247" s="197" t="e">
        <f>('4'!E27+'10'!E27)/('4'!J27+'10'!J27)</f>
        <v>#DIV/0!</v>
      </c>
    </row>
    <row r="5248" spans="1:4">
      <c r="A5248" s="194" t="s">
        <v>5928</v>
      </c>
      <c r="B5248" s="198" t="s">
        <v>521</v>
      </c>
      <c r="C5248" s="196">
        <f>'4'!E28+'10'!E28</f>
        <v>0</v>
      </c>
      <c r="D5248" s="197" t="e">
        <f>('4'!E28+'10'!E28)/('4'!J28+'10'!J28)</f>
        <v>#DIV/0!</v>
      </c>
    </row>
    <row r="5249" ht="25.5" spans="1:4">
      <c r="A5249" s="194" t="s">
        <v>5929</v>
      </c>
      <c r="B5249" s="198" t="s">
        <v>523</v>
      </c>
      <c r="C5249" s="196">
        <f>'4'!E29+'10'!E29</f>
        <v>0</v>
      </c>
      <c r="D5249" s="197" t="e">
        <f>('4'!E29+'10'!E29)/('4'!J29+'10'!J29)</f>
        <v>#DIV/0!</v>
      </c>
    </row>
    <row r="5250" spans="1:4">
      <c r="A5250" s="194" t="s">
        <v>5930</v>
      </c>
      <c r="B5250" s="198" t="s">
        <v>525</v>
      </c>
      <c r="C5250" s="196">
        <f>'4'!E30+'10'!E30</f>
        <v>0</v>
      </c>
      <c r="D5250" s="197" t="e">
        <f>('4'!E30+'10'!E30)/('4'!J30+'10'!J30)</f>
        <v>#DIV/0!</v>
      </c>
    </row>
    <row r="5251" spans="1:4">
      <c r="A5251" s="194" t="s">
        <v>5931</v>
      </c>
      <c r="B5251" s="198" t="s">
        <v>527</v>
      </c>
      <c r="C5251" s="196" t="str">
        <f>'4'!E31</f>
        <v>X</v>
      </c>
      <c r="D5251" s="197" t="str">
        <f>'4'!E31</f>
        <v>X</v>
      </c>
    </row>
    <row r="5252" spans="1:4">
      <c r="A5252" s="194" t="s">
        <v>5932</v>
      </c>
      <c r="B5252" s="198" t="s">
        <v>529</v>
      </c>
      <c r="C5252" s="196" t="str">
        <f>'4'!E32</f>
        <v>X</v>
      </c>
      <c r="D5252" s="197" t="str">
        <f>'4'!E32</f>
        <v>X</v>
      </c>
    </row>
    <row r="5253" spans="1:4">
      <c r="A5253" s="194" t="s">
        <v>5933</v>
      </c>
      <c r="B5253" s="198" t="s">
        <v>531</v>
      </c>
      <c r="C5253" s="196" t="str">
        <f>'4'!E33</f>
        <v>X</v>
      </c>
      <c r="D5253" s="197" t="str">
        <f>'4'!E33</f>
        <v>X</v>
      </c>
    </row>
    <row r="5254" spans="1:4">
      <c r="A5254" s="194" t="s">
        <v>5934</v>
      </c>
      <c r="B5254" s="198" t="s">
        <v>533</v>
      </c>
      <c r="C5254" s="196" t="str">
        <f>'5'!E6</f>
        <v>X</v>
      </c>
      <c r="D5254" s="197" t="str">
        <f>'5'!E6</f>
        <v>X</v>
      </c>
    </row>
    <row r="5255" spans="1:4">
      <c r="A5255" s="194" t="s">
        <v>5935</v>
      </c>
      <c r="B5255" s="198" t="s">
        <v>535</v>
      </c>
      <c r="C5255" s="196" t="str">
        <f>'5'!E7</f>
        <v>X</v>
      </c>
      <c r="D5255" s="197" t="str">
        <f>'5'!E7</f>
        <v>X</v>
      </c>
    </row>
    <row r="5256" spans="1:4">
      <c r="A5256" s="194" t="s">
        <v>5936</v>
      </c>
      <c r="B5256" s="198" t="s">
        <v>537</v>
      </c>
      <c r="C5256" s="196">
        <f>'5'!E8+'11'!E8</f>
        <v>1.5</v>
      </c>
      <c r="D5256" s="197">
        <f>('5'!E8+'11'!E8)/('5'!J8+'11'!J8)</f>
        <v>1.5</v>
      </c>
    </row>
    <row r="5257" spans="1:4">
      <c r="A5257" s="194" t="s">
        <v>5937</v>
      </c>
      <c r="B5257" s="198" t="s">
        <v>539</v>
      </c>
      <c r="C5257" s="196">
        <f>'5'!E9+'11'!E9</f>
        <v>0</v>
      </c>
      <c r="D5257" s="197" t="e">
        <f>('5'!E9+'11'!E9)/('5'!J9+'11'!J9)</f>
        <v>#DIV/0!</v>
      </c>
    </row>
    <row r="5258" spans="1:4">
      <c r="A5258" s="194" t="s">
        <v>5938</v>
      </c>
      <c r="B5258" s="198" t="s">
        <v>541</v>
      </c>
      <c r="C5258" s="196">
        <f>'5'!E10+'11'!E10</f>
        <v>0</v>
      </c>
      <c r="D5258" s="197" t="e">
        <f>('5'!E10+'11'!E10)/('5'!J10+'11'!J10)</f>
        <v>#DIV/0!</v>
      </c>
    </row>
    <row r="5259" spans="1:4">
      <c r="A5259" s="194" t="s">
        <v>5939</v>
      </c>
      <c r="B5259" s="198" t="s">
        <v>543</v>
      </c>
      <c r="C5259" s="196">
        <f>'5'!E11+'11'!E11</f>
        <v>0</v>
      </c>
      <c r="D5259" s="197" t="e">
        <f>('5'!E11+'11'!E11)/('5'!J11+'11'!J11)</f>
        <v>#DIV/0!</v>
      </c>
    </row>
    <row r="5260" spans="1:4">
      <c r="A5260" s="194" t="s">
        <v>5940</v>
      </c>
      <c r="B5260" s="198" t="s">
        <v>545</v>
      </c>
      <c r="C5260" s="196">
        <f>'5'!E12+'11'!E12</f>
        <v>0</v>
      </c>
      <c r="D5260" s="197" t="e">
        <f>('5'!E12+'11'!E12)/('5'!J12+'11'!J12)</f>
        <v>#DIV/0!</v>
      </c>
    </row>
    <row r="5261" spans="1:4">
      <c r="A5261" s="194" t="s">
        <v>5941</v>
      </c>
      <c r="B5261" s="198" t="s">
        <v>547</v>
      </c>
      <c r="C5261" s="196">
        <f>'5'!E13+'11'!E13</f>
        <v>0</v>
      </c>
      <c r="D5261" s="197" t="e">
        <f>('5'!E13+'11'!E13)/('5'!J13+'11'!J13)</f>
        <v>#DIV/0!</v>
      </c>
    </row>
    <row r="5262" spans="1:4">
      <c r="A5262" s="194" t="s">
        <v>5942</v>
      </c>
      <c r="B5262" s="198" t="s">
        <v>549</v>
      </c>
      <c r="C5262" s="196">
        <f>'5'!E14+'11'!E14</f>
        <v>0</v>
      </c>
      <c r="D5262" s="197" t="e">
        <f>('5'!E14+'11'!E14)/('5'!J14+'11'!J14)</f>
        <v>#DIV/0!</v>
      </c>
    </row>
    <row r="5263" spans="1:4">
      <c r="A5263" s="194" t="s">
        <v>5943</v>
      </c>
      <c r="B5263" s="198" t="s">
        <v>551</v>
      </c>
      <c r="C5263" s="196">
        <f>'5'!E15+'11'!E15</f>
        <v>0</v>
      </c>
      <c r="D5263" s="197" t="e">
        <f>('5'!E15+'11'!E15)/('5'!J15+'11'!J15)</f>
        <v>#DIV/0!</v>
      </c>
    </row>
    <row r="5264" spans="1:4">
      <c r="A5264" s="194" t="s">
        <v>5944</v>
      </c>
      <c r="B5264" s="198" t="s">
        <v>553</v>
      </c>
      <c r="C5264" s="196">
        <f>'5'!E16+'11'!E16</f>
        <v>0</v>
      </c>
      <c r="D5264" s="197" t="e">
        <f>('5'!E16+'11'!E16)/('5'!J16+'11'!J16)</f>
        <v>#DIV/0!</v>
      </c>
    </row>
    <row r="5265" spans="1:4">
      <c r="A5265" s="194" t="s">
        <v>5945</v>
      </c>
      <c r="B5265" s="198" t="s">
        <v>555</v>
      </c>
      <c r="C5265" s="196">
        <f>'5'!E17+'11'!E17</f>
        <v>0</v>
      </c>
      <c r="D5265" s="197" t="e">
        <f>('5'!E17+'11'!E17)/('5'!J17+'11'!J17)</f>
        <v>#DIV/0!</v>
      </c>
    </row>
    <row r="5266" spans="1:4">
      <c r="A5266" s="194" t="s">
        <v>5946</v>
      </c>
      <c r="B5266" s="198" t="s">
        <v>5453</v>
      </c>
      <c r="C5266" s="196">
        <f>'5'!E18+'11'!E18</f>
        <v>0</v>
      </c>
      <c r="D5266" s="197" t="e">
        <f>('5'!E18+'11'!E18)/('5'!J18+'11'!J18)</f>
        <v>#DIV/0!</v>
      </c>
    </row>
    <row r="5267" spans="1:4">
      <c r="A5267" s="194" t="s">
        <v>5947</v>
      </c>
      <c r="B5267" s="198" t="s">
        <v>559</v>
      </c>
      <c r="C5267" s="196">
        <f>'5'!E19+'11'!E19</f>
        <v>0</v>
      </c>
      <c r="D5267" s="197" t="e">
        <f>('5'!E19+'11'!E19)/('5'!J19+'11'!J19)</f>
        <v>#DIV/0!</v>
      </c>
    </row>
    <row r="5268" spans="1:4">
      <c r="A5268" s="194" t="s">
        <v>5948</v>
      </c>
      <c r="B5268" s="198" t="s">
        <v>561</v>
      </c>
      <c r="C5268" s="196">
        <f>'5'!E20+'11'!E20</f>
        <v>0</v>
      </c>
      <c r="D5268" s="197" t="e">
        <f>('5'!E20+'11'!E20)/('5'!J20+'11'!J20)</f>
        <v>#DIV/0!</v>
      </c>
    </row>
    <row r="5269" spans="1:4">
      <c r="A5269" s="194" t="s">
        <v>5949</v>
      </c>
      <c r="B5269" s="198" t="s">
        <v>563</v>
      </c>
      <c r="C5269" s="196">
        <f>'5'!E21+'11'!E21</f>
        <v>0</v>
      </c>
      <c r="D5269" s="197" t="e">
        <f>('5'!E21+'11'!E21)/('5'!J21+'11'!J21)</f>
        <v>#DIV/0!</v>
      </c>
    </row>
    <row r="5270" spans="1:4">
      <c r="A5270" s="194" t="s">
        <v>5950</v>
      </c>
      <c r="B5270" s="198" t="s">
        <v>254</v>
      </c>
      <c r="C5270" s="196">
        <f>'5'!E22+'11'!E22</f>
        <v>0</v>
      </c>
      <c r="D5270" s="197" t="e">
        <f>('5'!E22+'11'!E22)/('5'!J22+'11'!J22)</f>
        <v>#DIV/0!</v>
      </c>
    </row>
    <row r="5271" spans="1:4">
      <c r="A5271" s="194" t="s">
        <v>5951</v>
      </c>
      <c r="B5271" s="198" t="s">
        <v>566</v>
      </c>
      <c r="C5271" s="196">
        <f>'5'!E23+'11'!E23</f>
        <v>0</v>
      </c>
      <c r="D5271" s="197" t="e">
        <f>('5'!E23+'11'!E23)/('5'!J23+'11'!J23)</f>
        <v>#DIV/0!</v>
      </c>
    </row>
    <row r="5272" spans="1:4">
      <c r="A5272" s="194" t="s">
        <v>5952</v>
      </c>
      <c r="B5272" s="198" t="s">
        <v>568</v>
      </c>
      <c r="C5272" s="196">
        <f>'5'!E24+'11'!E24</f>
        <v>0</v>
      </c>
      <c r="D5272" s="197" t="e">
        <f>('5'!E24+'11'!E24)/('5'!J24+'11'!J24)</f>
        <v>#DIV/0!</v>
      </c>
    </row>
    <row r="5273" spans="1:4">
      <c r="A5273" s="194" t="s">
        <v>5953</v>
      </c>
      <c r="B5273" s="198" t="s">
        <v>570</v>
      </c>
      <c r="C5273" s="196">
        <f>'5'!E25+'11'!E25</f>
        <v>0</v>
      </c>
      <c r="D5273" s="197" t="e">
        <f>('5'!E25+'11'!E25)/('5'!J25+'11'!J25)</f>
        <v>#DIV/0!</v>
      </c>
    </row>
    <row r="5274" spans="1:4">
      <c r="A5274" s="194" t="s">
        <v>5954</v>
      </c>
      <c r="B5274" s="198" t="s">
        <v>572</v>
      </c>
      <c r="C5274" s="196">
        <f>'5'!E26+'11'!E26</f>
        <v>0</v>
      </c>
      <c r="D5274" s="197" t="e">
        <f>('5'!E26+'11'!E26)/('5'!J26+'11'!J26)</f>
        <v>#DIV/0!</v>
      </c>
    </row>
    <row r="5275" spans="1:4">
      <c r="A5275" s="194" t="s">
        <v>5955</v>
      </c>
      <c r="B5275" s="198" t="s">
        <v>574</v>
      </c>
      <c r="C5275" s="196">
        <f>'5'!E27+'11'!E27</f>
        <v>0</v>
      </c>
      <c r="D5275" s="197" t="e">
        <f>('5'!E27+'11'!E27)/('5'!J27+'11'!J27)</f>
        <v>#DIV/0!</v>
      </c>
    </row>
    <row r="5276" spans="1:4">
      <c r="A5276" s="194" t="s">
        <v>5956</v>
      </c>
      <c r="B5276" s="198" t="s">
        <v>576</v>
      </c>
      <c r="C5276" s="196">
        <f>'5'!E28+'11'!E28</f>
        <v>0</v>
      </c>
      <c r="D5276" s="197" t="e">
        <f>('5'!E28+'11'!E28)/('5'!J28+'11'!J28)</f>
        <v>#DIV/0!</v>
      </c>
    </row>
    <row r="5277" spans="1:4">
      <c r="A5277" s="194" t="s">
        <v>5957</v>
      </c>
      <c r="B5277" s="198" t="s">
        <v>578</v>
      </c>
      <c r="C5277" s="196">
        <f>'5'!E30+'11'!E30</f>
        <v>0</v>
      </c>
      <c r="D5277" s="197" t="e">
        <f>('5'!E30+'11'!E30)/('5'!J30+'11'!J30)</f>
        <v>#DIV/0!</v>
      </c>
    </row>
    <row r="5278" spans="1:4">
      <c r="A5278" s="194" t="s">
        <v>5958</v>
      </c>
      <c r="B5278" s="198" t="s">
        <v>733</v>
      </c>
      <c r="C5278" s="196">
        <f>'6'!E6+'12'!E6</f>
        <v>0</v>
      </c>
      <c r="D5278" s="197" t="e">
        <f>('6'!E6+'12'!E6)/('6'!J6+'12'!J6)</f>
        <v>#DIV/0!</v>
      </c>
    </row>
    <row r="5279" spans="1:4">
      <c r="A5279" s="194" t="s">
        <v>5959</v>
      </c>
      <c r="B5279" s="198" t="s">
        <v>582</v>
      </c>
      <c r="C5279" s="196">
        <f>'6'!E7+'12'!E7</f>
        <v>0</v>
      </c>
      <c r="D5279" s="197" t="e">
        <f>('6'!E7+'12'!E7)/('6'!J7+'12'!J7)</f>
        <v>#DIV/0!</v>
      </c>
    </row>
    <row r="5280" spans="1:4">
      <c r="A5280" s="194" t="s">
        <v>5960</v>
      </c>
      <c r="B5280" s="198" t="s">
        <v>584</v>
      </c>
      <c r="C5280" s="196">
        <f>'6'!E8+'12'!E8</f>
        <v>0</v>
      </c>
      <c r="D5280" s="197" t="e">
        <f>('6'!E8+'12'!E8)/('6'!J8+'12'!J8)</f>
        <v>#DIV/0!</v>
      </c>
    </row>
    <row r="5281" spans="1:4">
      <c r="A5281" s="194" t="s">
        <v>5961</v>
      </c>
      <c r="B5281" s="198" t="s">
        <v>586</v>
      </c>
      <c r="C5281" s="196">
        <f>'6'!E13+'12'!E13</f>
        <v>1.5</v>
      </c>
      <c r="D5281" s="197">
        <f>('6'!E13+'12'!E13)/('6'!J13+'12'!J13)</f>
        <v>1.5</v>
      </c>
    </row>
    <row r="5282" spans="1:4">
      <c r="A5282" s="194" t="s">
        <v>5962</v>
      </c>
      <c r="B5282" s="198" t="s">
        <v>588</v>
      </c>
      <c r="C5282" s="196">
        <f>'6'!E17+'12'!E17</f>
        <v>1.5</v>
      </c>
      <c r="D5282" s="197">
        <f>('6'!E17+'12'!E17)/('6'!J17+'12'!J17)</f>
        <v>1.5</v>
      </c>
    </row>
    <row r="5283" spans="1:4">
      <c r="A5283" s="194" t="s">
        <v>5963</v>
      </c>
      <c r="B5283" s="198" t="s">
        <v>590</v>
      </c>
      <c r="C5283" s="196">
        <f>'6'!E19+'12'!E19</f>
        <v>0.5</v>
      </c>
      <c r="D5283" s="197" t="e">
        <f>('6'!E19+'12'!E19)/('6'!J19+'12'!J19)</f>
        <v>#DIV/0!</v>
      </c>
    </row>
    <row r="5284" spans="1:4">
      <c r="A5284" s="194" t="s">
        <v>5964</v>
      </c>
      <c r="B5284" s="199" t="s">
        <v>592</v>
      </c>
      <c r="C5284" s="196">
        <f>'6'!E20+'12'!E20</f>
        <v>0</v>
      </c>
      <c r="D5284" s="197" t="e">
        <f>('6'!E20+'12'!E20)/('6'!J20+'12'!J20)</f>
        <v>#DIV/0!</v>
      </c>
    </row>
    <row r="5285" spans="1:4">
      <c r="A5285" s="194" t="s">
        <v>5965</v>
      </c>
      <c r="B5285" s="198" t="s">
        <v>594</v>
      </c>
      <c r="C5285" s="196">
        <f>'6'!E22+'12'!E22</f>
        <v>0</v>
      </c>
      <c r="D5285" s="197" t="e">
        <f>('6'!E22+'12'!E22)/('6'!J22+'12'!J22)</f>
        <v>#DIV/0!</v>
      </c>
    </row>
    <row r="5286" spans="1:4">
      <c r="A5286" s="194" t="s">
        <v>5966</v>
      </c>
      <c r="B5286" s="198" t="s">
        <v>596</v>
      </c>
      <c r="C5286" s="196">
        <f>'6'!E23+'12'!E23</f>
        <v>0</v>
      </c>
      <c r="D5286" s="197" t="e">
        <f>('6'!E23+'12'!E23)/('6'!J23+'12'!J23)</f>
        <v>#DIV/0!</v>
      </c>
    </row>
    <row r="5287" spans="1:4">
      <c r="A5287" s="194" t="s">
        <v>5967</v>
      </c>
      <c r="B5287" s="198" t="s">
        <v>598</v>
      </c>
      <c r="C5287" s="196">
        <f>'6'!E24+'12'!E24</f>
        <v>0</v>
      </c>
      <c r="D5287" s="197" t="e">
        <f>('6'!E24+'12'!E24)/('6'!J24+'12'!J24)</f>
        <v>#DIV/0!</v>
      </c>
    </row>
    <row r="5288" spans="1:4">
      <c r="A5288" s="194" t="s">
        <v>5968</v>
      </c>
      <c r="B5288" s="198" t="s">
        <v>600</v>
      </c>
      <c r="C5288" s="196">
        <f>'6'!E25+'12'!E25</f>
        <v>0</v>
      </c>
      <c r="D5288" s="197" t="e">
        <f>('6'!E25+'12'!E25)/('6'!J25+'12'!J25)</f>
        <v>#DIV/0!</v>
      </c>
    </row>
    <row r="5289" spans="1:4">
      <c r="A5289" s="194" t="s">
        <v>5969</v>
      </c>
      <c r="B5289" s="198" t="s">
        <v>602</v>
      </c>
      <c r="C5289" s="196">
        <f>'6'!E26+'12'!E26</f>
        <v>0</v>
      </c>
      <c r="D5289" s="197" t="e">
        <f>('6'!E26+'12'!E26)/('6'!J26+'12'!J26)</f>
        <v>#DIV/0!</v>
      </c>
    </row>
    <row r="5290" spans="1:4">
      <c r="A5290" s="194" t="s">
        <v>5970</v>
      </c>
      <c r="B5290" s="198" t="s">
        <v>559</v>
      </c>
      <c r="C5290" s="196">
        <f>'6'!E27+'12'!E27</f>
        <v>0</v>
      </c>
      <c r="D5290" s="197" t="e">
        <f>('6'!E27+'12'!E27)/('6'!J27+'12'!J27)</f>
        <v>#DIV/0!</v>
      </c>
    </row>
    <row r="5291" spans="1:4">
      <c r="A5291" s="194" t="s">
        <v>5971</v>
      </c>
      <c r="B5291" s="198" t="s">
        <v>605</v>
      </c>
      <c r="C5291" s="196">
        <f>'7'!E6+'13'!E6</f>
        <v>0</v>
      </c>
      <c r="D5291" s="197" t="e">
        <f>('7'!E6+'13'!E6)/('7'!J6+'13'!J6)</f>
        <v>#DIV/0!</v>
      </c>
    </row>
    <row r="5292" spans="1:4">
      <c r="A5292" s="194" t="s">
        <v>5972</v>
      </c>
      <c r="B5292" s="198" t="s">
        <v>607</v>
      </c>
      <c r="C5292" s="196">
        <f>'7'!E7+'13'!E7</f>
        <v>0</v>
      </c>
      <c r="D5292" s="197" t="e">
        <f>('7'!E7+'13'!E7)/('7'!J7+'13'!J7)</f>
        <v>#DIV/0!</v>
      </c>
    </row>
    <row r="5293" spans="1:4">
      <c r="A5293" s="194" t="s">
        <v>5973</v>
      </c>
      <c r="B5293" s="198" t="s">
        <v>358</v>
      </c>
      <c r="C5293" s="196">
        <f>'7'!E8+'13'!E8</f>
        <v>1</v>
      </c>
      <c r="D5293" s="197">
        <f>('7'!E8+'13'!E8)/('7'!J8+'13'!J8)</f>
        <v>1</v>
      </c>
    </row>
    <row r="5294" spans="1:4">
      <c r="A5294" s="194" t="s">
        <v>5974</v>
      </c>
      <c r="B5294" s="198" t="s">
        <v>610</v>
      </c>
      <c r="C5294" s="196">
        <f>'7'!E9+'13'!E9</f>
        <v>0</v>
      </c>
      <c r="D5294" s="197" t="e">
        <f>('7'!E9+'13'!E9)/('7'!J9+'13'!J9)</f>
        <v>#DIV/0!</v>
      </c>
    </row>
    <row r="5295" spans="1:4">
      <c r="A5295" s="194" t="s">
        <v>5975</v>
      </c>
      <c r="B5295" s="198" t="s">
        <v>612</v>
      </c>
      <c r="C5295" s="196">
        <f>'7'!E10+'13'!E10</f>
        <v>0</v>
      </c>
      <c r="D5295" s="197" t="e">
        <f>('7'!E10+'13'!E10)/('7'!J10+'13'!J10)</f>
        <v>#DIV/0!</v>
      </c>
    </row>
    <row r="5296" spans="1:4">
      <c r="A5296" s="194" t="s">
        <v>5976</v>
      </c>
      <c r="B5296" s="198" t="s">
        <v>614</v>
      </c>
      <c r="C5296" s="196">
        <f>'7'!E11+'13'!E11</f>
        <v>0</v>
      </c>
      <c r="D5296" s="197" t="e">
        <f>('7'!E11+'13'!E11)/('7'!J11+'13'!J11)</f>
        <v>#DIV/0!</v>
      </c>
    </row>
    <row r="5297" spans="1:4">
      <c r="A5297" s="194" t="s">
        <v>5977</v>
      </c>
      <c r="B5297" s="198" t="s">
        <v>616</v>
      </c>
      <c r="C5297" s="196">
        <f>'7'!E12+'13'!E12</f>
        <v>0</v>
      </c>
      <c r="D5297" s="197" t="e">
        <f>('7'!E12+'13'!E12)/('7'!J12+'13'!J12)</f>
        <v>#DIV/0!</v>
      </c>
    </row>
    <row r="5298" spans="1:4">
      <c r="A5298" s="194" t="s">
        <v>5978</v>
      </c>
      <c r="B5298" s="198" t="s">
        <v>618</v>
      </c>
      <c r="C5298" s="196">
        <f>'7'!E13+'13'!E13</f>
        <v>0</v>
      </c>
      <c r="D5298" s="197" t="e">
        <f>('7'!E13+'13'!E13)/('7'!J13+'13'!J13)</f>
        <v>#DIV/0!</v>
      </c>
    </row>
    <row r="5299" spans="1:4">
      <c r="A5299" s="194" t="s">
        <v>5979</v>
      </c>
      <c r="B5299" s="198" t="s">
        <v>620</v>
      </c>
      <c r="C5299" s="196">
        <f>'7'!E19+'13'!E19</f>
        <v>0</v>
      </c>
      <c r="D5299" s="197" t="e">
        <f>('7'!E19+'13'!E19)/('7'!J19+'13'!J19)</f>
        <v>#DIV/0!</v>
      </c>
    </row>
    <row r="5300" spans="1:4">
      <c r="A5300" s="194" t="s">
        <v>5980</v>
      </c>
      <c r="B5300" s="199" t="s">
        <v>622</v>
      </c>
      <c r="C5300" s="196">
        <f>'7'!E20+'13'!E20</f>
        <v>0</v>
      </c>
      <c r="D5300" s="197" t="e">
        <f>('7'!E20+'13'!E20)/('7'!J20+'13'!J20)</f>
        <v>#DIV/0!</v>
      </c>
    </row>
    <row r="5301" spans="1:4">
      <c r="A5301" s="194" t="s">
        <v>5981</v>
      </c>
      <c r="B5301" s="199" t="s">
        <v>624</v>
      </c>
      <c r="C5301" s="196">
        <f>'7'!E21+'13'!E21</f>
        <v>0</v>
      </c>
      <c r="D5301" s="197" t="e">
        <f>('7'!E21+'13'!E21)/('7'!J21+'13'!J21)</f>
        <v>#DIV/0!</v>
      </c>
    </row>
    <row r="5302" spans="1:4">
      <c r="A5302" s="194" t="s">
        <v>5982</v>
      </c>
      <c r="B5302" s="198" t="s">
        <v>626</v>
      </c>
      <c r="C5302" s="196">
        <f>'7'!E22+'13'!E22</f>
        <v>0</v>
      </c>
      <c r="D5302" s="197" t="e">
        <f>('7'!E22+'13'!E22)/('7'!J22+'13'!J22)</f>
        <v>#DIV/0!</v>
      </c>
    </row>
    <row r="5303" spans="1:4">
      <c r="A5303" s="194" t="s">
        <v>5983</v>
      </c>
      <c r="B5303" s="198" t="s">
        <v>628</v>
      </c>
      <c r="C5303" s="196">
        <f>'7'!E23+'13'!E23</f>
        <v>0.5</v>
      </c>
      <c r="D5303" s="197">
        <f>('7'!E23+'13'!E23)/('7'!J23+'13'!J23)</f>
        <v>0.5</v>
      </c>
    </row>
    <row r="5304" spans="1:4">
      <c r="A5304" s="194" t="s">
        <v>5984</v>
      </c>
      <c r="B5304" s="198" t="s">
        <v>630</v>
      </c>
      <c r="C5304" s="196">
        <f>'7'!E24+'13'!E24</f>
        <v>0</v>
      </c>
      <c r="D5304" s="197" t="e">
        <f>('7'!E24+'13'!E24)/('7'!J24+'13'!J24)</f>
        <v>#DIV/0!</v>
      </c>
    </row>
    <row r="5305" spans="1:4">
      <c r="A5305" s="194" t="s">
        <v>5985</v>
      </c>
      <c r="B5305" s="198" t="s">
        <v>632</v>
      </c>
      <c r="C5305" s="196">
        <f>'7'!E25+'13'!E25</f>
        <v>3.5</v>
      </c>
      <c r="D5305" s="197">
        <f>('7'!E25+'13'!E25)/('7'!J25+'13'!J25)</f>
        <v>1.16666666666667</v>
      </c>
    </row>
    <row r="5306" spans="1:4">
      <c r="A5306" s="194" t="s">
        <v>5986</v>
      </c>
      <c r="B5306" s="201" t="s">
        <v>1514</v>
      </c>
      <c r="C5306" s="196">
        <f>('2'!E11-'2'!G11-'2'!I11)+('8'!E11-'8'!G11-'8'!I11)+('6'!E6-'6'!G6-'6'!I6)+('12'!E6-'12'!G6-'12'!I6)</f>
        <v>1.5</v>
      </c>
      <c r="D5306" s="197">
        <f>(('2'!E11-'2'!G11-'2'!I11)+('8'!E11-'8'!G11-'8'!I11)+('6'!E6-'6'!G6-'6'!I6)+('12'!E6-'12'!G6-'12'!I6))/(('2'!J11-'2'!K11-'2'!L11)+('8'!J11-'8'!K11-'8'!L11)+('6'!J6-'6'!K6-'6'!L6)+('12'!J6-'12'!K6-'12'!L6))</f>
        <v>1.5</v>
      </c>
    </row>
    <row r="5307" spans="1:4">
      <c r="A5307" s="194" t="s">
        <v>5987</v>
      </c>
      <c r="B5307" s="201" t="s">
        <v>1390</v>
      </c>
      <c r="C5307" s="196">
        <f>('2'!E13-'2'!G13-'2'!I13)+('8'!E13-'8'!G13-'8'!I13)</f>
        <v>0</v>
      </c>
      <c r="D5307" s="197" t="e">
        <f>(('2'!E13-'2'!G13-'2'!I13)+('8'!E13-'8'!G13-'8'!I13))/(('2'!J13-'2'!K13-'2'!L13)+('8'!J13-'8'!K13-'8'!L13))</f>
        <v>#DIV/0!</v>
      </c>
    </row>
    <row r="5308" spans="1:4">
      <c r="A5308" s="194" t="s">
        <v>5988</v>
      </c>
      <c r="B5308" s="198" t="s">
        <v>394</v>
      </c>
      <c r="C5308" s="196">
        <f>('2'!E14-'2'!G14-'2'!I14)+('8'!E14-'8'!G14-'8'!I14)</f>
        <v>0</v>
      </c>
      <c r="D5308" s="197" t="e">
        <f>(('2'!E14-'2'!G14-'2'!I14)+('8'!E14-'8'!G14-'8'!I14))/(('2'!J14-'2'!K14-'2'!L14)+('8'!J14-'8'!K14-'8'!L14))</f>
        <v>#DIV/0!</v>
      </c>
    </row>
    <row r="5309" spans="1:4">
      <c r="A5309" s="194" t="s">
        <v>5989</v>
      </c>
      <c r="B5309" s="198" t="s">
        <v>396</v>
      </c>
      <c r="C5309" s="196">
        <f>('2'!E15-'2'!G15-'2'!I15)+('8'!E15-'8'!G15-'8'!I15)</f>
        <v>0</v>
      </c>
      <c r="D5309" s="197" t="e">
        <f>(('2'!E15-'2'!G15-'2'!I15)+('8'!E15-'8'!G15-'8'!I15))/(('2'!J15-'2'!K15-'2'!L15)+('8'!J15-'8'!K15-'8'!L15))</f>
        <v>#DIV/0!</v>
      </c>
    </row>
    <row r="5310" spans="1:4">
      <c r="A5310" s="194" t="s">
        <v>5990</v>
      </c>
      <c r="B5310" s="198" t="s">
        <v>398</v>
      </c>
      <c r="C5310" s="196">
        <f>('2'!E16-'2'!G16-'2'!I16)+('8'!E16-'8'!G16-'8'!I16)</f>
        <v>0</v>
      </c>
      <c r="D5310" s="197" t="e">
        <f>(('2'!E16-'2'!G16-'2'!I16)+('8'!E16-'8'!G16-'8'!I16))/(('2'!J16-'2'!K16-'2'!L16)+('8'!J16-'8'!K16-'8'!L16))</f>
        <v>#DIV/0!</v>
      </c>
    </row>
    <row r="5311" spans="1:4">
      <c r="A5311" s="194" t="s">
        <v>5991</v>
      </c>
      <c r="B5311" s="198" t="s">
        <v>84</v>
      </c>
      <c r="C5311" s="196">
        <f>('2'!E17-'2'!G17-'2'!I17)+('8'!E17-'8'!G17-'8'!I17)</f>
        <v>0</v>
      </c>
      <c r="D5311" s="197" t="e">
        <f>(('2'!E17-'2'!G17-'2'!I17)+('8'!E17-'8'!G17-'8'!I17))/(('2'!J17-'2'!K17-'2'!L17)+('8'!J17-'8'!K17-'8'!L17))</f>
        <v>#DIV/0!</v>
      </c>
    </row>
    <row r="5312" spans="1:4">
      <c r="A5312" s="194" t="s">
        <v>5992</v>
      </c>
      <c r="B5312" s="198" t="s">
        <v>401</v>
      </c>
      <c r="C5312" s="196">
        <f>('2'!E18-'2'!G18-'2'!I18)+('8'!E18-'8'!G18-'8'!I18)</f>
        <v>0</v>
      </c>
      <c r="D5312" s="197" t="e">
        <f>(('2'!E18-'2'!G18-'2'!I18)+('8'!E18-'8'!G18-'8'!I18))/(('2'!J18-'2'!K18-'2'!L18)+('8'!J18-'8'!K18-'8'!L18))</f>
        <v>#DIV/0!</v>
      </c>
    </row>
    <row r="5313" spans="1:4">
      <c r="A5313" s="194" t="s">
        <v>5993</v>
      </c>
      <c r="B5313" s="198" t="s">
        <v>403</v>
      </c>
      <c r="C5313" s="196">
        <f>('2'!E19-'2'!G19-'2'!I19)+('8'!E19-'8'!G19-'8'!I19)</f>
        <v>0</v>
      </c>
      <c r="D5313" s="197" t="e">
        <f>(('2'!E19-'2'!G19-'2'!I19)+('8'!E19-'8'!G19-'8'!I19))/(('2'!J19-'2'!K19-'2'!L19)+('8'!J19-'8'!K19-'8'!L19))</f>
        <v>#DIV/0!</v>
      </c>
    </row>
    <row r="5314" spans="1:4">
      <c r="A5314" s="194" t="s">
        <v>5994</v>
      </c>
      <c r="B5314" s="198" t="s">
        <v>405</v>
      </c>
      <c r="C5314" s="196">
        <f>('2'!E20-'2'!G20-'2'!I20)+('8'!E20-'8'!G20-'8'!I20)</f>
        <v>0</v>
      </c>
      <c r="D5314" s="197" t="e">
        <f>(('2'!E20-'2'!G20-'2'!I20)+('8'!E20-'8'!G20-'8'!I20))/(('2'!J20-'2'!K20-'2'!L20)+('8'!J20-'8'!K20-'8'!L20))</f>
        <v>#DIV/0!</v>
      </c>
    </row>
    <row r="5315" spans="1:4">
      <c r="A5315" s="194" t="s">
        <v>5995</v>
      </c>
      <c r="B5315" s="198" t="s">
        <v>407</v>
      </c>
      <c r="C5315" s="196">
        <f>('2'!E21)+('8'!E21)</f>
        <v>0</v>
      </c>
      <c r="D5315" s="197" t="e">
        <f>(('2'!E21)+('8'!E21))/(('2'!J21)+('8'!J21))</f>
        <v>#DIV/0!</v>
      </c>
    </row>
    <row r="5316" spans="1:4">
      <c r="A5316" s="194" t="s">
        <v>5996</v>
      </c>
      <c r="B5316" s="198" t="s">
        <v>409</v>
      </c>
      <c r="C5316" s="196">
        <f>('2'!E22-'2'!G22-'2'!I22)+('8'!E22-'8'!G22-'8'!I22)</f>
        <v>0</v>
      </c>
      <c r="D5316" s="197" t="e">
        <f>(('2'!E22-'2'!G22-'2'!I22)+('8'!E22-'8'!G22-'8'!I22))/(('2'!J22-'2'!K22-'2'!L22)+('8'!J22-'8'!K22-'8'!L22))</f>
        <v>#DIV/0!</v>
      </c>
    </row>
    <row r="5317" spans="1:4">
      <c r="A5317" s="194" t="s">
        <v>5997</v>
      </c>
      <c r="B5317" s="198" t="s">
        <v>411</v>
      </c>
      <c r="C5317" s="196">
        <f>('2'!E23-'2'!G23-'2'!I23)+('8'!E23-'8'!G23-'8'!I23)</f>
        <v>0</v>
      </c>
      <c r="D5317" s="197" t="e">
        <f>(('2'!E23-'2'!G23-'2'!I23)+('8'!E23-'8'!G23-'8'!I23))/(('2'!J23-'2'!K23-'2'!L23)+('8'!J23-'8'!K23-'8'!L23))</f>
        <v>#DIV/0!</v>
      </c>
    </row>
    <row r="5318" spans="1:4">
      <c r="A5318" s="194" t="s">
        <v>5998</v>
      </c>
      <c r="B5318" s="198" t="s">
        <v>413</v>
      </c>
      <c r="C5318" s="196">
        <f>('2'!E24-'2'!G24-'2'!I24)+('8'!E24-'8'!G24-'8'!I24)</f>
        <v>0</v>
      </c>
      <c r="D5318" s="197" t="e">
        <f>(('2'!E24-'2'!G24-'2'!I24)+('8'!E24-'8'!G24-'8'!I24))/(('2'!J24-'2'!K24-'2'!L24)+('8'!J24-'8'!K24-'8'!L24))</f>
        <v>#DIV/0!</v>
      </c>
    </row>
    <row r="5319" spans="1:4">
      <c r="A5319" s="194" t="s">
        <v>5999</v>
      </c>
      <c r="B5319" s="198" t="s">
        <v>415</v>
      </c>
      <c r="C5319" s="196">
        <f>('2'!E25-'2'!G25-'2'!I25)+('8'!E25-'8'!G25-'8'!I25)</f>
        <v>0</v>
      </c>
      <c r="D5319" s="197" t="e">
        <f>(('2'!E25-'2'!G25-'2'!I25)+('8'!E25-'8'!G25-'8'!I25))/(('2'!J25-'2'!K25-'2'!L25)+('8'!J25-'8'!K25-'8'!L25))</f>
        <v>#DIV/0!</v>
      </c>
    </row>
    <row r="5320" spans="1:4">
      <c r="A5320" s="194" t="s">
        <v>6000</v>
      </c>
      <c r="B5320" s="198" t="s">
        <v>417</v>
      </c>
      <c r="C5320" s="196">
        <f>('2'!E26-'2'!G26-'2'!I26)+('8'!E26-'8'!G26-'8'!I26)</f>
        <v>0</v>
      </c>
      <c r="D5320" s="197" t="e">
        <f>(('2'!E26-'2'!G26-'2'!I26)+('8'!E26-'8'!G26-'8'!I26))/(('2'!J26-'2'!K26-'2'!L26)+('8'!J26-'8'!K26-'8'!L26))</f>
        <v>#DIV/0!</v>
      </c>
    </row>
    <row r="5321" spans="1:4">
      <c r="A5321" s="194" t="s">
        <v>6001</v>
      </c>
      <c r="B5321" s="198" t="s">
        <v>419</v>
      </c>
      <c r="C5321" s="196">
        <f>('2'!E27-'2'!G27-'2'!I27)+('8'!E27-'8'!G27-'8'!I27)</f>
        <v>0</v>
      </c>
      <c r="D5321" s="197" t="e">
        <f>(('2'!E27-'2'!G27-'2'!I27)+('8'!E27-'8'!G27-'8'!I27))/(('2'!J27-'2'!K27-'2'!L27)+('8'!J27-'8'!K27-'8'!L27))</f>
        <v>#DIV/0!</v>
      </c>
    </row>
    <row r="5322" spans="1:4">
      <c r="A5322" s="194" t="s">
        <v>6002</v>
      </c>
      <c r="B5322" s="198" t="s">
        <v>421</v>
      </c>
      <c r="C5322" s="196">
        <f>('2'!E28-'2'!G28-'2'!I28)+('8'!E28-'8'!G28-'8'!I28)</f>
        <v>0</v>
      </c>
      <c r="D5322" s="197" t="e">
        <f>(('2'!E28-'2'!G28-'2'!I28)+('8'!E28-'8'!G28-'8'!I28))/(('2'!J28-'2'!K28-'2'!L28)+('8'!J28-'8'!K28-'8'!L28))</f>
        <v>#DIV/0!</v>
      </c>
    </row>
    <row r="5323" spans="1:4">
      <c r="A5323" s="194" t="s">
        <v>6003</v>
      </c>
      <c r="B5323" s="198" t="s">
        <v>423</v>
      </c>
      <c r="C5323" s="196">
        <f>('2'!E29-'2'!G29-'2'!I29)+('8'!E29-'8'!G29-'8'!I29)</f>
        <v>0</v>
      </c>
      <c r="D5323" s="197" t="e">
        <f>(('2'!E29-'2'!G29-'2'!I29)+('8'!E29-'8'!G29-'8'!I29))/(('2'!J29-'2'!K29-'2'!L29)+('8'!J29-'8'!K29-'8'!L29))</f>
        <v>#DIV/0!</v>
      </c>
    </row>
    <row r="5324" spans="1:4">
      <c r="A5324" s="194" t="s">
        <v>6004</v>
      </c>
      <c r="B5324" s="198" t="s">
        <v>425</v>
      </c>
      <c r="C5324" s="196">
        <f>('3'!E6-'3'!G6-'3'!I6)+('9'!E6-'9'!G6-'9'!I6)</f>
        <v>0</v>
      </c>
      <c r="D5324" s="197" t="e">
        <f>(('3'!E6-'3'!G6-'3'!I6)+('9'!E6-'9'!G6-'9'!I6))/(('3'!J6-'3'!K6-'3'!L6)+('9'!J6-'9'!K6-'9'!L6))</f>
        <v>#DIV/0!</v>
      </c>
    </row>
    <row r="5325" spans="1:4">
      <c r="A5325" s="194" t="s">
        <v>6005</v>
      </c>
      <c r="B5325" s="198" t="s">
        <v>427</v>
      </c>
      <c r="C5325" s="196">
        <f>('3'!E7-'3'!G7-'3'!I7)+('9'!E7-'9'!G7-'9'!I7)</f>
        <v>0</v>
      </c>
      <c r="D5325" s="197" t="e">
        <f>(('3'!E7-'3'!G7-'3'!I7)+('9'!E7-'9'!G7-'9'!I7))/(('3'!J7-'3'!K7-'3'!L7)+('9'!J7-'9'!K7-'9'!L7))</f>
        <v>#DIV/0!</v>
      </c>
    </row>
    <row r="5326" spans="1:4">
      <c r="A5326" s="194" t="s">
        <v>6006</v>
      </c>
      <c r="B5326" s="198" t="s">
        <v>429</v>
      </c>
      <c r="C5326" s="196">
        <f>('3'!E8-'3'!G8-'3'!I8)+('9'!E8-'9'!G8-'9'!I8)</f>
        <v>0</v>
      </c>
      <c r="D5326" s="197" t="e">
        <f>(('3'!E8-'3'!G8-'3'!I8)+('9'!E8-'9'!G8-'9'!I8))/(('3'!J8-'3'!K8-'3'!L8)+('9'!J8-'9'!K8-'9'!L8))</f>
        <v>#DIV/0!</v>
      </c>
    </row>
    <row r="5327" spans="1:4">
      <c r="A5327" s="194" t="s">
        <v>6007</v>
      </c>
      <c r="B5327" s="198" t="s">
        <v>431</v>
      </c>
      <c r="C5327" s="196">
        <f>('3'!E9-'3'!G9-'3'!I9)+('9'!E9-'9'!G9-'9'!I9)</f>
        <v>0</v>
      </c>
      <c r="D5327" s="197" t="e">
        <f>(('3'!E9-'3'!G9-'3'!I9)+('9'!E9-'9'!G9-'9'!I9))/(('3'!J9-'3'!K9-'3'!L9)+('9'!J9-'9'!K9-'9'!L9))</f>
        <v>#DIV/0!</v>
      </c>
    </row>
    <row r="5328" spans="1:4">
      <c r="A5328" s="194" t="s">
        <v>6008</v>
      </c>
      <c r="B5328" s="198" t="s">
        <v>433</v>
      </c>
      <c r="C5328" s="196">
        <f>('3'!E10-'3'!G10-'3'!I10)+('9'!E10-'9'!G10-'9'!I10)</f>
        <v>0</v>
      </c>
      <c r="D5328" s="197" t="e">
        <f>(('3'!E10-'3'!G10-'3'!I10)+('9'!E10-'9'!G10-'9'!I10))/(('3'!J10-'3'!K10-'3'!L10)+('9'!J10-'9'!K10-'9'!L10))</f>
        <v>#DIV/0!</v>
      </c>
    </row>
    <row r="5329" spans="1:4">
      <c r="A5329" s="194" t="s">
        <v>6009</v>
      </c>
      <c r="B5329" s="198" t="s">
        <v>435</v>
      </c>
      <c r="C5329" s="196">
        <f>('3'!E11-'3'!G11-'3'!I11)+('9'!E11-'9'!G11-'9'!I11)</f>
        <v>0</v>
      </c>
      <c r="D5329" s="197" t="e">
        <f>(('3'!E11-'3'!G11-'3'!I11)+('9'!E11-'9'!G11-'9'!I11))/(('3'!J11-'3'!K11-'3'!L11)+('9'!J11-'9'!K11-'9'!L11))</f>
        <v>#DIV/0!</v>
      </c>
    </row>
    <row r="5330" spans="1:4">
      <c r="A5330" s="194" t="s">
        <v>6010</v>
      </c>
      <c r="B5330" s="198" t="s">
        <v>437</v>
      </c>
      <c r="C5330" s="196">
        <f>('3'!E12-'3'!G12-'3'!I12)+('9'!E12-'9'!G12-'9'!I12)</f>
        <v>0</v>
      </c>
      <c r="D5330" s="197" t="e">
        <f>(('3'!E12-'3'!G12-'3'!I12)+('9'!E12-'9'!G12-'9'!I12))/(('3'!J12-'3'!K12-'3'!L12)+('9'!J12-'9'!K12-'9'!L12))</f>
        <v>#DIV/0!</v>
      </c>
    </row>
    <row r="5331" spans="1:4">
      <c r="A5331" s="194" t="s">
        <v>6011</v>
      </c>
      <c r="B5331" s="198" t="s">
        <v>439</v>
      </c>
      <c r="C5331" s="196">
        <f>('3'!E13-'3'!G13-'3'!I13)+('9'!E13-'9'!G13-'9'!I13)</f>
        <v>0</v>
      </c>
      <c r="D5331" s="197" t="e">
        <f>(('3'!E13-'3'!G13-'3'!I13)+('9'!E13-'9'!G13-'9'!I13))/(('3'!J13-'3'!K13-'3'!L13)+('9'!J13-'9'!K13-'9'!L13))</f>
        <v>#DIV/0!</v>
      </c>
    </row>
    <row r="5332" spans="1:4">
      <c r="A5332" s="194" t="s">
        <v>6012</v>
      </c>
      <c r="B5332" s="198" t="s">
        <v>441</v>
      </c>
      <c r="C5332" s="196">
        <f>('3'!E14-'3'!G14-'3'!I14)+('9'!E14-'9'!G14-'9'!I14)</f>
        <v>0</v>
      </c>
      <c r="D5332" s="197" t="e">
        <f>(('3'!E14-'3'!G14-'3'!I14)+('9'!E14-'9'!G14-'9'!I14))/(('3'!J14-'3'!K14-'3'!L14)+('9'!J14-'9'!K14-'9'!L14))</f>
        <v>#DIV/0!</v>
      </c>
    </row>
    <row r="5333" spans="1:4">
      <c r="A5333" s="194" t="s">
        <v>6013</v>
      </c>
      <c r="B5333" s="198" t="s">
        <v>443</v>
      </c>
      <c r="C5333" s="196">
        <f>('3'!E15-'3'!G15-'3'!I15)+('9'!E15-'9'!G15-'9'!I15)</f>
        <v>0</v>
      </c>
      <c r="D5333" s="197" t="e">
        <f>(('3'!E15-'3'!G15-'3'!I15)+('9'!E15-'9'!G15-'9'!I15))/(('3'!J15-'3'!K15-'3'!L15)+('9'!J15-'9'!K15-'9'!L15))</f>
        <v>#DIV/0!</v>
      </c>
    </row>
    <row r="5334" spans="1:4">
      <c r="A5334" s="194" t="s">
        <v>6014</v>
      </c>
      <c r="B5334" s="198" t="s">
        <v>445</v>
      </c>
      <c r="C5334" s="196">
        <f>('3'!E16-'3'!G16-'3'!I16)+('9'!E16-'9'!G16-'9'!I16)</f>
        <v>0</v>
      </c>
      <c r="D5334" s="197" t="e">
        <f>(('3'!E16-'3'!G16-'3'!I16)+('9'!E16-'9'!G16-'9'!I16))/(('3'!J16-'3'!K16-'3'!L16)+('9'!J16-'9'!K16-'9'!L16))</f>
        <v>#DIV/0!</v>
      </c>
    </row>
    <row r="5335" spans="1:4">
      <c r="A5335" s="194" t="s">
        <v>6015</v>
      </c>
      <c r="B5335" s="198" t="s">
        <v>447</v>
      </c>
      <c r="C5335" s="196">
        <f>('3'!E17-'3'!G17-'3'!I17)+('9'!E17-'9'!G17-'9'!I17)</f>
        <v>0</v>
      </c>
      <c r="D5335" s="197" t="e">
        <f>(('3'!E17-'3'!G17-'3'!I17)+('9'!E17-'9'!G17-'9'!I17))/(('3'!J17-'3'!K17-'3'!L17)+('9'!J17-'9'!K17-'9'!L17))</f>
        <v>#DIV/0!</v>
      </c>
    </row>
    <row r="5336" spans="1:4">
      <c r="A5336" s="194" t="s">
        <v>6016</v>
      </c>
      <c r="B5336" s="198" t="s">
        <v>449</v>
      </c>
      <c r="C5336" s="196">
        <f>('3'!E18-'3'!G18-'3'!I18)+('9'!E18-'9'!G18-'9'!I18)</f>
        <v>0</v>
      </c>
      <c r="D5336" s="197" t="e">
        <f>(('3'!E18-'3'!G18-'3'!I18)+('9'!E18-'9'!G18-'9'!I18))/(('3'!J18-'3'!K18-'3'!L18)+('9'!J18-'9'!K18-'9'!L18))</f>
        <v>#DIV/0!</v>
      </c>
    </row>
    <row r="5337" spans="1:4">
      <c r="A5337" s="194" t="s">
        <v>6017</v>
      </c>
      <c r="B5337" s="198" t="s">
        <v>451</v>
      </c>
      <c r="C5337" s="196">
        <f>('3'!E19-'3'!G19-'3'!I19)+('9'!E19-'9'!G19-'9'!I19)</f>
        <v>0</v>
      </c>
      <c r="D5337" s="197" t="e">
        <f>(('3'!E19-'3'!G19-'3'!I19)+('9'!E19-'9'!G19-'9'!I19))/(('3'!J19-'3'!K19-'3'!L19)+('9'!J19-'9'!K19-'9'!L19))</f>
        <v>#DIV/0!</v>
      </c>
    </row>
    <row r="5338" spans="1:4">
      <c r="A5338" s="194" t="s">
        <v>6018</v>
      </c>
      <c r="B5338" s="198" t="s">
        <v>453</v>
      </c>
      <c r="C5338" s="196">
        <f>('3'!E20-'3'!G20-'3'!I20)+('9'!E20-'9'!G20-'9'!I20)</f>
        <v>0</v>
      </c>
      <c r="D5338" s="197" t="e">
        <f>(('3'!E20-'3'!G20-'3'!I20)+('9'!E20-'9'!G20-'9'!I20))/(('3'!J20-'3'!K20-'3'!L20)+('9'!J20-'9'!K20-'9'!L20))</f>
        <v>#DIV/0!</v>
      </c>
    </row>
    <row r="5339" spans="1:4">
      <c r="A5339" s="194" t="s">
        <v>6019</v>
      </c>
      <c r="B5339" s="198" t="s">
        <v>455</v>
      </c>
      <c r="C5339" s="196">
        <f>('3'!E21-'3'!G21-'3'!I21)+('9'!E21-'9'!G21-'9'!I21)</f>
        <v>0</v>
      </c>
      <c r="D5339" s="197" t="e">
        <f>(('3'!E21-'3'!G21-'3'!I21)+('9'!E21-'9'!G21-'9'!I21))/(('3'!J21-'3'!K21-'3'!L21)+('9'!J21-'9'!K21-'9'!L21))</f>
        <v>#DIV/0!</v>
      </c>
    </row>
    <row r="5340" spans="1:4">
      <c r="A5340" s="194" t="s">
        <v>6020</v>
      </c>
      <c r="B5340" s="198" t="s">
        <v>457</v>
      </c>
      <c r="C5340" s="196">
        <f>('3'!E22-'3'!G22-'3'!I22)+('9'!E22-'9'!G22-'9'!I22)</f>
        <v>0</v>
      </c>
      <c r="D5340" s="197" t="e">
        <f>(('3'!E22-'3'!G22-'3'!I22)+('9'!E22-'9'!G22-'9'!I22))/(('3'!J22-'3'!K22-'3'!L22)+('9'!J22-'9'!K22-'9'!L22))</f>
        <v>#DIV/0!</v>
      </c>
    </row>
    <row r="5341" spans="1:4">
      <c r="A5341" s="194" t="s">
        <v>6021</v>
      </c>
      <c r="B5341" s="198" t="s">
        <v>459</v>
      </c>
      <c r="C5341" s="196">
        <f>('3'!E23-'3'!G23-'3'!I23)+('9'!E23-'9'!G23-'9'!I23)</f>
        <v>0</v>
      </c>
      <c r="D5341" s="197" t="e">
        <f>(('3'!E23-'3'!G23-'3'!I23)+('9'!E23-'9'!G23-'9'!I23))/(('3'!J23-'3'!K23-'3'!L23)+('9'!J23-'9'!K23-'9'!L23))</f>
        <v>#DIV/0!</v>
      </c>
    </row>
    <row r="5342" spans="1:4">
      <c r="A5342" s="194" t="s">
        <v>6022</v>
      </c>
      <c r="B5342" s="198" t="s">
        <v>461</v>
      </c>
      <c r="C5342" s="196">
        <f>('3'!E24-'3'!G24-'3'!I24)+('9'!E24-'9'!G24-'9'!I24)</f>
        <v>0</v>
      </c>
      <c r="D5342" s="197" t="e">
        <f>(('3'!E24-'3'!G24-'3'!I24)+('9'!E24-'9'!G24-'9'!I24))/(('3'!J24-'3'!K24-'3'!L24)+('9'!J24-'9'!K24-'9'!L24))</f>
        <v>#DIV/0!</v>
      </c>
    </row>
    <row r="5343" spans="1:4">
      <c r="A5343" s="194" t="s">
        <v>6023</v>
      </c>
      <c r="B5343" s="198" t="s">
        <v>463</v>
      </c>
      <c r="C5343" s="196">
        <f>('3'!E25-'3'!G25-'3'!I25)+('9'!E25-'9'!G25-'9'!I25)</f>
        <v>0</v>
      </c>
      <c r="D5343" s="197" t="e">
        <f>(('3'!E25-'3'!G25-'3'!I25)+('9'!E25-'9'!G25-'9'!I25))/(('3'!J25-'3'!K25-'3'!L25)+('9'!J25-'9'!K25-'9'!L25))</f>
        <v>#DIV/0!</v>
      </c>
    </row>
    <row r="5344" spans="1:4">
      <c r="A5344" s="194" t="s">
        <v>6024</v>
      </c>
      <c r="B5344" s="198" t="s">
        <v>465</v>
      </c>
      <c r="C5344" s="196">
        <f>('3'!E26-'3'!G26-'3'!I26)+('9'!E26-'9'!G26-'9'!I26)</f>
        <v>0</v>
      </c>
      <c r="D5344" s="197" t="e">
        <f>(('3'!E26-'3'!G26-'3'!I26)+('9'!E26-'9'!G26-'9'!I26))/(('3'!J26-'3'!K26-'3'!L26)+('9'!J26-'9'!K26-'9'!L26))</f>
        <v>#DIV/0!</v>
      </c>
    </row>
    <row r="5345" spans="1:4">
      <c r="A5345" s="194" t="s">
        <v>6025</v>
      </c>
      <c r="B5345" s="198" t="s">
        <v>467</v>
      </c>
      <c r="C5345" s="196">
        <f>('3'!E27-'3'!G27-'3'!I27)+('9'!E27-'9'!G27-'9'!I27)</f>
        <v>0</v>
      </c>
      <c r="D5345" s="197" t="e">
        <f>(('3'!E27-'3'!G27-'3'!I27)+('9'!E27-'9'!G27-'9'!I27))/(('3'!J27-'3'!K27-'3'!L27)+('9'!J27-'9'!K27-'9'!L27))</f>
        <v>#DIV/0!</v>
      </c>
    </row>
    <row r="5346" spans="1:4">
      <c r="A5346" s="194" t="s">
        <v>6026</v>
      </c>
      <c r="B5346" s="198" t="s">
        <v>469</v>
      </c>
      <c r="C5346" s="196">
        <f>('3'!E28-'3'!G28-'3'!I28)+('9'!E28-'9'!G28-'9'!I28)</f>
        <v>0</v>
      </c>
      <c r="D5346" s="197" t="e">
        <f>(('3'!E28-'3'!G28-'3'!I28)+('9'!E28-'9'!G28-'9'!I28))/(('3'!J28-'3'!K28-'3'!L28)+('9'!J28-'9'!K28-'9'!L28))</f>
        <v>#DIV/0!</v>
      </c>
    </row>
    <row r="5347" spans="1:4">
      <c r="A5347" s="194" t="s">
        <v>6027</v>
      </c>
      <c r="B5347" s="198" t="s">
        <v>471</v>
      </c>
      <c r="C5347" s="196">
        <f>('3'!E29-'3'!G29-'3'!I29)+('9'!E29-'9'!G29-'9'!I29)</f>
        <v>0</v>
      </c>
      <c r="D5347" s="197" t="e">
        <f>(('3'!E29-'3'!G29-'3'!I29)+('9'!E29-'9'!G29-'9'!I29))/(('3'!J29-'3'!K29-'3'!L29)+('9'!J29-'9'!K29-'9'!L29))</f>
        <v>#DIV/0!</v>
      </c>
    </row>
    <row r="5348" ht="25.5" spans="1:4">
      <c r="A5348" s="194" t="s">
        <v>6028</v>
      </c>
      <c r="B5348" s="199" t="s">
        <v>473</v>
      </c>
      <c r="C5348" s="196">
        <f>('3'!E30-'3'!G30-'3'!I30)+('9'!E30-'9'!G30-'9'!I30)</f>
        <v>0</v>
      </c>
      <c r="D5348" s="197" t="e">
        <f>(('3'!E30-'3'!G30-'3'!I30)+('9'!E30-'9'!G30-'9'!I30))/(('3'!J30-'3'!K30-'3'!L30)+('9'!J30-'9'!K30-'9'!L30))</f>
        <v>#DIV/0!</v>
      </c>
    </row>
    <row r="5349" spans="1:4">
      <c r="A5349" s="194" t="s">
        <v>6029</v>
      </c>
      <c r="B5349" s="198" t="s">
        <v>475</v>
      </c>
      <c r="C5349" s="196">
        <f>('3'!E31-'3'!G31-'3'!I31)+('9'!E31-'9'!G31-'9'!I31)</f>
        <v>0</v>
      </c>
      <c r="D5349" s="197" t="e">
        <f>(('3'!E31-'3'!G31-'3'!I31)+('9'!E31-'9'!G31-'9'!I31))/(('3'!J31-'3'!K31-'3'!L31)+('9'!J31-'9'!K31-'9'!L31))</f>
        <v>#DIV/0!</v>
      </c>
    </row>
    <row r="5350" spans="1:4">
      <c r="A5350" s="194" t="s">
        <v>6030</v>
      </c>
      <c r="B5350" s="198" t="s">
        <v>477</v>
      </c>
      <c r="C5350" s="196">
        <f>('4'!E6-'4'!G6-'4'!I6)+('10'!E6-'10'!G6-'10'!I6)</f>
        <v>0</v>
      </c>
      <c r="D5350" s="197" t="e">
        <f>(('4'!E6-'4'!G6-'4'!I6)+('10'!E6-'10'!G6-'10'!I6))/(('4'!J6-'4'!K6-'4'!L6)+('10'!J6-'10'!K6-'10'!L6))</f>
        <v>#DIV/0!</v>
      </c>
    </row>
    <row r="5351" spans="1:4">
      <c r="A5351" s="194" t="s">
        <v>6031</v>
      </c>
      <c r="B5351" s="199" t="s">
        <v>479</v>
      </c>
      <c r="C5351" s="196">
        <f>('4'!E7-'4'!G7-'4'!I7)+('10'!E7-'10'!G7-'10'!I7)</f>
        <v>0</v>
      </c>
      <c r="D5351" s="197" t="e">
        <f>(('4'!E7-'4'!G7-'4'!I7)+('10'!E7-'10'!G7-'10'!I7))/(('4'!J7-'4'!K7-'4'!L7)+('10'!J7-'10'!K7-'10'!L7))</f>
        <v>#DIV/0!</v>
      </c>
    </row>
    <row r="5352" spans="1:4">
      <c r="A5352" s="194" t="s">
        <v>6032</v>
      </c>
      <c r="B5352" s="198" t="s">
        <v>481</v>
      </c>
      <c r="C5352" s="196">
        <f>('4'!E8-'4'!G8-'4'!I8)+('10'!E8-'10'!G8-'10'!I8)</f>
        <v>0</v>
      </c>
      <c r="D5352" s="197" t="e">
        <f>(('4'!E8-'4'!G8-'4'!I8)+('10'!E8-'10'!G8-'10'!I8))/(('4'!J8-'4'!K8-'4'!L8)+('10'!J8-'10'!K8-'10'!L8))</f>
        <v>#DIV/0!</v>
      </c>
    </row>
    <row r="5353" spans="1:4">
      <c r="A5353" s="194" t="s">
        <v>6033</v>
      </c>
      <c r="B5353" s="198" t="s">
        <v>483</v>
      </c>
      <c r="C5353" s="196">
        <f>('4'!E9-'4'!G9-'4'!I9)+('10'!E9-'10'!G9-'10'!I9)</f>
        <v>0</v>
      </c>
      <c r="D5353" s="197" t="e">
        <f>(('4'!E9-'4'!G9-'4'!I9)+('10'!E9-'10'!G9-'10'!I9))/(('4'!J9-'4'!K9-'4'!L9)+('10'!J9-'10'!K9-'10'!L9))</f>
        <v>#DIV/0!</v>
      </c>
    </row>
    <row r="5354" spans="1:4">
      <c r="A5354" s="194" t="s">
        <v>6034</v>
      </c>
      <c r="B5354" s="198" t="s">
        <v>485</v>
      </c>
      <c r="C5354" s="196">
        <f>('4'!E10-'4'!G10-'4'!I10)+('10'!E10-'10'!G10-'10'!I10)</f>
        <v>0</v>
      </c>
      <c r="D5354" s="197" t="e">
        <f>(('4'!E10-'4'!G10-'4'!I10)+('10'!E10-'10'!G10-'10'!I10))/(('4'!J10-'4'!K10-'4'!L10)+('10'!J10-'10'!K10-'10'!L10))</f>
        <v>#DIV/0!</v>
      </c>
    </row>
    <row r="5355" spans="1:4">
      <c r="A5355" s="194" t="s">
        <v>6035</v>
      </c>
      <c r="B5355" s="198" t="s">
        <v>487</v>
      </c>
      <c r="C5355" s="196">
        <f>('4'!E11-'4'!G11-'4'!I11)+('10'!E11-'10'!G11-'10'!I11)</f>
        <v>0</v>
      </c>
      <c r="D5355" s="197" t="e">
        <f>(('4'!E11-'4'!G11-'4'!I11)+('10'!E11-'10'!G11-'10'!I11))/(('4'!J11-'4'!K11-'4'!L11)+('10'!J11-'10'!K11-'10'!L11))</f>
        <v>#DIV/0!</v>
      </c>
    </row>
    <row r="5356" spans="1:4">
      <c r="A5356" s="194" t="s">
        <v>6036</v>
      </c>
      <c r="B5356" s="198" t="s">
        <v>489</v>
      </c>
      <c r="C5356" s="196">
        <f>('4'!E12-'4'!G12-'4'!I12)+('10'!E12-'10'!G12-'10'!I12)</f>
        <v>0</v>
      </c>
      <c r="D5356" s="197" t="e">
        <f>(('4'!E12-'4'!G12-'4'!I12)+('10'!E12-'10'!G12-'10'!I12))/(('4'!J12-'4'!K12-'4'!L12)+('10'!J12-'10'!K12-'10'!L12))</f>
        <v>#DIV/0!</v>
      </c>
    </row>
    <row r="5357" spans="1:4">
      <c r="A5357" s="194" t="s">
        <v>6037</v>
      </c>
      <c r="B5357" s="198" t="s">
        <v>491</v>
      </c>
      <c r="C5357" s="196">
        <f>('4'!E13-'4'!G13-'4'!I13)+('10'!E13-'10'!G13-'10'!I13)</f>
        <v>0</v>
      </c>
      <c r="D5357" s="197" t="e">
        <f>(('4'!E13-'4'!G13-'4'!I13)+('10'!E13-'10'!G13-'10'!I13))/(('4'!J13-'4'!K13-'4'!L13)+('10'!J13-'10'!K13-'10'!L13))</f>
        <v>#DIV/0!</v>
      </c>
    </row>
    <row r="5358" spans="1:4">
      <c r="A5358" s="194" t="s">
        <v>6038</v>
      </c>
      <c r="B5358" s="198" t="s">
        <v>493</v>
      </c>
      <c r="C5358" s="196">
        <f>('4'!E14-'4'!G14-'4'!I14)+('10'!E14-'10'!G14-'10'!I14)</f>
        <v>0</v>
      </c>
      <c r="D5358" s="197" t="e">
        <f>(('4'!E14-'4'!G14-'4'!I14)+('10'!E14-'10'!G14-'10'!I14))/(('4'!J14-'4'!K14-'4'!L14)+('10'!J14-'10'!K14-'10'!L14))</f>
        <v>#DIV/0!</v>
      </c>
    </row>
    <row r="5359" spans="1:4">
      <c r="A5359" s="194" t="s">
        <v>6039</v>
      </c>
      <c r="B5359" s="198" t="s">
        <v>495</v>
      </c>
      <c r="C5359" s="196">
        <f>('4'!E15-'4'!G15-'4'!I15)+('10'!E15-'10'!G15-'10'!I15)</f>
        <v>0</v>
      </c>
      <c r="D5359" s="197" t="e">
        <f>(('4'!E15-'4'!G15-'4'!I15)+('10'!E15-'10'!G15-'10'!I15))/(('4'!J15-'4'!K15-'4'!L15)+('10'!J15-'10'!K15-'10'!L15))</f>
        <v>#DIV/0!</v>
      </c>
    </row>
    <row r="5360" spans="1:4">
      <c r="A5360" s="194" t="s">
        <v>6040</v>
      </c>
      <c r="B5360" s="198" t="s">
        <v>497</v>
      </c>
      <c r="C5360" s="196">
        <f>('4'!E16-'4'!G16-'4'!I16)+('10'!E16-'10'!G16-'10'!I16)</f>
        <v>0</v>
      </c>
      <c r="D5360" s="197" t="e">
        <f>(('4'!E16-'4'!G16-'4'!I16)+('10'!E16-'10'!G16-'10'!I16))/(('4'!J16-'4'!K16-'4'!L16)+('10'!J16-'10'!K16-'10'!L16))</f>
        <v>#DIV/0!</v>
      </c>
    </row>
    <row r="5361" spans="1:4">
      <c r="A5361" s="194" t="s">
        <v>6041</v>
      </c>
      <c r="B5361" s="198" t="s">
        <v>499</v>
      </c>
      <c r="C5361" s="196">
        <f>('4'!E17-'4'!G17-'4'!I17)+('10'!E17-'10'!G17-'10'!I17)</f>
        <v>0</v>
      </c>
      <c r="D5361" s="197" t="e">
        <f>(('4'!E17-'4'!G17-'4'!I17)+('10'!E17-'10'!G17-'10'!I17))/(('4'!J17-'4'!K17-'4'!L17)+('10'!J17-'10'!K17-'10'!L17))</f>
        <v>#DIV/0!</v>
      </c>
    </row>
    <row r="5362" spans="1:4">
      <c r="A5362" s="194" t="s">
        <v>6042</v>
      </c>
      <c r="B5362" s="198" t="s">
        <v>501</v>
      </c>
      <c r="C5362" s="196">
        <f>('4'!E18-'4'!G18-'4'!I18)+('10'!E18-'10'!G18-'10'!I18)</f>
        <v>0</v>
      </c>
      <c r="D5362" s="197" t="e">
        <f>(('4'!E18-'4'!G18-'4'!I18)+('10'!E18-'10'!G18-'10'!I18))/(('4'!J18-'4'!K18-'4'!L18)+('10'!J18-'10'!K18-'10'!L18))</f>
        <v>#DIV/0!</v>
      </c>
    </row>
    <row r="5363" spans="1:4">
      <c r="A5363" s="194" t="s">
        <v>6043</v>
      </c>
      <c r="B5363" s="198" t="s">
        <v>503</v>
      </c>
      <c r="C5363" s="196">
        <f>('4'!E19-'4'!G19-'4'!I19)+('10'!E19-'10'!G19-'10'!I19)</f>
        <v>0</v>
      </c>
      <c r="D5363" s="197" t="e">
        <f>(('4'!E19-'4'!G19-'4'!I19)+('10'!E19-'10'!G19-'10'!I19))/(('4'!J19-'4'!K19-'4'!L19)+('10'!J19-'10'!K19-'10'!L19))</f>
        <v>#DIV/0!</v>
      </c>
    </row>
    <row r="5364" spans="1:4">
      <c r="A5364" s="194" t="s">
        <v>6044</v>
      </c>
      <c r="B5364" s="198" t="s">
        <v>505</v>
      </c>
      <c r="C5364" s="196">
        <f>('4'!E20-'4'!G20-'4'!I20)+('10'!E20-'10'!G20-'10'!I20)</f>
        <v>0</v>
      </c>
      <c r="D5364" s="197" t="e">
        <f>(('4'!E20-'4'!G20-'4'!I20)+('10'!E20-'10'!G20-'10'!I20))/(('4'!J20-'4'!K20-'4'!L20)+('10'!J20-'10'!K20-'10'!L20))</f>
        <v>#DIV/0!</v>
      </c>
    </row>
    <row r="5365" spans="1:4">
      <c r="A5365" s="194" t="s">
        <v>6045</v>
      </c>
      <c r="B5365" s="198" t="s">
        <v>507</v>
      </c>
      <c r="C5365" s="196">
        <f>('4'!E21-'4'!G21-'4'!I21)+('10'!E21-'10'!G21-'10'!I21)</f>
        <v>0</v>
      </c>
      <c r="D5365" s="197" t="e">
        <f>(('4'!E21-'4'!G21-'4'!I21)+('10'!E21-'10'!G21-'10'!I21))/(('4'!J21-'4'!K21-'4'!L21)+('10'!J21-'10'!K21-'10'!L21))</f>
        <v>#DIV/0!</v>
      </c>
    </row>
    <row r="5366" spans="1:4">
      <c r="A5366" s="194" t="s">
        <v>6046</v>
      </c>
      <c r="B5366" s="198" t="s">
        <v>509</v>
      </c>
      <c r="C5366" s="196">
        <f>('4'!E22-'4'!G22-'4'!I22)+('10'!E22-'10'!G22-'10'!I22)</f>
        <v>0</v>
      </c>
      <c r="D5366" s="197" t="e">
        <f>(('4'!E22-'4'!G22-'4'!I22)+('10'!E22-'10'!G22-'10'!I22))/(('4'!J22-'4'!K22-'4'!L22)+('10'!J22-'10'!K22-'10'!L22))</f>
        <v>#DIV/0!</v>
      </c>
    </row>
    <row r="5367" spans="1:4">
      <c r="A5367" s="194" t="s">
        <v>6047</v>
      </c>
      <c r="B5367" s="198" t="s">
        <v>511</v>
      </c>
      <c r="C5367" s="196">
        <f>('4'!E23-'4'!G23-'4'!I23)+('10'!E23-'10'!G23-'10'!I23)</f>
        <v>0</v>
      </c>
      <c r="D5367" s="197" t="e">
        <f>(('4'!E23-'4'!G23-'4'!I23)+('10'!E23-'10'!G23-'10'!I23))/(('4'!J23-'4'!K23-'4'!L23)+('10'!J23-'10'!K23-'10'!L23))</f>
        <v>#DIV/0!</v>
      </c>
    </row>
    <row r="5368" spans="1:4">
      <c r="A5368" s="194" t="s">
        <v>6048</v>
      </c>
      <c r="B5368" s="198" t="s">
        <v>513</v>
      </c>
      <c r="C5368" s="196">
        <f>('4'!E24-'4'!G24-'4'!I24)+('10'!E24-'10'!G24-'10'!I24)</f>
        <v>0</v>
      </c>
      <c r="D5368" s="197" t="e">
        <f>(('4'!E24-'4'!G24-'4'!I24)+('10'!E24-'10'!G24-'10'!I24))/(('4'!J24-'4'!K24-'4'!L24)+('10'!J24-'10'!K24-'10'!L24))</f>
        <v>#DIV/0!</v>
      </c>
    </row>
    <row r="5369" spans="1:4">
      <c r="A5369" s="194" t="s">
        <v>6049</v>
      </c>
      <c r="B5369" s="198" t="s">
        <v>515</v>
      </c>
      <c r="C5369" s="196">
        <f>('4'!E25-'4'!G25-'4'!I25)+('10'!E25-'10'!G25-'10'!I25)</f>
        <v>0</v>
      </c>
      <c r="D5369" s="197" t="e">
        <f>(('4'!E25-'4'!G25-'4'!I25)+('10'!E25-'10'!G25-'10'!I25))/(('4'!J25-'4'!K25-'4'!L25)+('10'!J25-'10'!K25-'10'!L25))</f>
        <v>#DIV/0!</v>
      </c>
    </row>
    <row r="5370" spans="1:4">
      <c r="A5370" s="194" t="s">
        <v>6050</v>
      </c>
      <c r="B5370" s="198" t="s">
        <v>517</v>
      </c>
      <c r="C5370" s="196" t="str">
        <f>'4'!E26</f>
        <v>X</v>
      </c>
      <c r="D5370" s="197" t="str">
        <f>'4'!E26</f>
        <v>X</v>
      </c>
    </row>
    <row r="5371" spans="1:4">
      <c r="A5371" s="194" t="s">
        <v>6051</v>
      </c>
      <c r="B5371" s="198" t="s">
        <v>519</v>
      </c>
      <c r="C5371" s="196">
        <f>('4'!E27-'4'!G27-'4'!I27)+('10'!E27-'10'!G27-'10'!I27)</f>
        <v>0</v>
      </c>
      <c r="D5371" s="197" t="e">
        <f>(('4'!E27-'4'!G27-'4'!I27)+('10'!E27-'10'!G27-'10'!I27))/(('4'!J27-'4'!K27-'4'!L27)+('10'!J27-'10'!K27-'10'!L27))</f>
        <v>#DIV/0!</v>
      </c>
    </row>
    <row r="5372" spans="1:4">
      <c r="A5372" s="194" t="s">
        <v>6052</v>
      </c>
      <c r="B5372" s="198" t="s">
        <v>521</v>
      </c>
      <c r="C5372" s="196">
        <f>('4'!E28-'4'!G28-'4'!I28)+('10'!E28-'10'!G28-'10'!I28)</f>
        <v>0</v>
      </c>
      <c r="D5372" s="197" t="e">
        <f>(('4'!E28-'4'!G28-'4'!I28)+('10'!E28-'10'!G28-'10'!I28))/(('4'!J28-'4'!K28-'4'!L28)+('10'!J28-'10'!K28-'10'!L28))</f>
        <v>#DIV/0!</v>
      </c>
    </row>
    <row r="5373" ht="25.5" spans="1:4">
      <c r="A5373" s="194" t="s">
        <v>6053</v>
      </c>
      <c r="B5373" s="198" t="s">
        <v>523</v>
      </c>
      <c r="C5373" s="196">
        <f>('4'!E29-'4'!G29-'4'!I29)+('10'!E29-'10'!G29-'10'!I29)</f>
        <v>0</v>
      </c>
      <c r="D5373" s="197" t="e">
        <f>(('4'!E29-'4'!G29-'4'!I29)+('10'!E29-'10'!G29-'10'!I29))/(('4'!J29-'4'!K29-'4'!L29)+('10'!J29-'10'!K29-'10'!L29))</f>
        <v>#DIV/0!</v>
      </c>
    </row>
    <row r="5374" spans="1:4">
      <c r="A5374" s="194" t="s">
        <v>6054</v>
      </c>
      <c r="B5374" s="198" t="s">
        <v>525</v>
      </c>
      <c r="C5374" s="196">
        <f>('4'!E30-'4'!G30-'4'!I30)+('10'!E30-'10'!G30-'10'!I30)</f>
        <v>0</v>
      </c>
      <c r="D5374" s="197" t="e">
        <f>(('4'!E30-'4'!G30-'4'!I30)+('10'!E30-'10'!G30-'10'!I30))/(('4'!J30-'4'!K30-'4'!L30)+('10'!J30-'10'!K30-'10'!L30))</f>
        <v>#DIV/0!</v>
      </c>
    </row>
    <row r="5375" spans="1:4">
      <c r="A5375" s="194" t="s">
        <v>6055</v>
      </c>
      <c r="B5375" s="198" t="s">
        <v>527</v>
      </c>
      <c r="C5375" s="196" t="str">
        <f>'4'!E31</f>
        <v>X</v>
      </c>
      <c r="D5375" s="197" t="str">
        <f>'4'!E31</f>
        <v>X</v>
      </c>
    </row>
    <row r="5376" spans="1:4">
      <c r="A5376" s="194" t="s">
        <v>6056</v>
      </c>
      <c r="B5376" s="198" t="s">
        <v>529</v>
      </c>
      <c r="C5376" s="196" t="str">
        <f>'4'!E32</f>
        <v>X</v>
      </c>
      <c r="D5376" s="197" t="str">
        <f>'4'!E32</f>
        <v>X</v>
      </c>
    </row>
    <row r="5377" spans="1:4">
      <c r="A5377" s="194" t="s">
        <v>6057</v>
      </c>
      <c r="B5377" s="198" t="s">
        <v>531</v>
      </c>
      <c r="C5377" s="196" t="str">
        <f>'4'!E33</f>
        <v>X</v>
      </c>
      <c r="D5377" s="197" t="str">
        <f>'4'!E33</f>
        <v>X</v>
      </c>
    </row>
    <row r="5378" spans="1:4">
      <c r="A5378" s="194" t="s">
        <v>6058</v>
      </c>
      <c r="B5378" s="198" t="s">
        <v>533</v>
      </c>
      <c r="C5378" s="196" t="str">
        <f>'5'!E6</f>
        <v>X</v>
      </c>
      <c r="D5378" s="197" t="str">
        <f>'5'!E6</f>
        <v>X</v>
      </c>
    </row>
    <row r="5379" spans="1:4">
      <c r="A5379" s="194" t="s">
        <v>6059</v>
      </c>
      <c r="B5379" s="198" t="s">
        <v>535</v>
      </c>
      <c r="C5379" s="196" t="str">
        <f>'5'!E7</f>
        <v>X</v>
      </c>
      <c r="D5379" s="197" t="str">
        <f>'5'!E7</f>
        <v>X</v>
      </c>
    </row>
    <row r="5380" spans="1:4">
      <c r="A5380" s="194" t="s">
        <v>6060</v>
      </c>
      <c r="B5380" s="198" t="s">
        <v>537</v>
      </c>
      <c r="C5380" s="196">
        <f>('5'!E8-'5'!G8-'5'!I8)+('11'!E8-'11'!G8-'11'!I8)</f>
        <v>1.5</v>
      </c>
      <c r="D5380" s="197">
        <f>(('5'!E8-'5'!G8-'5'!I8)+('11'!E8-'11'!G8-'11'!I8))/(('5'!J8-'5'!K8-'5'!L8)+('11'!J8-'11'!K8-'11'!L8))</f>
        <v>1.5</v>
      </c>
    </row>
    <row r="5381" spans="1:4">
      <c r="A5381" s="194" t="s">
        <v>6061</v>
      </c>
      <c r="B5381" s="198" t="s">
        <v>539</v>
      </c>
      <c r="C5381" s="196">
        <f>('5'!E9-'5'!G9-'5'!I9)+('11'!E9-'11'!G9-'11'!I9)</f>
        <v>0</v>
      </c>
      <c r="D5381" s="197" t="e">
        <f>(('5'!E9-'5'!G9-'5'!I9)+('11'!E9-'11'!G9-'11'!I9))/(('5'!J9-'5'!K9-'5'!L9)+('11'!J9-'11'!K9-'11'!L9))</f>
        <v>#DIV/0!</v>
      </c>
    </row>
    <row r="5382" spans="1:4">
      <c r="A5382" s="194" t="s">
        <v>6062</v>
      </c>
      <c r="B5382" s="198" t="s">
        <v>541</v>
      </c>
      <c r="C5382" s="196">
        <f>('5'!E10-'5'!G10-'5'!I10)+('11'!E10-'11'!G10-'11'!I10)</f>
        <v>0</v>
      </c>
      <c r="D5382" s="197" t="e">
        <f>(('5'!E10-'5'!G10-'5'!I10)+('11'!E10-'11'!G10-'11'!I10))/(('5'!J10-'5'!K10-'5'!L10)+('11'!J10-'11'!K10-'11'!L10))</f>
        <v>#DIV/0!</v>
      </c>
    </row>
    <row r="5383" spans="1:4">
      <c r="A5383" s="194" t="s">
        <v>6063</v>
      </c>
      <c r="B5383" s="198" t="s">
        <v>543</v>
      </c>
      <c r="C5383" s="196">
        <f>('5'!E11-'5'!G11-'5'!I11)+('11'!E11-'11'!G11-'11'!I11)</f>
        <v>0</v>
      </c>
      <c r="D5383" s="197" t="e">
        <f>(('5'!E11-'5'!G11-'5'!I11)+('11'!E11-'11'!G11-'11'!I11))/(('5'!J11-'5'!K11-'5'!L11)+('11'!J11-'11'!K11-'11'!L11))</f>
        <v>#DIV/0!</v>
      </c>
    </row>
    <row r="5384" spans="1:4">
      <c r="A5384" s="194" t="s">
        <v>6064</v>
      </c>
      <c r="B5384" s="198" t="s">
        <v>545</v>
      </c>
      <c r="C5384" s="196">
        <f>('5'!E12-'5'!G12-'5'!I12)+('11'!E12-'11'!G12-'11'!I12)</f>
        <v>0</v>
      </c>
      <c r="D5384" s="197" t="e">
        <f>(('5'!E12-'5'!G12-'5'!I12)+('11'!E12-'11'!G12-'11'!I12))/(('5'!J12-'5'!K12-'5'!L12)+('11'!J12-'11'!K12-'11'!L12))</f>
        <v>#DIV/0!</v>
      </c>
    </row>
    <row r="5385" spans="1:4">
      <c r="A5385" s="194" t="s">
        <v>6065</v>
      </c>
      <c r="B5385" s="198" t="s">
        <v>547</v>
      </c>
      <c r="C5385" s="196">
        <f>('5'!E13-'5'!G13-'5'!I13)+('11'!E13-'11'!G13-'11'!I13)</f>
        <v>0</v>
      </c>
      <c r="D5385" s="197" t="e">
        <f>(('5'!E13-'5'!G13-'5'!I13)+('11'!E13-'11'!G13-'11'!I13))/(('5'!J13-'5'!K13-'5'!L13)+('11'!J13-'11'!K13-'11'!L13))</f>
        <v>#DIV/0!</v>
      </c>
    </row>
    <row r="5386" spans="1:4">
      <c r="A5386" s="194" t="s">
        <v>6066</v>
      </c>
      <c r="B5386" s="198" t="s">
        <v>549</v>
      </c>
      <c r="C5386" s="196">
        <f>('5'!E14-'5'!G14-'5'!I14)+('11'!E14-'11'!G14-'11'!I14)</f>
        <v>0</v>
      </c>
      <c r="D5386" s="197" t="e">
        <f>(('5'!E14-'5'!G14-'5'!I14)+('11'!E14-'11'!G14-'11'!I14))/(('5'!J14-'5'!K14-'5'!L14)+('11'!J14-'11'!K14-'11'!L14))</f>
        <v>#DIV/0!</v>
      </c>
    </row>
    <row r="5387" spans="1:4">
      <c r="A5387" s="194" t="s">
        <v>6067</v>
      </c>
      <c r="B5387" s="198" t="s">
        <v>551</v>
      </c>
      <c r="C5387" s="196">
        <f>('5'!E15-'5'!G15-'5'!I15)+('11'!E15-'11'!G15-'11'!I15)</f>
        <v>0</v>
      </c>
      <c r="D5387" s="197" t="e">
        <f>(('5'!E15-'5'!G15-'5'!I15)+('11'!E15-'11'!G15-'11'!I15))/(('5'!J15-'5'!K15-'5'!L15)+('11'!J15-'11'!K15-'11'!L15))</f>
        <v>#DIV/0!</v>
      </c>
    </row>
    <row r="5388" spans="1:4">
      <c r="A5388" s="194" t="s">
        <v>6068</v>
      </c>
      <c r="B5388" s="198" t="s">
        <v>553</v>
      </c>
      <c r="C5388" s="196">
        <f>('5'!E16-'5'!G16-'5'!I16)+('11'!E16-'11'!G16-'11'!I16)</f>
        <v>0</v>
      </c>
      <c r="D5388" s="197" t="e">
        <f>(('5'!E16-'5'!G16-'5'!I16)+('11'!E16-'11'!G16-'11'!I16))/(('5'!J16-'5'!K16-'5'!L16)+('11'!J16-'11'!K16-'11'!L16))</f>
        <v>#DIV/0!</v>
      </c>
    </row>
    <row r="5389" spans="1:4">
      <c r="A5389" s="194" t="s">
        <v>6069</v>
      </c>
      <c r="B5389" s="198" t="s">
        <v>555</v>
      </c>
      <c r="C5389" s="196">
        <f>('5'!E17-'5'!G17-'5'!I17)+('11'!E17-'11'!G17-'11'!I17)</f>
        <v>0</v>
      </c>
      <c r="D5389" s="197" t="e">
        <f>(('5'!E17-'5'!G17-'5'!I17)+('11'!E17-'11'!G17-'11'!I17))/(('5'!J17-'5'!K17-'5'!L17)+('11'!J17-'11'!K17-'11'!L17))</f>
        <v>#DIV/0!</v>
      </c>
    </row>
    <row r="5390" spans="1:4">
      <c r="A5390" s="194" t="s">
        <v>6070</v>
      </c>
      <c r="B5390" s="198" t="s">
        <v>557</v>
      </c>
      <c r="C5390" s="196">
        <f>('5'!E18-'5'!I18)+('11'!E18-'11'!I18)</f>
        <v>0</v>
      </c>
      <c r="D5390" s="197" t="e">
        <f>(('5'!E18-'5'!I18)+('11'!E18-'11'!I18))/(('5'!J18-'5'!L18)+('11'!J18-'11'!L18))</f>
        <v>#DIV/0!</v>
      </c>
    </row>
    <row r="5391" spans="1:4">
      <c r="A5391" s="194" t="s">
        <v>6071</v>
      </c>
      <c r="B5391" s="198" t="s">
        <v>559</v>
      </c>
      <c r="C5391" s="196">
        <f>('5'!E19-'5'!G19-'5'!I19)+('11'!E19-'11'!G19-'11'!I19)</f>
        <v>0</v>
      </c>
      <c r="D5391" s="197" t="e">
        <f>(('5'!E19-'5'!G19-'5'!I19)+('11'!E19-'11'!G19-'11'!I19))/(('5'!J19-'5'!K19-'5'!L19)+('11'!J19-'11'!K19-'11'!L19))</f>
        <v>#DIV/0!</v>
      </c>
    </row>
    <row r="5392" spans="1:4">
      <c r="A5392" s="194" t="s">
        <v>6072</v>
      </c>
      <c r="B5392" s="198" t="s">
        <v>561</v>
      </c>
      <c r="C5392" s="196">
        <f>('5'!E20-'5'!G20-'5'!I20)+('11'!E20-'11'!G20-'11'!I20)</f>
        <v>0</v>
      </c>
      <c r="D5392" s="197" t="e">
        <f>(('5'!E20-'5'!G20-'5'!I20)+('11'!E20-'11'!G20-'11'!I20))/(('5'!J20-'5'!K20-'5'!L20)+('11'!J20-'11'!K20-'11'!L20))</f>
        <v>#DIV/0!</v>
      </c>
    </row>
    <row r="5393" spans="1:4">
      <c r="A5393" s="194" t="s">
        <v>6073</v>
      </c>
      <c r="B5393" s="198" t="s">
        <v>563</v>
      </c>
      <c r="C5393" s="196">
        <f>('5'!E21-'5'!G21-'5'!I21)+('11'!E21-'11'!G21-'11'!I21)</f>
        <v>0</v>
      </c>
      <c r="D5393" s="197" t="e">
        <f>(('5'!E21-'5'!G21-'5'!I21)+('11'!E21-'11'!G21-'11'!I21))/(('5'!J21-'5'!K21-'5'!L21)+('11'!J21-'11'!K21-'11'!L21))</f>
        <v>#DIV/0!</v>
      </c>
    </row>
    <row r="5394" spans="1:4">
      <c r="A5394" s="194" t="s">
        <v>6074</v>
      </c>
      <c r="B5394" s="198" t="s">
        <v>254</v>
      </c>
      <c r="C5394" s="196">
        <f>('5'!E22-'5'!G22-'5'!I22)+('11'!E22-'11'!G22-'11'!I22)</f>
        <v>0</v>
      </c>
      <c r="D5394" s="197" t="e">
        <f>(('5'!E22-'5'!G22-'5'!I22)+('11'!E22-'11'!G22-'11'!I22))/(('5'!J22-'5'!K22-'5'!L22)+('11'!J22-'11'!K22-'11'!L22))</f>
        <v>#DIV/0!</v>
      </c>
    </row>
    <row r="5395" spans="1:4">
      <c r="A5395" s="194" t="s">
        <v>6075</v>
      </c>
      <c r="B5395" s="198" t="s">
        <v>566</v>
      </c>
      <c r="C5395" s="196">
        <f>('5'!E23-'5'!G23-'5'!I23)+('11'!E23-'11'!G23-'11'!I23)</f>
        <v>0</v>
      </c>
      <c r="D5395" s="197" t="e">
        <f>(('5'!E23-'5'!G23-'5'!I23)+('11'!E23-'11'!G23-'11'!I23))/(('5'!J23-'5'!K23-'5'!L23)+('11'!J23-'11'!K23-'11'!L23))</f>
        <v>#DIV/0!</v>
      </c>
    </row>
    <row r="5396" spans="1:4">
      <c r="A5396" s="194" t="s">
        <v>6076</v>
      </c>
      <c r="B5396" s="198" t="s">
        <v>568</v>
      </c>
      <c r="C5396" s="196">
        <f>('5'!E24-'5'!G24-'5'!I24)+('11'!E24-'11'!G24-'11'!I24)</f>
        <v>0</v>
      </c>
      <c r="D5396" s="197" t="e">
        <f>(('5'!E24-'5'!G24-'5'!I24)+('11'!E24-'11'!G24-'11'!I24))/(('5'!J24-'5'!K24-'5'!L24)+('11'!J24-'11'!K24-'11'!L24))</f>
        <v>#DIV/0!</v>
      </c>
    </row>
    <row r="5397" spans="1:4">
      <c r="A5397" s="194" t="s">
        <v>6077</v>
      </c>
      <c r="B5397" s="198" t="s">
        <v>570</v>
      </c>
      <c r="C5397" s="196">
        <f>('5'!E25-'5'!G25-'5'!I25)+('11'!E25-'11'!G25-'11'!I25)</f>
        <v>0</v>
      </c>
      <c r="D5397" s="197" t="e">
        <f>(('5'!E25-'5'!G25-'5'!I25)+('11'!E25-'11'!G25-'11'!I25))/(('5'!J25-'5'!K25-'5'!L25)+('11'!J25-'11'!K25-'11'!L25))</f>
        <v>#DIV/0!</v>
      </c>
    </row>
    <row r="5398" spans="1:4">
      <c r="A5398" s="194" t="s">
        <v>6078</v>
      </c>
      <c r="B5398" s="198" t="s">
        <v>572</v>
      </c>
      <c r="C5398" s="196">
        <f>('5'!E26-'5'!G26-'5'!I26)+('11'!E26-'11'!G26-'11'!I26)</f>
        <v>0</v>
      </c>
      <c r="D5398" s="197" t="e">
        <f>(('5'!E26-'5'!G26-'5'!I26)+('11'!E26-'11'!G26-'11'!I26))/(('5'!J26-'5'!K26-'5'!L26)+('11'!J26-'11'!K26-'11'!L26))</f>
        <v>#DIV/0!</v>
      </c>
    </row>
    <row r="5399" spans="1:4">
      <c r="A5399" s="194" t="s">
        <v>6079</v>
      </c>
      <c r="B5399" s="198" t="s">
        <v>574</v>
      </c>
      <c r="C5399" s="196">
        <f>('5'!E27-'5'!G27-'5'!I27)+('11'!E27-'11'!G27-'11'!I27)</f>
        <v>0</v>
      </c>
      <c r="D5399" s="197" t="e">
        <f>(('5'!E27-'5'!G27-'5'!I27)+('11'!E27-'11'!G27-'11'!I27))/(('5'!J27-'5'!K27-'5'!L27)+('11'!J27-'11'!K27-'11'!L27))</f>
        <v>#DIV/0!</v>
      </c>
    </row>
    <row r="5400" spans="1:4">
      <c r="A5400" s="194" t="s">
        <v>6080</v>
      </c>
      <c r="B5400" s="198" t="s">
        <v>576</v>
      </c>
      <c r="C5400" s="196">
        <f>('5'!E28-'5'!G28-'5'!I28)+('11'!E28-'11'!G28-'11'!I28)</f>
        <v>0</v>
      </c>
      <c r="D5400" s="197" t="e">
        <f>(('5'!E28-'5'!G28-'5'!I28)+('11'!E28-'11'!G28-'11'!I28))/(('5'!J28-'5'!K28-'5'!L28)+('11'!J28-'11'!K28-'11'!L28))</f>
        <v>#DIV/0!</v>
      </c>
    </row>
    <row r="5401" spans="1:4">
      <c r="A5401" s="194" t="s">
        <v>6081</v>
      </c>
      <c r="B5401" s="198" t="s">
        <v>578</v>
      </c>
      <c r="C5401" s="196">
        <f>('5'!E30-'5'!G30-'5'!I30)+('11'!E30-'11'!G30-'11'!I30)</f>
        <v>0</v>
      </c>
      <c r="D5401" s="197" t="e">
        <f>(('5'!E30-'5'!G30-'5'!I30)+('11'!E30-'11'!G30-'11'!I30))/(('5'!J30-'5'!K30-'5'!L30)+('11'!J30-'11'!K30-'11'!L30))</f>
        <v>#DIV/0!</v>
      </c>
    </row>
    <row r="5402" spans="1:4">
      <c r="A5402" s="194" t="s">
        <v>6082</v>
      </c>
      <c r="B5402" s="198" t="s">
        <v>733</v>
      </c>
      <c r="C5402" s="196">
        <f>('6'!E6-'6'!G6-'6'!I6)+('12'!E6-'12'!G6-'12'!I6)</f>
        <v>0</v>
      </c>
      <c r="D5402" s="197" t="e">
        <f>(('6'!E6-'6'!G6-'6'!I6)+('12'!E6-'12'!G6-'12'!I6))/(('6'!J6-'6'!K6-'6'!L6)+('12'!J6-'12'!K6-'12'!L6))</f>
        <v>#DIV/0!</v>
      </c>
    </row>
    <row r="5403" spans="1:4">
      <c r="A5403" s="194" t="s">
        <v>6083</v>
      </c>
      <c r="B5403" s="198" t="s">
        <v>582</v>
      </c>
      <c r="C5403" s="196">
        <f>('6'!E7-'6'!G7-'6'!I7)+('12'!E7-'12'!G7-'12'!I7)</f>
        <v>0</v>
      </c>
      <c r="D5403" s="197" t="e">
        <f>(('6'!E7-'6'!G7-'6'!I7)+('12'!E7-'12'!G7-'12'!I7))/(('6'!J7-'6'!K7-'6'!L7)+('12'!J7-'12'!K7-'12'!L7))</f>
        <v>#DIV/0!</v>
      </c>
    </row>
    <row r="5404" spans="1:4">
      <c r="A5404" s="194" t="s">
        <v>6084</v>
      </c>
      <c r="B5404" s="198" t="s">
        <v>584</v>
      </c>
      <c r="C5404" s="196">
        <f>('6'!E8-'6'!G8-'6'!I8)+('12'!E8-'12'!G8-'12'!I8)</f>
        <v>0</v>
      </c>
      <c r="D5404" s="197" t="e">
        <f>(('6'!E8-'6'!G8-'6'!I8)+('12'!E8-'12'!G8-'12'!I8))/(('6'!J8-'6'!K8-'6'!L8)+('12'!J8-'12'!K8-'12'!L8))</f>
        <v>#DIV/0!</v>
      </c>
    </row>
    <row r="5405" spans="1:4">
      <c r="A5405" s="194" t="s">
        <v>6085</v>
      </c>
      <c r="B5405" s="198" t="s">
        <v>586</v>
      </c>
      <c r="C5405" s="196">
        <f>('6'!E13-'6'!G13-'6'!I13)+('12'!E13-'12'!G13-'12'!I13)</f>
        <v>1.5</v>
      </c>
      <c r="D5405" s="197">
        <f>(('6'!E13-'6'!G13-'6'!I13)+('12'!E13-'12'!G13-'12'!I13))/(('6'!J13-'6'!K13-'6'!L13)+('12'!J13-'12'!K13-'12'!L13))</f>
        <v>1.5</v>
      </c>
    </row>
    <row r="5406" spans="1:4">
      <c r="A5406" s="194" t="s">
        <v>6086</v>
      </c>
      <c r="B5406" s="198" t="s">
        <v>588</v>
      </c>
      <c r="C5406" s="196">
        <f>('6'!E17-'6'!G17-'6'!I17)+('12'!E17-'12'!G17-'12'!I17)</f>
        <v>1.5</v>
      </c>
      <c r="D5406" s="197">
        <f>(('6'!E17-'6'!G17-'6'!I17)+('12'!E17-'12'!G17-'12'!I17))/(('6'!J17-'6'!K17-'6'!L17)+('12'!J17-'12'!K17-'12'!L17))</f>
        <v>1.5</v>
      </c>
    </row>
    <row r="5407" spans="1:4">
      <c r="A5407" s="194" t="s">
        <v>6087</v>
      </c>
      <c r="B5407" s="198" t="s">
        <v>590</v>
      </c>
      <c r="C5407" s="196">
        <f>('6'!E19-'6'!G19-'6'!I19)+('12'!E19-'12'!G19-'12'!I19)</f>
        <v>0.5</v>
      </c>
      <c r="D5407" s="197" t="e">
        <f>(('6'!E19-'6'!G19-'6'!I19)+('12'!E19-'12'!G19-'12'!I19))/(('6'!J19-'6'!K19-'6'!L19)+('12'!J19-'12'!K19-'12'!L19))</f>
        <v>#DIV/0!</v>
      </c>
    </row>
    <row r="5408" spans="1:4">
      <c r="A5408" s="194" t="s">
        <v>6088</v>
      </c>
      <c r="B5408" s="199" t="s">
        <v>592</v>
      </c>
      <c r="C5408" s="196">
        <f>('6'!E20-'6'!G20-'6'!I20)+('12'!E20-'12'!G20-'12'!I20)</f>
        <v>0</v>
      </c>
      <c r="D5408" s="197" t="e">
        <f>(('6'!E20-'6'!G20-'6'!I20)+('12'!E20-'12'!G20-'12'!I20))/(('6'!J20-'6'!K20-'6'!L20)+('12'!J20-'12'!K20-'12'!L20))</f>
        <v>#DIV/0!</v>
      </c>
    </row>
    <row r="5409" spans="1:4">
      <c r="A5409" s="194" t="s">
        <v>6089</v>
      </c>
      <c r="B5409" s="198" t="s">
        <v>594</v>
      </c>
      <c r="C5409" s="196">
        <f>('6'!E22-'6'!G22-'6'!I22)+('12'!E22-'12'!G22-'12'!I22)</f>
        <v>0</v>
      </c>
      <c r="D5409" s="197" t="e">
        <f>(('6'!E22-'6'!G22-'6'!I22)+('12'!E22-'12'!G22-'12'!I22))/(('6'!J22-'6'!K22-'6'!L22)+('12'!J22-'12'!K22-'12'!L22))</f>
        <v>#DIV/0!</v>
      </c>
    </row>
    <row r="5410" spans="1:4">
      <c r="A5410" s="194" t="s">
        <v>6090</v>
      </c>
      <c r="B5410" s="198" t="s">
        <v>596</v>
      </c>
      <c r="C5410" s="196">
        <f>('6'!E23-'6'!G23-'6'!I23)+('12'!E23-'12'!G23-'12'!I23)</f>
        <v>0</v>
      </c>
      <c r="D5410" s="197" t="e">
        <f>(('6'!E23-'6'!G23-'6'!I23)+('12'!E23-'12'!G23-'12'!I23))/(('6'!J23-'6'!K23-'6'!L23)+('12'!J23-'12'!K23-'12'!L23))</f>
        <v>#DIV/0!</v>
      </c>
    </row>
    <row r="5411" spans="1:4">
      <c r="A5411" s="194" t="s">
        <v>6091</v>
      </c>
      <c r="B5411" s="198" t="s">
        <v>598</v>
      </c>
      <c r="C5411" s="196">
        <f>('6'!E24-'6'!G24-'6'!I24)+('12'!E24-'12'!G24-'12'!I24)</f>
        <v>0</v>
      </c>
      <c r="D5411" s="197" t="e">
        <f>(('6'!E24-'6'!G24-'6'!I24)+('12'!E24-'12'!G24-'12'!I24))/(('6'!J24-'6'!K24-'6'!L24)+('12'!J24-'12'!K24-'12'!L24))</f>
        <v>#DIV/0!</v>
      </c>
    </row>
    <row r="5412" spans="1:4">
      <c r="A5412" s="194" t="s">
        <v>6092</v>
      </c>
      <c r="B5412" s="198" t="s">
        <v>600</v>
      </c>
      <c r="C5412" s="196">
        <f>('6'!E25-'6'!G25-'6'!I25)+('12'!E25-'12'!G25-'12'!I25)</f>
        <v>0</v>
      </c>
      <c r="D5412" s="197" t="e">
        <f>(('6'!E25-'6'!G25-'6'!I25)+('12'!E25-'12'!G25-'12'!I25))/(('6'!J25-'6'!K25-'6'!L25)+('12'!J25-'12'!K25-'12'!L25))</f>
        <v>#DIV/0!</v>
      </c>
    </row>
    <row r="5413" spans="1:4">
      <c r="A5413" s="194" t="s">
        <v>6093</v>
      </c>
      <c r="B5413" s="198" t="s">
        <v>602</v>
      </c>
      <c r="C5413" s="196">
        <f>('6'!E26-'6'!G26-'6'!I26)+('12'!E26-'12'!G26-'12'!I26)</f>
        <v>0</v>
      </c>
      <c r="D5413" s="197" t="e">
        <f>(('6'!E26-'6'!G26-'6'!I26)+('12'!E26-'12'!G26-'12'!I26))/(('6'!J26-'6'!K26-'6'!L26)+('12'!J26-'12'!K26-'12'!L26))</f>
        <v>#DIV/0!</v>
      </c>
    </row>
    <row r="5414" spans="1:4">
      <c r="A5414" s="194" t="s">
        <v>6094</v>
      </c>
      <c r="B5414" s="198" t="s">
        <v>559</v>
      </c>
      <c r="C5414" s="196">
        <f>('6'!E27-'6'!G27-'6'!I27)+('12'!E27-'12'!G27-'12'!I27)</f>
        <v>0</v>
      </c>
      <c r="D5414" s="197" t="e">
        <f>(('6'!E27-'6'!G27-'6'!I27)+('12'!E27-'12'!G27-'12'!I27))/(('6'!J27-'6'!K27-'6'!L27)+('12'!J27-'12'!K27-'12'!L27))</f>
        <v>#DIV/0!</v>
      </c>
    </row>
    <row r="5415" spans="1:4">
      <c r="A5415" s="194" t="s">
        <v>6095</v>
      </c>
      <c r="B5415" s="198" t="s">
        <v>605</v>
      </c>
      <c r="C5415" s="196">
        <f>('7'!E6-'7'!G6-'7'!I6)+('13'!E6-'13'!G6-'13'!I6)</f>
        <v>0</v>
      </c>
      <c r="D5415" s="197" t="e">
        <f>(('7'!E6-'7'!G6-'7'!I6)+('13'!E6-'13'!G6-'13'!I6))/(('7'!J6-'7'!K6-'7'!L6)+('13'!J6-'13'!K6-'13'!L6))</f>
        <v>#DIV/0!</v>
      </c>
    </row>
    <row r="5416" spans="1:4">
      <c r="A5416" s="194" t="s">
        <v>6096</v>
      </c>
      <c r="B5416" s="198" t="s">
        <v>607</v>
      </c>
      <c r="C5416" s="196">
        <f>('7'!E7-'7'!G7-'7'!I7)+('13'!E7-'13'!G7-'13'!I7)</f>
        <v>0</v>
      </c>
      <c r="D5416" s="197" t="e">
        <f>(('7'!E7-'7'!G7-'7'!I7)+('13'!E7-'13'!G7-'13'!I7))/(('7'!J7-'7'!K7-'7'!L7)+('13'!J7-'13'!K7-'13'!L7))</f>
        <v>#DIV/0!</v>
      </c>
    </row>
    <row r="5417" spans="1:4">
      <c r="A5417" s="194" t="s">
        <v>6097</v>
      </c>
      <c r="B5417" s="198" t="s">
        <v>358</v>
      </c>
      <c r="C5417" s="196">
        <f>('7'!E8-'7'!G8-'7'!I8)+('13'!E8-'13'!G8-'13'!I8)</f>
        <v>1</v>
      </c>
      <c r="D5417" s="197">
        <f>(('7'!E8-'7'!G8-'7'!I8)+('13'!E8-'13'!G8-'13'!I8))/(('7'!J8-'7'!K8-'7'!L8)+('13'!J8-'13'!K8-'13'!L8))</f>
        <v>1</v>
      </c>
    </row>
    <row r="5418" spans="1:4">
      <c r="A5418" s="194" t="s">
        <v>6098</v>
      </c>
      <c r="B5418" s="198" t="s">
        <v>610</v>
      </c>
      <c r="C5418" s="196">
        <f>('7'!E9-'7'!G9-'7'!I9)+('13'!E9-'13'!G9-'13'!I9)</f>
        <v>0</v>
      </c>
      <c r="D5418" s="197" t="e">
        <f>(('7'!E9-'7'!G9-'7'!I9)+('13'!E9-'13'!G9-'13'!I9))/(('7'!J9-'7'!K9-'7'!L9)+('13'!J9-'13'!K9-'13'!L9))</f>
        <v>#DIV/0!</v>
      </c>
    </row>
    <row r="5419" spans="1:4">
      <c r="A5419" s="194" t="s">
        <v>6099</v>
      </c>
      <c r="B5419" s="198" t="s">
        <v>612</v>
      </c>
      <c r="C5419" s="196">
        <f>('7'!E10-'7'!G10-'7'!I10)+('13'!E10-'13'!G10-'13'!I10)</f>
        <v>0</v>
      </c>
      <c r="D5419" s="197" t="e">
        <f>(('7'!E10-'7'!G10-'7'!I10)+('13'!E10-'13'!G10-'13'!I10))/(('7'!J10-'7'!K10-'7'!L10)+('13'!J10-'13'!K10-'13'!L10))</f>
        <v>#DIV/0!</v>
      </c>
    </row>
    <row r="5420" spans="1:4">
      <c r="A5420" s="194" t="s">
        <v>6100</v>
      </c>
      <c r="B5420" s="198" t="s">
        <v>614</v>
      </c>
      <c r="C5420" s="196">
        <f>('7'!E11-'7'!G11-'7'!I11)+('13'!E11-'13'!G11-'13'!I11)</f>
        <v>0</v>
      </c>
      <c r="D5420" s="197" t="e">
        <f>(('7'!E11-'7'!G11-'7'!I11)+('13'!E11-'13'!G11-'13'!I11))/(('7'!J11-'7'!K11-'7'!L11)+('13'!J11-'13'!K11-'13'!L11))</f>
        <v>#DIV/0!</v>
      </c>
    </row>
    <row r="5421" spans="1:4">
      <c r="A5421" s="194" t="s">
        <v>6101</v>
      </c>
      <c r="B5421" s="198" t="s">
        <v>616</v>
      </c>
      <c r="C5421" s="196">
        <f>('7'!E12-'7'!G12-'7'!I12)+('13'!E12-'13'!G12-'13'!I12)</f>
        <v>0</v>
      </c>
      <c r="D5421" s="197" t="e">
        <f>(('7'!E12-'7'!G12-'7'!I12)+('13'!E12-'13'!G12-'13'!I12))/(('7'!J12-'7'!K12-'7'!L12)+('13'!J12-'13'!K12-'13'!L12))</f>
        <v>#DIV/0!</v>
      </c>
    </row>
    <row r="5422" spans="1:4">
      <c r="A5422" s="194" t="s">
        <v>6102</v>
      </c>
      <c r="B5422" s="198" t="s">
        <v>618</v>
      </c>
      <c r="C5422" s="196">
        <f>('7'!E13-'7'!G13-'7'!I13)+('13'!E13-'13'!G13-'13'!I13)</f>
        <v>0</v>
      </c>
      <c r="D5422" s="197" t="e">
        <f>(('7'!E13-'7'!G13-'7'!I13)+('13'!E13-'13'!G13-'13'!I13))/(('7'!J13-'7'!K13-'7'!L13)+('13'!J13-'13'!K13-'13'!L13))</f>
        <v>#DIV/0!</v>
      </c>
    </row>
    <row r="5423" spans="1:4">
      <c r="A5423" s="194" t="s">
        <v>6103</v>
      </c>
      <c r="B5423" s="198" t="s">
        <v>620</v>
      </c>
      <c r="C5423" s="196">
        <f>('7'!E19-'7'!G19-'7'!I19)+('13'!E19-'13'!G19-'13'!I19)</f>
        <v>0</v>
      </c>
      <c r="D5423" s="197" t="e">
        <f>(('7'!E19-'7'!G19-'7'!I19)+('13'!E19-'13'!G19-'13'!I19))/(('7'!J19-'7'!K19-'7'!L19)+('13'!J19-'13'!K19-'13'!L19))</f>
        <v>#DIV/0!</v>
      </c>
    </row>
    <row r="5424" spans="1:4">
      <c r="A5424" s="194" t="s">
        <v>6104</v>
      </c>
      <c r="B5424" s="199" t="s">
        <v>622</v>
      </c>
      <c r="C5424" s="196">
        <f>('7'!E20-'7'!G20-'7'!I20)+('13'!E20-'13'!G20-'13'!I20)</f>
        <v>0</v>
      </c>
      <c r="D5424" s="197" t="e">
        <f>(('7'!E20-'7'!G20-'7'!I20)+('13'!E20-'13'!G20-'13'!I20))/(('7'!J20-'7'!K20-'7'!L20)+('13'!J20-'13'!K20-'13'!L20))</f>
        <v>#DIV/0!</v>
      </c>
    </row>
    <row r="5425" spans="1:4">
      <c r="A5425" s="194" t="s">
        <v>6105</v>
      </c>
      <c r="B5425" s="199" t="s">
        <v>624</v>
      </c>
      <c r="C5425" s="196">
        <f>('7'!E21-'7'!G21-'7'!I21)+('13'!E21-'13'!G21-'13'!I21)</f>
        <v>0</v>
      </c>
      <c r="D5425" s="197" t="e">
        <f>(('7'!E21-'7'!G21-'7'!I21)+('13'!E21-'13'!G21-'13'!I21))/(('7'!J21-'7'!K21-'7'!L21)+('13'!J21-'13'!K21-'13'!L21))</f>
        <v>#DIV/0!</v>
      </c>
    </row>
    <row r="5426" spans="1:4">
      <c r="A5426" s="194" t="s">
        <v>6106</v>
      </c>
      <c r="B5426" s="198" t="s">
        <v>626</v>
      </c>
      <c r="C5426" s="196">
        <f>('7'!E22-'7'!G22-'7'!I22)+('13'!E22-'13'!G22-'13'!I22)</f>
        <v>0</v>
      </c>
      <c r="D5426" s="197" t="e">
        <f>(('7'!E22-'7'!G22-'7'!I22)+('13'!E22-'13'!G22-'13'!I22))/(('7'!J22-'7'!K22-'7'!L22)+('13'!J22-'13'!K22-'13'!L22))</f>
        <v>#DIV/0!</v>
      </c>
    </row>
    <row r="5427" spans="1:4">
      <c r="A5427" s="194" t="s">
        <v>6107</v>
      </c>
      <c r="B5427" s="198" t="s">
        <v>628</v>
      </c>
      <c r="C5427" s="196">
        <f>('7'!E23-'7'!G23-'7'!I23)+('13'!E23-'13'!G23-'13'!I23)</f>
        <v>0.5</v>
      </c>
      <c r="D5427" s="197">
        <f>(('7'!E23-'7'!G23-'7'!I23)+('13'!E23-'13'!G23-'13'!I23))/(('7'!J23-'7'!K23-'7'!L23)+('13'!J23-'13'!K23-'13'!L23))</f>
        <v>0.5</v>
      </c>
    </row>
    <row r="5428" spans="1:4">
      <c r="A5428" s="194" t="s">
        <v>6108</v>
      </c>
      <c r="B5428" s="198" t="s">
        <v>630</v>
      </c>
      <c r="C5428" s="196">
        <f>('7'!E24-'7'!G24-'7'!I24)+('13'!E24-'13'!G24-'13'!I24)</f>
        <v>0</v>
      </c>
      <c r="D5428" s="197" t="e">
        <f>(('7'!E24-'7'!G24-'7'!I24)+('13'!E24-'13'!G24-'13'!I24))/(('7'!J24-'7'!K24-'7'!L24)+('13'!J24-'13'!K24-'13'!L24))</f>
        <v>#DIV/0!</v>
      </c>
    </row>
    <row r="5429" spans="1:4">
      <c r="A5429" s="194" t="s">
        <v>6109</v>
      </c>
      <c r="B5429" s="198" t="s">
        <v>632</v>
      </c>
      <c r="C5429" s="196">
        <f>('7'!E25-'7'!G25-'7'!I25)+('13'!E25-'13'!G25-'13'!I25)</f>
        <v>3.5</v>
      </c>
      <c r="D5429" s="197">
        <f>(('7'!E25-'7'!G25-'7'!I25)+('13'!E25-'13'!G25-'13'!I25))/(('7'!J25-'7'!K25-'7'!L25)+('13'!J25-'13'!K25-'13'!L25))</f>
        <v>1.16666666666667</v>
      </c>
    </row>
    <row r="5430" ht="25.5" spans="1:4">
      <c r="A5430" s="194" t="s">
        <v>6110</v>
      </c>
      <c r="B5430" s="201" t="s">
        <v>1639</v>
      </c>
      <c r="C5430" s="196">
        <f>'2'!G11+'8'!G11+'6'!G6+'12'!G6</f>
        <v>0</v>
      </c>
      <c r="D5430" s="197" t="e">
        <f>('2'!G11+'8'!G11+'6'!G6+'12'!G6)/('2'!K11+'8'!K11+'6'!K6+'12'!K6)</f>
        <v>#DIV/0!</v>
      </c>
    </row>
    <row r="5431" spans="1:4">
      <c r="A5431" s="194" t="s">
        <v>6111</v>
      </c>
      <c r="B5431" s="201" t="s">
        <v>1390</v>
      </c>
      <c r="C5431" s="196">
        <f>'2'!G13+'8'!G13</f>
        <v>0</v>
      </c>
      <c r="D5431" s="197" t="e">
        <f>('2'!G13+'8'!G13)/('2'!K13+'8'!K13)</f>
        <v>#DIV/0!</v>
      </c>
    </row>
    <row r="5432" spans="1:4">
      <c r="A5432" s="194" t="s">
        <v>6112</v>
      </c>
      <c r="B5432" s="198" t="s">
        <v>394</v>
      </c>
      <c r="C5432" s="196">
        <f>'2'!G14+'8'!G14</f>
        <v>0</v>
      </c>
      <c r="D5432" s="197" t="e">
        <f>('2'!G14+'8'!G14)/('2'!K14+'8'!K14)</f>
        <v>#DIV/0!</v>
      </c>
    </row>
    <row r="5433" spans="1:4">
      <c r="A5433" s="194" t="s">
        <v>6113</v>
      </c>
      <c r="B5433" s="198" t="s">
        <v>396</v>
      </c>
      <c r="C5433" s="196">
        <f>'2'!G15+'8'!G15</f>
        <v>0</v>
      </c>
      <c r="D5433" s="197" t="e">
        <f>('2'!G15+'8'!G15)/('2'!K15+'8'!K15)</f>
        <v>#DIV/0!</v>
      </c>
    </row>
    <row r="5434" spans="1:4">
      <c r="A5434" s="194" t="s">
        <v>6114</v>
      </c>
      <c r="B5434" s="198" t="s">
        <v>398</v>
      </c>
      <c r="C5434" s="196">
        <f>'2'!G16+'8'!G16</f>
        <v>0</v>
      </c>
      <c r="D5434" s="197" t="e">
        <f>('2'!G16+'8'!G16)/('2'!K16+'8'!K16)</f>
        <v>#DIV/0!</v>
      </c>
    </row>
    <row r="5435" spans="1:4">
      <c r="A5435" s="194" t="s">
        <v>6115</v>
      </c>
      <c r="B5435" s="198" t="s">
        <v>84</v>
      </c>
      <c r="C5435" s="196">
        <f>'2'!G17+'8'!G17</f>
        <v>0</v>
      </c>
      <c r="D5435" s="197" t="e">
        <f>('2'!G17+'8'!G17)/('2'!K17+'8'!K17)</f>
        <v>#DIV/0!</v>
      </c>
    </row>
    <row r="5436" spans="1:4">
      <c r="A5436" s="194" t="s">
        <v>6116</v>
      </c>
      <c r="B5436" s="198" t="s">
        <v>401</v>
      </c>
      <c r="C5436" s="196">
        <f>'2'!G18+'8'!G18</f>
        <v>0</v>
      </c>
      <c r="D5436" s="197" t="e">
        <f>('2'!G18+'8'!G18)/('2'!K18+'8'!K18)</f>
        <v>#DIV/0!</v>
      </c>
    </row>
    <row r="5437" spans="1:4">
      <c r="A5437" s="194" t="s">
        <v>6117</v>
      </c>
      <c r="B5437" s="198" t="s">
        <v>403</v>
      </c>
      <c r="C5437" s="196">
        <f>'2'!G19+'8'!G19</f>
        <v>0</v>
      </c>
      <c r="D5437" s="197" t="e">
        <f>('2'!G19+'8'!G19)/('2'!K19+'8'!K19)</f>
        <v>#DIV/0!</v>
      </c>
    </row>
    <row r="5438" spans="1:4">
      <c r="A5438" s="194" t="s">
        <v>6118</v>
      </c>
      <c r="B5438" s="198" t="s">
        <v>405</v>
      </c>
      <c r="C5438" s="196">
        <f>'2'!G20+'8'!G20</f>
        <v>0</v>
      </c>
      <c r="D5438" s="197" t="e">
        <f>('2'!G20+'8'!G20)/('2'!K20+'8'!K20)</f>
        <v>#DIV/0!</v>
      </c>
    </row>
    <row r="5439" spans="1:4">
      <c r="A5439" s="194" t="s">
        <v>6119</v>
      </c>
      <c r="B5439" s="198" t="s">
        <v>409</v>
      </c>
      <c r="C5439" s="196">
        <f>'2'!G22+'8'!G22</f>
        <v>0</v>
      </c>
      <c r="D5439" s="197" t="e">
        <f>('2'!G22+'8'!G22)/('2'!K22+'8'!K22)</f>
        <v>#DIV/0!</v>
      </c>
    </row>
    <row r="5440" spans="1:4">
      <c r="A5440" s="194" t="s">
        <v>6120</v>
      </c>
      <c r="B5440" s="198" t="s">
        <v>411</v>
      </c>
      <c r="C5440" s="196">
        <f>'2'!G23+'8'!G23</f>
        <v>0</v>
      </c>
      <c r="D5440" s="197" t="e">
        <f>('2'!G23+'8'!G23)/('2'!K23+'8'!K23)</f>
        <v>#DIV/0!</v>
      </c>
    </row>
    <row r="5441" spans="1:4">
      <c r="A5441" s="194" t="s">
        <v>6121</v>
      </c>
      <c r="B5441" s="198" t="s">
        <v>413</v>
      </c>
      <c r="C5441" s="196">
        <f>'2'!G24+'8'!G24</f>
        <v>0</v>
      </c>
      <c r="D5441" s="197" t="e">
        <f>('2'!G24+'8'!G24)/('2'!K24+'8'!K24)</f>
        <v>#DIV/0!</v>
      </c>
    </row>
    <row r="5442" spans="1:4">
      <c r="A5442" s="194" t="s">
        <v>6122</v>
      </c>
      <c r="B5442" s="198" t="s">
        <v>415</v>
      </c>
      <c r="C5442" s="196">
        <f>'2'!G25+'8'!G25</f>
        <v>0</v>
      </c>
      <c r="D5442" s="197" t="e">
        <f>('2'!G25+'8'!G25)/('2'!K25+'8'!K25)</f>
        <v>#DIV/0!</v>
      </c>
    </row>
    <row r="5443" spans="1:4">
      <c r="A5443" s="194" t="s">
        <v>6123</v>
      </c>
      <c r="B5443" s="198" t="s">
        <v>417</v>
      </c>
      <c r="C5443" s="196">
        <f>'2'!G26+'8'!G26</f>
        <v>0</v>
      </c>
      <c r="D5443" s="197" t="e">
        <f>('2'!G26+'8'!G26)/('2'!K26+'8'!K26)</f>
        <v>#DIV/0!</v>
      </c>
    </row>
    <row r="5444" spans="1:4">
      <c r="A5444" s="194" t="s">
        <v>6124</v>
      </c>
      <c r="B5444" s="198" t="s">
        <v>419</v>
      </c>
      <c r="C5444" s="196">
        <f>'2'!G27+'8'!G27</f>
        <v>0</v>
      </c>
      <c r="D5444" s="197" t="e">
        <f>('2'!G27+'8'!G27)/('2'!K27+'8'!K27)</f>
        <v>#DIV/0!</v>
      </c>
    </row>
    <row r="5445" spans="1:4">
      <c r="A5445" s="194" t="s">
        <v>6125</v>
      </c>
      <c r="B5445" s="198" t="s">
        <v>421</v>
      </c>
      <c r="C5445" s="196">
        <f>'2'!G28+'8'!G28</f>
        <v>0</v>
      </c>
      <c r="D5445" s="197" t="e">
        <f>('2'!G28+'8'!G28)/('2'!K28+'8'!K28)</f>
        <v>#DIV/0!</v>
      </c>
    </row>
    <row r="5446" spans="1:4">
      <c r="A5446" s="194" t="s">
        <v>6126</v>
      </c>
      <c r="B5446" s="198" t="s">
        <v>423</v>
      </c>
      <c r="C5446" s="196">
        <f>'2'!G29+'8'!G29</f>
        <v>0</v>
      </c>
      <c r="D5446" s="197" t="e">
        <f>('2'!G29+'8'!G29)/('2'!K29+'8'!K29)</f>
        <v>#DIV/0!</v>
      </c>
    </row>
    <row r="5447" spans="1:4">
      <c r="A5447" s="194" t="s">
        <v>6127</v>
      </c>
      <c r="B5447" s="198" t="s">
        <v>425</v>
      </c>
      <c r="C5447" s="196">
        <f>'3'!G6+'9'!G6</f>
        <v>0</v>
      </c>
      <c r="D5447" s="197" t="e">
        <f>('3'!G6+'9'!G6)/('3'!K6+'9'!K6)</f>
        <v>#DIV/0!</v>
      </c>
    </row>
    <row r="5448" spans="1:4">
      <c r="A5448" s="194" t="s">
        <v>6128</v>
      </c>
      <c r="B5448" s="198" t="s">
        <v>427</v>
      </c>
      <c r="C5448" s="196">
        <f>'3'!G7+'9'!G7</f>
        <v>0</v>
      </c>
      <c r="D5448" s="197" t="e">
        <f>('3'!G7+'9'!G7)/('3'!K7+'9'!K7)</f>
        <v>#DIV/0!</v>
      </c>
    </row>
    <row r="5449" spans="1:4">
      <c r="A5449" s="194" t="s">
        <v>6129</v>
      </c>
      <c r="B5449" s="198" t="s">
        <v>429</v>
      </c>
      <c r="C5449" s="196">
        <f>'3'!G8+'9'!G8</f>
        <v>0</v>
      </c>
      <c r="D5449" s="197" t="e">
        <f>('3'!G8+'9'!G8)/('3'!K8+'9'!K8)</f>
        <v>#DIV/0!</v>
      </c>
    </row>
    <row r="5450" spans="1:4">
      <c r="A5450" s="194" t="s">
        <v>6130</v>
      </c>
      <c r="B5450" s="198" t="s">
        <v>431</v>
      </c>
      <c r="C5450" s="196">
        <f>'3'!G9+'9'!G9</f>
        <v>0</v>
      </c>
      <c r="D5450" s="197" t="e">
        <f>('3'!G9+'9'!G9)/('3'!K9+'9'!K9)</f>
        <v>#DIV/0!</v>
      </c>
    </row>
    <row r="5451" spans="1:4">
      <c r="A5451" s="194" t="s">
        <v>6131</v>
      </c>
      <c r="B5451" s="198" t="s">
        <v>433</v>
      </c>
      <c r="C5451" s="196">
        <f>'3'!G10+'9'!G10</f>
        <v>0</v>
      </c>
      <c r="D5451" s="197" t="e">
        <f>('3'!G10+'9'!G10)/('3'!K10+'9'!K10)</f>
        <v>#DIV/0!</v>
      </c>
    </row>
    <row r="5452" spans="1:4">
      <c r="A5452" s="194" t="s">
        <v>6132</v>
      </c>
      <c r="B5452" s="198" t="s">
        <v>435</v>
      </c>
      <c r="C5452" s="196">
        <f>'3'!G11+'9'!G11</f>
        <v>0</v>
      </c>
      <c r="D5452" s="197" t="e">
        <f>('3'!G11+'9'!G11)/('3'!K11+'9'!K11)</f>
        <v>#DIV/0!</v>
      </c>
    </row>
    <row r="5453" spans="1:4">
      <c r="A5453" s="194" t="s">
        <v>6133</v>
      </c>
      <c r="B5453" s="198" t="s">
        <v>437</v>
      </c>
      <c r="C5453" s="196">
        <f>'3'!G12+'9'!G12</f>
        <v>0</v>
      </c>
      <c r="D5453" s="197" t="e">
        <f>('3'!G12+'9'!G12)/('3'!K12+'9'!K12)</f>
        <v>#DIV/0!</v>
      </c>
    </row>
    <row r="5454" spans="1:4">
      <c r="A5454" s="194" t="s">
        <v>6134</v>
      </c>
      <c r="B5454" s="198" t="s">
        <v>439</v>
      </c>
      <c r="C5454" s="196">
        <f>'3'!G13+'9'!G13</f>
        <v>0</v>
      </c>
      <c r="D5454" s="197" t="e">
        <f>('3'!G13+'9'!G13)/('3'!K13+'9'!K13)</f>
        <v>#DIV/0!</v>
      </c>
    </row>
    <row r="5455" spans="1:4">
      <c r="A5455" s="194" t="s">
        <v>6135</v>
      </c>
      <c r="B5455" s="198" t="s">
        <v>441</v>
      </c>
      <c r="C5455" s="196">
        <f>'3'!G14+'9'!G14</f>
        <v>0</v>
      </c>
      <c r="D5455" s="197" t="e">
        <f>('3'!G14+'9'!G14)/('3'!K14+'9'!K14)</f>
        <v>#DIV/0!</v>
      </c>
    </row>
    <row r="5456" spans="1:4">
      <c r="A5456" s="194" t="s">
        <v>6136</v>
      </c>
      <c r="B5456" s="198" t="s">
        <v>443</v>
      </c>
      <c r="C5456" s="196">
        <f>'3'!G15+'9'!G15</f>
        <v>0</v>
      </c>
      <c r="D5456" s="197" t="e">
        <f>('3'!G15+'9'!G15)/('3'!K15+'9'!K15)</f>
        <v>#DIV/0!</v>
      </c>
    </row>
    <row r="5457" spans="1:4">
      <c r="A5457" s="194" t="s">
        <v>6137</v>
      </c>
      <c r="B5457" s="198" t="s">
        <v>445</v>
      </c>
      <c r="C5457" s="196">
        <f>'3'!G16+'9'!G16</f>
        <v>0</v>
      </c>
      <c r="D5457" s="197" t="e">
        <f>('3'!G16+'9'!G16)/('3'!K16+'9'!K16)</f>
        <v>#DIV/0!</v>
      </c>
    </row>
    <row r="5458" spans="1:4">
      <c r="A5458" s="194" t="s">
        <v>6138</v>
      </c>
      <c r="B5458" s="198" t="s">
        <v>447</v>
      </c>
      <c r="C5458" s="196">
        <f>'3'!G17+'9'!G17</f>
        <v>0</v>
      </c>
      <c r="D5458" s="197" t="e">
        <f>('3'!G17+'9'!G17)/('3'!K17+'9'!K17)</f>
        <v>#DIV/0!</v>
      </c>
    </row>
    <row r="5459" spans="1:4">
      <c r="A5459" s="194" t="s">
        <v>6139</v>
      </c>
      <c r="B5459" s="198" t="s">
        <v>449</v>
      </c>
      <c r="C5459" s="196">
        <f>'3'!G18+'9'!G18</f>
        <v>0</v>
      </c>
      <c r="D5459" s="197" t="e">
        <f>('3'!G18+'9'!G18)/('3'!K18+'9'!K18)</f>
        <v>#DIV/0!</v>
      </c>
    </row>
    <row r="5460" spans="1:4">
      <c r="A5460" s="194" t="s">
        <v>6140</v>
      </c>
      <c r="B5460" s="198" t="s">
        <v>451</v>
      </c>
      <c r="C5460" s="196">
        <f>'3'!G19+'9'!G19</f>
        <v>0</v>
      </c>
      <c r="D5460" s="197" t="e">
        <f>('3'!G19+'9'!G19)/('3'!K19+'9'!K19)</f>
        <v>#DIV/0!</v>
      </c>
    </row>
    <row r="5461" spans="1:4">
      <c r="A5461" s="194" t="s">
        <v>6141</v>
      </c>
      <c r="B5461" s="198" t="s">
        <v>453</v>
      </c>
      <c r="C5461" s="196">
        <f>'3'!G20+'9'!G20</f>
        <v>0</v>
      </c>
      <c r="D5461" s="197" t="e">
        <f>('3'!G20+'9'!G20)/('3'!K20+'9'!K20)</f>
        <v>#DIV/0!</v>
      </c>
    </row>
    <row r="5462" spans="1:4">
      <c r="A5462" s="194" t="s">
        <v>6142</v>
      </c>
      <c r="B5462" s="198" t="s">
        <v>455</v>
      </c>
      <c r="C5462" s="196">
        <f>'3'!G21+'9'!G21</f>
        <v>0</v>
      </c>
      <c r="D5462" s="197" t="e">
        <f>('3'!G21+'9'!G21)/('3'!K21+'9'!K21)</f>
        <v>#DIV/0!</v>
      </c>
    </row>
    <row r="5463" spans="1:4">
      <c r="A5463" s="194" t="s">
        <v>6143</v>
      </c>
      <c r="B5463" s="198" t="s">
        <v>457</v>
      </c>
      <c r="C5463" s="196">
        <f>'3'!G22+'9'!G22</f>
        <v>0</v>
      </c>
      <c r="D5463" s="197" t="e">
        <f>('3'!G22+'9'!G22)/('3'!K22+'9'!K22)</f>
        <v>#DIV/0!</v>
      </c>
    </row>
    <row r="5464" spans="1:4">
      <c r="A5464" s="194" t="s">
        <v>6144</v>
      </c>
      <c r="B5464" s="198" t="s">
        <v>459</v>
      </c>
      <c r="C5464" s="196">
        <f>'3'!G23+'9'!G23</f>
        <v>0</v>
      </c>
      <c r="D5464" s="197" t="e">
        <f>('3'!G23+'9'!G23)/('3'!K23+'9'!K23)</f>
        <v>#DIV/0!</v>
      </c>
    </row>
    <row r="5465" spans="1:4">
      <c r="A5465" s="194" t="s">
        <v>6145</v>
      </c>
      <c r="B5465" s="198" t="s">
        <v>461</v>
      </c>
      <c r="C5465" s="196">
        <f>'3'!G24+'9'!G24</f>
        <v>0</v>
      </c>
      <c r="D5465" s="197" t="e">
        <f>('3'!G24+'9'!G24)/('3'!K24+'9'!K24)</f>
        <v>#DIV/0!</v>
      </c>
    </row>
    <row r="5466" spans="1:4">
      <c r="A5466" s="194" t="s">
        <v>6146</v>
      </c>
      <c r="B5466" s="198" t="s">
        <v>463</v>
      </c>
      <c r="C5466" s="196">
        <f>'3'!G25+'9'!G25</f>
        <v>0</v>
      </c>
      <c r="D5466" s="197" t="e">
        <f>('3'!G25+'9'!G25)/('3'!K25+'9'!K25)</f>
        <v>#DIV/0!</v>
      </c>
    </row>
    <row r="5467" spans="1:4">
      <c r="A5467" s="194" t="s">
        <v>6147</v>
      </c>
      <c r="B5467" s="198" t="s">
        <v>465</v>
      </c>
      <c r="C5467" s="196">
        <f>'3'!G26+'9'!G26</f>
        <v>0</v>
      </c>
      <c r="D5467" s="197" t="e">
        <f>('3'!G26+'9'!G26)/('3'!K26+'9'!K26)</f>
        <v>#DIV/0!</v>
      </c>
    </row>
    <row r="5468" spans="1:4">
      <c r="A5468" s="194" t="s">
        <v>6148</v>
      </c>
      <c r="B5468" s="198" t="s">
        <v>467</v>
      </c>
      <c r="C5468" s="196">
        <f>'3'!G27+'9'!G27</f>
        <v>0</v>
      </c>
      <c r="D5468" s="197" t="e">
        <f>('3'!G27+'9'!G27)/('3'!K27+'9'!K27)</f>
        <v>#DIV/0!</v>
      </c>
    </row>
    <row r="5469" spans="1:4">
      <c r="A5469" s="194" t="s">
        <v>6149</v>
      </c>
      <c r="B5469" s="198" t="s">
        <v>469</v>
      </c>
      <c r="C5469" s="196">
        <f>'3'!G28+'9'!G28</f>
        <v>0</v>
      </c>
      <c r="D5469" s="197" t="e">
        <f>('3'!G28+'9'!G28)/('3'!K28+'9'!K28)</f>
        <v>#DIV/0!</v>
      </c>
    </row>
    <row r="5470" spans="1:4">
      <c r="A5470" s="194" t="s">
        <v>6150</v>
      </c>
      <c r="B5470" s="198" t="s">
        <v>471</v>
      </c>
      <c r="C5470" s="196">
        <f>'3'!G29+'9'!G29</f>
        <v>0</v>
      </c>
      <c r="D5470" s="197" t="e">
        <f>('3'!G29+'9'!G29)/('3'!K29+'9'!K29)</f>
        <v>#DIV/0!</v>
      </c>
    </row>
    <row r="5471" ht="25.5" spans="1:4">
      <c r="A5471" s="194" t="s">
        <v>6151</v>
      </c>
      <c r="B5471" s="199" t="s">
        <v>473</v>
      </c>
      <c r="C5471" s="196">
        <f>'3'!G30+'9'!G30</f>
        <v>0</v>
      </c>
      <c r="D5471" s="197" t="e">
        <f>('3'!G30+'9'!G30)/('3'!K30+'9'!K30)</f>
        <v>#DIV/0!</v>
      </c>
    </row>
    <row r="5472" spans="1:4">
      <c r="A5472" s="194" t="s">
        <v>6152</v>
      </c>
      <c r="B5472" s="198" t="s">
        <v>475</v>
      </c>
      <c r="C5472" s="196">
        <f>'3'!G31+'9'!G31</f>
        <v>0</v>
      </c>
      <c r="D5472" s="197" t="e">
        <f>('3'!G31+'9'!G31)/('3'!K31+'9'!K31)</f>
        <v>#DIV/0!</v>
      </c>
    </row>
    <row r="5473" spans="1:4">
      <c r="A5473" s="194" t="s">
        <v>6153</v>
      </c>
      <c r="B5473" s="198" t="s">
        <v>477</v>
      </c>
      <c r="C5473" s="196">
        <f>'4'!G6+'10'!G6</f>
        <v>0</v>
      </c>
      <c r="D5473" s="197" t="e">
        <f>('4'!G6+'10'!G6)/('4'!K6+'10'!K6)</f>
        <v>#DIV/0!</v>
      </c>
    </row>
    <row r="5474" spans="1:4">
      <c r="A5474" s="194" t="s">
        <v>6154</v>
      </c>
      <c r="B5474" s="199" t="s">
        <v>479</v>
      </c>
      <c r="C5474" s="196">
        <f>'4'!G7+'10'!G7</f>
        <v>0</v>
      </c>
      <c r="D5474" s="197" t="e">
        <f>('4'!G7+'10'!G7)/('4'!K7+'10'!K7)</f>
        <v>#DIV/0!</v>
      </c>
    </row>
    <row r="5475" spans="1:4">
      <c r="A5475" s="194" t="s">
        <v>6155</v>
      </c>
      <c r="B5475" s="198" t="s">
        <v>481</v>
      </c>
      <c r="C5475" s="196">
        <f>'4'!G8+'10'!G8</f>
        <v>0</v>
      </c>
      <c r="D5475" s="197" t="e">
        <f>('4'!G8+'10'!G8)/('4'!K8+'10'!K8)</f>
        <v>#DIV/0!</v>
      </c>
    </row>
    <row r="5476" spans="1:4">
      <c r="A5476" s="194" t="s">
        <v>6156</v>
      </c>
      <c r="B5476" s="198" t="s">
        <v>483</v>
      </c>
      <c r="C5476" s="196">
        <f>'4'!G9+'10'!G9</f>
        <v>0</v>
      </c>
      <c r="D5476" s="197" t="e">
        <f>('4'!G9+'10'!G9)/('4'!K9+'10'!K9)</f>
        <v>#DIV/0!</v>
      </c>
    </row>
    <row r="5477" spans="1:4">
      <c r="A5477" s="194" t="s">
        <v>6157</v>
      </c>
      <c r="B5477" s="198" t="s">
        <v>485</v>
      </c>
      <c r="C5477" s="196">
        <f>'4'!G10+'10'!G10</f>
        <v>0</v>
      </c>
      <c r="D5477" s="197" t="e">
        <f>('4'!G10+'10'!G10)/('4'!K10+'10'!K10)</f>
        <v>#DIV/0!</v>
      </c>
    </row>
    <row r="5478" spans="1:4">
      <c r="A5478" s="194" t="s">
        <v>6158</v>
      </c>
      <c r="B5478" s="198" t="s">
        <v>487</v>
      </c>
      <c r="C5478" s="196">
        <f>'4'!G11+'10'!G11</f>
        <v>0</v>
      </c>
      <c r="D5478" s="197" t="e">
        <f>('4'!G11+'10'!G11)/('4'!K11+'10'!K11)</f>
        <v>#DIV/0!</v>
      </c>
    </row>
    <row r="5479" spans="1:4">
      <c r="A5479" s="194" t="s">
        <v>6159</v>
      </c>
      <c r="B5479" s="198" t="s">
        <v>489</v>
      </c>
      <c r="C5479" s="196">
        <f>'4'!G12+'10'!G12</f>
        <v>0</v>
      </c>
      <c r="D5479" s="197" t="e">
        <f>('4'!G12+'10'!G12)/('4'!K12+'10'!K12)</f>
        <v>#DIV/0!</v>
      </c>
    </row>
    <row r="5480" spans="1:4">
      <c r="A5480" s="194" t="s">
        <v>6160</v>
      </c>
      <c r="B5480" s="198" t="s">
        <v>491</v>
      </c>
      <c r="C5480" s="196">
        <f>'4'!G13+'10'!G13</f>
        <v>0</v>
      </c>
      <c r="D5480" s="197" t="e">
        <f>('4'!G13+'10'!G13)/('4'!K13+'10'!K13)</f>
        <v>#DIV/0!</v>
      </c>
    </row>
    <row r="5481" spans="1:4">
      <c r="A5481" s="194" t="s">
        <v>6161</v>
      </c>
      <c r="B5481" s="198" t="s">
        <v>493</v>
      </c>
      <c r="C5481" s="196">
        <f>'4'!G14+'10'!G14</f>
        <v>0</v>
      </c>
      <c r="D5481" s="197" t="e">
        <f>('4'!G14+'10'!G14)/('4'!K14+'10'!K14)</f>
        <v>#DIV/0!</v>
      </c>
    </row>
    <row r="5482" spans="1:4">
      <c r="A5482" s="194" t="s">
        <v>6162</v>
      </c>
      <c r="B5482" s="198" t="s">
        <v>495</v>
      </c>
      <c r="C5482" s="196">
        <f>'4'!G15+'10'!G15</f>
        <v>0</v>
      </c>
      <c r="D5482" s="197" t="e">
        <f>('4'!G15+'10'!G15)/('4'!K15+'10'!K15)</f>
        <v>#DIV/0!</v>
      </c>
    </row>
    <row r="5483" spans="1:4">
      <c r="A5483" s="194" t="s">
        <v>6163</v>
      </c>
      <c r="B5483" s="198" t="s">
        <v>497</v>
      </c>
      <c r="C5483" s="196">
        <f>'4'!G16+'10'!G16</f>
        <v>0</v>
      </c>
      <c r="D5483" s="197" t="e">
        <f>('4'!G16+'10'!G16)/('4'!K16+'10'!K16)</f>
        <v>#DIV/0!</v>
      </c>
    </row>
    <row r="5484" spans="1:4">
      <c r="A5484" s="194" t="s">
        <v>6164</v>
      </c>
      <c r="B5484" s="198" t="s">
        <v>499</v>
      </c>
      <c r="C5484" s="196">
        <f>'4'!G17+'10'!G17</f>
        <v>0</v>
      </c>
      <c r="D5484" s="197" t="e">
        <f>('4'!G17+'10'!G17)/('4'!K17+'10'!K17)</f>
        <v>#DIV/0!</v>
      </c>
    </row>
    <row r="5485" spans="1:4">
      <c r="A5485" s="194" t="s">
        <v>6165</v>
      </c>
      <c r="B5485" s="198" t="s">
        <v>501</v>
      </c>
      <c r="C5485" s="196">
        <f>'4'!G18+'10'!G18</f>
        <v>0</v>
      </c>
      <c r="D5485" s="197" t="e">
        <f>('4'!G18+'10'!G18)/('4'!K18+'10'!K18)</f>
        <v>#DIV/0!</v>
      </c>
    </row>
    <row r="5486" spans="1:4">
      <c r="A5486" s="194" t="s">
        <v>6166</v>
      </c>
      <c r="B5486" s="198" t="s">
        <v>503</v>
      </c>
      <c r="C5486" s="196">
        <f>'4'!G19+'10'!G19</f>
        <v>0</v>
      </c>
      <c r="D5486" s="197" t="e">
        <f>('4'!G19+'10'!G19)/('4'!K19+'10'!K19)</f>
        <v>#DIV/0!</v>
      </c>
    </row>
    <row r="5487" spans="1:4">
      <c r="A5487" s="194" t="s">
        <v>6167</v>
      </c>
      <c r="B5487" s="198" t="s">
        <v>505</v>
      </c>
      <c r="C5487" s="196">
        <f>'4'!G20+'10'!G20</f>
        <v>0</v>
      </c>
      <c r="D5487" s="197" t="e">
        <f>('4'!G20+'10'!G20)/('4'!K20+'10'!K20)</f>
        <v>#DIV/0!</v>
      </c>
    </row>
    <row r="5488" spans="1:4">
      <c r="A5488" s="194" t="s">
        <v>6168</v>
      </c>
      <c r="B5488" s="198" t="s">
        <v>507</v>
      </c>
      <c r="C5488" s="196">
        <f>'4'!G21+'10'!G21</f>
        <v>0</v>
      </c>
      <c r="D5488" s="197" t="e">
        <f>('4'!G21+'10'!G21)/('4'!K21+'10'!K21)</f>
        <v>#DIV/0!</v>
      </c>
    </row>
    <row r="5489" spans="1:4">
      <c r="A5489" s="194" t="s">
        <v>6169</v>
      </c>
      <c r="B5489" s="198" t="s">
        <v>509</v>
      </c>
      <c r="C5489" s="196">
        <f>'4'!G22+'10'!G22</f>
        <v>0</v>
      </c>
      <c r="D5489" s="197" t="e">
        <f>('4'!G22+'10'!G22)/('4'!K22+'10'!K22)</f>
        <v>#DIV/0!</v>
      </c>
    </row>
    <row r="5490" spans="1:4">
      <c r="A5490" s="194" t="s">
        <v>6170</v>
      </c>
      <c r="B5490" s="198" t="s">
        <v>511</v>
      </c>
      <c r="C5490" s="196">
        <f>'4'!G23+'10'!G23</f>
        <v>0</v>
      </c>
      <c r="D5490" s="197" t="e">
        <f>('4'!G23+'10'!G23)/('4'!K23+'10'!K23)</f>
        <v>#DIV/0!</v>
      </c>
    </row>
    <row r="5491" spans="1:4">
      <c r="A5491" s="194" t="s">
        <v>6171</v>
      </c>
      <c r="B5491" s="198" t="s">
        <v>513</v>
      </c>
      <c r="C5491" s="196">
        <f>'4'!G24+'10'!G24</f>
        <v>0</v>
      </c>
      <c r="D5491" s="197" t="e">
        <f>('4'!G24+'10'!G24)/('4'!K24+'10'!K24)</f>
        <v>#DIV/0!</v>
      </c>
    </row>
    <row r="5492" spans="1:4">
      <c r="A5492" s="194" t="s">
        <v>6172</v>
      </c>
      <c r="B5492" s="198" t="s">
        <v>515</v>
      </c>
      <c r="C5492" s="196">
        <f>'4'!G25+'10'!G25</f>
        <v>0</v>
      </c>
      <c r="D5492" s="197" t="e">
        <f>('4'!G25+'10'!G25)/('4'!K25+'10'!K25)</f>
        <v>#DIV/0!</v>
      </c>
    </row>
    <row r="5493" spans="1:4">
      <c r="A5493" s="194" t="s">
        <v>6173</v>
      </c>
      <c r="B5493" s="198" t="s">
        <v>517</v>
      </c>
      <c r="C5493" s="196">
        <f>'4'!G26+'10'!G26</f>
        <v>0</v>
      </c>
      <c r="D5493" s="197" t="e">
        <f>('4'!G26+'10'!G26)/('4'!K26+'10'!K26)</f>
        <v>#DIV/0!</v>
      </c>
    </row>
    <row r="5494" spans="1:4">
      <c r="A5494" s="194" t="s">
        <v>6174</v>
      </c>
      <c r="B5494" s="198" t="s">
        <v>519</v>
      </c>
      <c r="C5494" s="196">
        <f>'4'!G27+'10'!G27</f>
        <v>0</v>
      </c>
      <c r="D5494" s="197" t="e">
        <f>('4'!G27+'10'!G27)/('4'!K27+'10'!K27)</f>
        <v>#DIV/0!</v>
      </c>
    </row>
    <row r="5495" spans="1:4">
      <c r="A5495" s="194" t="s">
        <v>6175</v>
      </c>
      <c r="B5495" s="198" t="s">
        <v>521</v>
      </c>
      <c r="C5495" s="196">
        <f>'4'!G28+'10'!G28</f>
        <v>0</v>
      </c>
      <c r="D5495" s="197" t="e">
        <f>('4'!G28+'10'!G28)/('4'!K28+'10'!K28)</f>
        <v>#DIV/0!</v>
      </c>
    </row>
    <row r="5496" ht="25.5" spans="1:4">
      <c r="A5496" s="194" t="s">
        <v>6176</v>
      </c>
      <c r="B5496" s="198" t="s">
        <v>523</v>
      </c>
      <c r="C5496" s="196">
        <f>'4'!G29+'10'!G29</f>
        <v>0</v>
      </c>
      <c r="D5496" s="197" t="e">
        <f>('4'!G29+'10'!G29)/('4'!K29+'10'!K29)</f>
        <v>#DIV/0!</v>
      </c>
    </row>
    <row r="5497" spans="1:4">
      <c r="A5497" s="194" t="s">
        <v>6177</v>
      </c>
      <c r="B5497" s="198" t="s">
        <v>525</v>
      </c>
      <c r="C5497" s="196">
        <f>'4'!G30+'10'!G30</f>
        <v>0</v>
      </c>
      <c r="D5497" s="197" t="e">
        <f>('4'!G30+'10'!G30)/('4'!K30+'10'!K30)</f>
        <v>#DIV/0!</v>
      </c>
    </row>
    <row r="5498" spans="1:4">
      <c r="A5498" s="194" t="s">
        <v>6178</v>
      </c>
      <c r="B5498" s="198" t="s">
        <v>527</v>
      </c>
      <c r="C5498" s="196">
        <f>'4'!G31+'10'!G31</f>
        <v>0</v>
      </c>
      <c r="D5498" s="197" t="e">
        <f>('4'!G31+'10'!G31)/('4'!K31+'10'!K31)</f>
        <v>#DIV/0!</v>
      </c>
    </row>
    <row r="5499" spans="1:4">
      <c r="A5499" s="194" t="s">
        <v>6179</v>
      </c>
      <c r="B5499" s="198" t="s">
        <v>529</v>
      </c>
      <c r="C5499" s="196">
        <f>'4'!G32+'10'!G32</f>
        <v>0</v>
      </c>
      <c r="D5499" s="197" t="e">
        <f>('4'!G32+'10'!G32)/('4'!K32+'10'!K32)</f>
        <v>#DIV/0!</v>
      </c>
    </row>
    <row r="5500" spans="1:4">
      <c r="A5500" s="194" t="s">
        <v>6180</v>
      </c>
      <c r="B5500" s="198" t="s">
        <v>531</v>
      </c>
      <c r="C5500" s="196">
        <f>'4'!G33+'10'!G33</f>
        <v>0</v>
      </c>
      <c r="D5500" s="197" t="e">
        <f>('4'!G33+'10'!G33)/('4'!K33+'10'!K33)</f>
        <v>#DIV/0!</v>
      </c>
    </row>
    <row r="5501" spans="1:4">
      <c r="A5501" s="194" t="s">
        <v>6181</v>
      </c>
      <c r="B5501" s="198" t="s">
        <v>533</v>
      </c>
      <c r="C5501" s="196">
        <f>'5'!G6+'11'!G6</f>
        <v>0</v>
      </c>
      <c r="D5501" s="197" t="e">
        <f>('5'!G6+'11'!G6)/('5'!K6+'11'!K6)</f>
        <v>#DIV/0!</v>
      </c>
    </row>
    <row r="5502" spans="1:4">
      <c r="A5502" s="194" t="s">
        <v>6182</v>
      </c>
      <c r="B5502" s="198" t="s">
        <v>535</v>
      </c>
      <c r="C5502" s="196">
        <f>'5'!G7+'11'!G7</f>
        <v>0</v>
      </c>
      <c r="D5502" s="197" t="e">
        <f>('5'!G7+'11'!G7)/('5'!K7+'11'!K7)</f>
        <v>#DIV/0!</v>
      </c>
    </row>
    <row r="5503" spans="1:4">
      <c r="A5503" s="194" t="s">
        <v>6183</v>
      </c>
      <c r="B5503" s="198" t="s">
        <v>537</v>
      </c>
      <c r="C5503" s="196">
        <f>'5'!G8+'11'!G8</f>
        <v>0</v>
      </c>
      <c r="D5503" s="197" t="e">
        <f>('5'!G8+'11'!G8)/('5'!K8+'11'!K8)</f>
        <v>#DIV/0!</v>
      </c>
    </row>
    <row r="5504" spans="1:4">
      <c r="A5504" s="194" t="s">
        <v>6184</v>
      </c>
      <c r="B5504" s="198" t="s">
        <v>539</v>
      </c>
      <c r="C5504" s="196">
        <f>'5'!G9+'11'!G9</f>
        <v>0</v>
      </c>
      <c r="D5504" s="197" t="e">
        <f>('5'!G9+'11'!G9)/('5'!K9+'11'!K9)</f>
        <v>#DIV/0!</v>
      </c>
    </row>
    <row r="5505" spans="1:4">
      <c r="A5505" s="194" t="s">
        <v>6185</v>
      </c>
      <c r="B5505" s="198" t="s">
        <v>541</v>
      </c>
      <c r="C5505" s="196">
        <f>'5'!G10+'11'!G10</f>
        <v>0</v>
      </c>
      <c r="D5505" s="197" t="e">
        <f>('5'!G10+'11'!G10)/('5'!K10+'11'!K10)</f>
        <v>#DIV/0!</v>
      </c>
    </row>
    <row r="5506" spans="1:4">
      <c r="A5506" s="194" t="s">
        <v>6186</v>
      </c>
      <c r="B5506" s="198" t="s">
        <v>543</v>
      </c>
      <c r="C5506" s="196">
        <f>'5'!G11+'11'!G11</f>
        <v>0</v>
      </c>
      <c r="D5506" s="197" t="e">
        <f>('5'!G11+'11'!G11)/('5'!K11+'11'!K11)</f>
        <v>#DIV/0!</v>
      </c>
    </row>
    <row r="5507" spans="1:4">
      <c r="A5507" s="194" t="s">
        <v>6187</v>
      </c>
      <c r="B5507" s="198" t="s">
        <v>545</v>
      </c>
      <c r="C5507" s="196">
        <f>'5'!G12+'11'!G12</f>
        <v>0</v>
      </c>
      <c r="D5507" s="197" t="e">
        <f>('5'!G12+'11'!G12)/('5'!K12+'11'!K12)</f>
        <v>#DIV/0!</v>
      </c>
    </row>
    <row r="5508" spans="1:4">
      <c r="A5508" s="194" t="s">
        <v>6188</v>
      </c>
      <c r="B5508" s="198" t="s">
        <v>547</v>
      </c>
      <c r="C5508" s="196">
        <f>'5'!G13+'11'!G13</f>
        <v>0</v>
      </c>
      <c r="D5508" s="197" t="e">
        <f>('5'!G13+'11'!G13)/('5'!K13+'11'!K13)</f>
        <v>#DIV/0!</v>
      </c>
    </row>
    <row r="5509" spans="1:4">
      <c r="A5509" s="194" t="s">
        <v>6189</v>
      </c>
      <c r="B5509" s="198" t="s">
        <v>549</v>
      </c>
      <c r="C5509" s="196">
        <f>'5'!G14+'11'!G14</f>
        <v>0</v>
      </c>
      <c r="D5509" s="197" t="e">
        <f>('5'!G14+'11'!G14)/('5'!K14+'11'!K14)</f>
        <v>#DIV/0!</v>
      </c>
    </row>
    <row r="5510" spans="1:4">
      <c r="A5510" s="194" t="s">
        <v>6190</v>
      </c>
      <c r="B5510" s="198" t="s">
        <v>551</v>
      </c>
      <c r="C5510" s="196">
        <f>'5'!G15+'11'!G15</f>
        <v>0</v>
      </c>
      <c r="D5510" s="197" t="e">
        <f>('5'!G15+'11'!G15)/('5'!K15+'11'!K15)</f>
        <v>#DIV/0!</v>
      </c>
    </row>
    <row r="5511" spans="1:4">
      <c r="A5511" s="194" t="s">
        <v>6191</v>
      </c>
      <c r="B5511" s="198" t="s">
        <v>553</v>
      </c>
      <c r="C5511" s="196">
        <f>'5'!G16+'11'!G16</f>
        <v>0</v>
      </c>
      <c r="D5511" s="197" t="e">
        <f>('5'!G16+'11'!G16)/('5'!K16+'11'!K16)</f>
        <v>#DIV/0!</v>
      </c>
    </row>
    <row r="5512" spans="1:4">
      <c r="A5512" s="194" t="s">
        <v>6192</v>
      </c>
      <c r="B5512" s="198" t="s">
        <v>555</v>
      </c>
      <c r="C5512" s="196">
        <f>'5'!G17+'11'!G17</f>
        <v>0</v>
      </c>
      <c r="D5512" s="197" t="e">
        <f>('5'!G17+'11'!G17)/('5'!K17+'11'!K17)</f>
        <v>#DIV/0!</v>
      </c>
    </row>
    <row r="5513" spans="1:4">
      <c r="A5513" s="194" t="s">
        <v>6193</v>
      </c>
      <c r="B5513" s="198" t="s">
        <v>559</v>
      </c>
      <c r="C5513" s="196">
        <f>'5'!G19+'11'!G19</f>
        <v>0</v>
      </c>
      <c r="D5513" s="197" t="e">
        <f>('5'!G19+'11'!G19)/('5'!K19+'11'!K19)</f>
        <v>#DIV/0!</v>
      </c>
    </row>
    <row r="5514" spans="1:4">
      <c r="A5514" s="194" t="s">
        <v>6194</v>
      </c>
      <c r="B5514" s="198" t="s">
        <v>561</v>
      </c>
      <c r="C5514" s="196">
        <f>'5'!G20+'11'!G20</f>
        <v>0</v>
      </c>
      <c r="D5514" s="197" t="e">
        <f>('5'!G20+'11'!G20)/('5'!K20+'11'!K20)</f>
        <v>#DIV/0!</v>
      </c>
    </row>
    <row r="5515" spans="1:4">
      <c r="A5515" s="194" t="s">
        <v>6195</v>
      </c>
      <c r="B5515" s="198" t="s">
        <v>563</v>
      </c>
      <c r="C5515" s="196">
        <f>'5'!G21+'11'!G21</f>
        <v>0</v>
      </c>
      <c r="D5515" s="197" t="e">
        <f>('5'!G21+'11'!G21)/('5'!K21+'11'!K21)</f>
        <v>#DIV/0!</v>
      </c>
    </row>
    <row r="5516" spans="1:4">
      <c r="A5516" s="194" t="s">
        <v>6196</v>
      </c>
      <c r="B5516" s="198" t="s">
        <v>254</v>
      </c>
      <c r="C5516" s="196">
        <f>'5'!G22+'11'!G22</f>
        <v>0</v>
      </c>
      <c r="D5516" s="197" t="e">
        <f>('5'!G22+'11'!G22)/('5'!K22+'11'!K22)</f>
        <v>#DIV/0!</v>
      </c>
    </row>
    <row r="5517" spans="1:4">
      <c r="A5517" s="194" t="s">
        <v>6197</v>
      </c>
      <c r="B5517" s="198" t="s">
        <v>566</v>
      </c>
      <c r="C5517" s="196">
        <f>'5'!G23+'11'!G23</f>
        <v>0</v>
      </c>
      <c r="D5517" s="197" t="e">
        <f>('5'!G23+'11'!G23)/('5'!K23+'11'!K23)</f>
        <v>#DIV/0!</v>
      </c>
    </row>
    <row r="5518" spans="1:4">
      <c r="A5518" s="194" t="s">
        <v>6198</v>
      </c>
      <c r="B5518" s="198" t="s">
        <v>568</v>
      </c>
      <c r="C5518" s="196">
        <f>'5'!G24+'11'!G24</f>
        <v>0</v>
      </c>
      <c r="D5518" s="197" t="e">
        <f>('5'!G24+'11'!G24)/('5'!K24+'11'!K24)</f>
        <v>#DIV/0!</v>
      </c>
    </row>
    <row r="5519" spans="1:4">
      <c r="A5519" s="194" t="s">
        <v>6199</v>
      </c>
      <c r="B5519" s="198" t="s">
        <v>570</v>
      </c>
      <c r="C5519" s="196">
        <f>'5'!G25+'11'!G25</f>
        <v>0</v>
      </c>
      <c r="D5519" s="197" t="e">
        <f>('5'!G25+'11'!G25)/('5'!K25+'11'!K25)</f>
        <v>#DIV/0!</v>
      </c>
    </row>
    <row r="5520" spans="1:4">
      <c r="A5520" s="194" t="s">
        <v>6200</v>
      </c>
      <c r="B5520" s="198" t="s">
        <v>572</v>
      </c>
      <c r="C5520" s="196">
        <f>'5'!G26+'11'!G26</f>
        <v>0</v>
      </c>
      <c r="D5520" s="197" t="e">
        <f>('5'!G26+'11'!G26)/('5'!K26+'11'!K26)</f>
        <v>#DIV/0!</v>
      </c>
    </row>
    <row r="5521" spans="1:4">
      <c r="A5521" s="194" t="s">
        <v>6201</v>
      </c>
      <c r="B5521" s="198" t="s">
        <v>574</v>
      </c>
      <c r="C5521" s="196">
        <f>'5'!G27+'11'!G27</f>
        <v>0</v>
      </c>
      <c r="D5521" s="197" t="e">
        <f>('5'!G27+'11'!G27)/('5'!K27+'11'!K27)</f>
        <v>#DIV/0!</v>
      </c>
    </row>
    <row r="5522" spans="1:4">
      <c r="A5522" s="194" t="s">
        <v>6202</v>
      </c>
      <c r="B5522" s="198" t="s">
        <v>576</v>
      </c>
      <c r="C5522" s="196">
        <f>'5'!G28+'11'!G28</f>
        <v>0</v>
      </c>
      <c r="D5522" s="197" t="e">
        <f>('5'!G28+'11'!G28)/('5'!K28+'11'!K28)</f>
        <v>#DIV/0!</v>
      </c>
    </row>
    <row r="5523" spans="1:4">
      <c r="A5523" s="194" t="s">
        <v>6203</v>
      </c>
      <c r="B5523" s="198" t="s">
        <v>578</v>
      </c>
      <c r="C5523" s="196">
        <f>'5'!G30+'11'!G30</f>
        <v>0</v>
      </c>
      <c r="D5523" s="197" t="e">
        <f>('5'!G30+'11'!G30)/('5'!K30+'11'!K30)</f>
        <v>#DIV/0!</v>
      </c>
    </row>
    <row r="5524" spans="1:4">
      <c r="A5524" s="194" t="s">
        <v>6204</v>
      </c>
      <c r="B5524" s="198" t="s">
        <v>733</v>
      </c>
      <c r="C5524" s="196">
        <f>'6'!G6+'12'!G6</f>
        <v>0</v>
      </c>
      <c r="D5524" s="197" t="e">
        <f>('6'!G6+'12'!G6)/('6'!K6+'12'!K6)</f>
        <v>#DIV/0!</v>
      </c>
    </row>
    <row r="5525" spans="1:4">
      <c r="A5525" s="194" t="s">
        <v>6205</v>
      </c>
      <c r="B5525" s="198" t="s">
        <v>582</v>
      </c>
      <c r="C5525" s="196">
        <f>'6'!G7+'12'!G7</f>
        <v>0</v>
      </c>
      <c r="D5525" s="197" t="e">
        <f>('6'!G7+'12'!G7)/('6'!K7+'12'!K7)</f>
        <v>#DIV/0!</v>
      </c>
    </row>
    <row r="5526" spans="1:4">
      <c r="A5526" s="194" t="s">
        <v>6206</v>
      </c>
      <c r="B5526" s="198" t="s">
        <v>584</v>
      </c>
      <c r="C5526" s="196">
        <f>'6'!G8+'12'!G8</f>
        <v>0</v>
      </c>
      <c r="D5526" s="197" t="e">
        <f>('6'!G8+'12'!G8)/('6'!K8+'12'!K8)</f>
        <v>#DIV/0!</v>
      </c>
    </row>
    <row r="5527" spans="1:4">
      <c r="A5527" s="194" t="s">
        <v>6207</v>
      </c>
      <c r="B5527" s="198" t="s">
        <v>586</v>
      </c>
      <c r="C5527" s="196">
        <f>'6'!G13+'12'!G13</f>
        <v>0</v>
      </c>
      <c r="D5527" s="197" t="e">
        <f>('6'!G13+'12'!G13)/('6'!K13+'12'!K13)</f>
        <v>#DIV/0!</v>
      </c>
    </row>
    <row r="5528" spans="1:4">
      <c r="A5528" s="194" t="s">
        <v>6208</v>
      </c>
      <c r="B5528" s="198" t="s">
        <v>588</v>
      </c>
      <c r="C5528" s="196">
        <f>'6'!G17+'12'!G17</f>
        <v>0</v>
      </c>
      <c r="D5528" s="197" t="e">
        <f>('6'!G17+'12'!G17)/('6'!K17+'12'!K17)</f>
        <v>#DIV/0!</v>
      </c>
    </row>
    <row r="5529" spans="1:4">
      <c r="A5529" s="194" t="s">
        <v>6209</v>
      </c>
      <c r="B5529" s="198" t="s">
        <v>590</v>
      </c>
      <c r="C5529" s="196">
        <f>'6'!G19+'12'!G19</f>
        <v>0</v>
      </c>
      <c r="D5529" s="197" t="e">
        <f>('6'!G19+'12'!G19)/('6'!K19+'12'!K19)</f>
        <v>#DIV/0!</v>
      </c>
    </row>
    <row r="5530" spans="1:4">
      <c r="A5530" s="194" t="s">
        <v>6210</v>
      </c>
      <c r="B5530" s="199" t="s">
        <v>592</v>
      </c>
      <c r="C5530" s="196">
        <f>'6'!G20+'12'!G20</f>
        <v>0</v>
      </c>
      <c r="D5530" s="197" t="e">
        <f>('6'!G20+'12'!G20)/('6'!K20+'12'!K20)</f>
        <v>#DIV/0!</v>
      </c>
    </row>
    <row r="5531" spans="1:4">
      <c r="A5531" s="194" t="s">
        <v>6211</v>
      </c>
      <c r="B5531" s="198" t="s">
        <v>594</v>
      </c>
      <c r="C5531" s="196">
        <f>'6'!G22+'12'!G22</f>
        <v>0</v>
      </c>
      <c r="D5531" s="197" t="e">
        <f>('6'!G22+'12'!G22)/('6'!K22+'12'!K22)</f>
        <v>#DIV/0!</v>
      </c>
    </row>
    <row r="5532" spans="1:4">
      <c r="A5532" s="194" t="s">
        <v>6212</v>
      </c>
      <c r="B5532" s="198" t="s">
        <v>596</v>
      </c>
      <c r="C5532" s="196">
        <f>'6'!G23+'12'!G23</f>
        <v>0</v>
      </c>
      <c r="D5532" s="197" t="e">
        <f>('6'!G23+'12'!G23)/('6'!K23+'12'!K23)</f>
        <v>#DIV/0!</v>
      </c>
    </row>
    <row r="5533" spans="1:4">
      <c r="A5533" s="194" t="s">
        <v>6213</v>
      </c>
      <c r="B5533" s="198" t="s">
        <v>598</v>
      </c>
      <c r="C5533" s="196">
        <f>'6'!G24+'12'!G24</f>
        <v>0</v>
      </c>
      <c r="D5533" s="197" t="e">
        <f>('6'!G24+'12'!G24)/('6'!K24+'12'!K24)</f>
        <v>#DIV/0!</v>
      </c>
    </row>
    <row r="5534" spans="1:4">
      <c r="A5534" s="194" t="s">
        <v>6214</v>
      </c>
      <c r="B5534" s="198" t="s">
        <v>600</v>
      </c>
      <c r="C5534" s="196">
        <f>'6'!G25+'12'!G25</f>
        <v>0</v>
      </c>
      <c r="D5534" s="197" t="e">
        <f>('6'!G25+'12'!G25)/('6'!K25+'12'!K25)</f>
        <v>#DIV/0!</v>
      </c>
    </row>
    <row r="5535" spans="1:4">
      <c r="A5535" s="194" t="s">
        <v>6215</v>
      </c>
      <c r="B5535" s="198" t="s">
        <v>602</v>
      </c>
      <c r="C5535" s="196">
        <f>'6'!G26+'12'!G26</f>
        <v>0</v>
      </c>
      <c r="D5535" s="197" t="e">
        <f>('6'!G26+'12'!G26)/('6'!K26+'12'!K26)</f>
        <v>#DIV/0!</v>
      </c>
    </row>
    <row r="5536" spans="1:4">
      <c r="A5536" s="194" t="s">
        <v>6216</v>
      </c>
      <c r="B5536" s="198" t="s">
        <v>559</v>
      </c>
      <c r="C5536" s="196">
        <f>'6'!G27+'12'!G27</f>
        <v>0</v>
      </c>
      <c r="D5536" s="197" t="e">
        <f>('6'!G27+'12'!G27)/('6'!K27+'12'!K27)</f>
        <v>#DIV/0!</v>
      </c>
    </row>
    <row r="5537" spans="1:4">
      <c r="A5537" s="194" t="s">
        <v>6217</v>
      </c>
      <c r="B5537" s="198" t="s">
        <v>605</v>
      </c>
      <c r="C5537" s="196">
        <f>'7'!G6+'13'!G6</f>
        <v>0</v>
      </c>
      <c r="D5537" s="197" t="e">
        <f>('7'!G6+'13'!G6)/('7'!K6+'13'!K6)</f>
        <v>#DIV/0!</v>
      </c>
    </row>
    <row r="5538" spans="1:4">
      <c r="A5538" s="194" t="s">
        <v>6218</v>
      </c>
      <c r="B5538" s="198" t="s">
        <v>607</v>
      </c>
      <c r="C5538" s="196">
        <f>'7'!G7+'13'!G7</f>
        <v>0</v>
      </c>
      <c r="D5538" s="197" t="e">
        <f>('7'!G7+'13'!G7)/('7'!K7+'13'!K7)</f>
        <v>#DIV/0!</v>
      </c>
    </row>
    <row r="5539" spans="1:4">
      <c r="A5539" s="194" t="s">
        <v>6219</v>
      </c>
      <c r="B5539" s="198" t="s">
        <v>358</v>
      </c>
      <c r="C5539" s="196">
        <f>'7'!G8+'13'!G8</f>
        <v>0</v>
      </c>
      <c r="D5539" s="197" t="e">
        <f>('7'!G8+'13'!G8)/('7'!K8+'13'!K8)</f>
        <v>#DIV/0!</v>
      </c>
    </row>
    <row r="5540" spans="1:4">
      <c r="A5540" s="194" t="s">
        <v>6220</v>
      </c>
      <c r="B5540" s="198" t="s">
        <v>610</v>
      </c>
      <c r="C5540" s="196">
        <f>'7'!G9+'13'!G9</f>
        <v>0</v>
      </c>
      <c r="D5540" s="197" t="e">
        <f>('7'!G9+'13'!G9)/('7'!K9+'13'!K9)</f>
        <v>#DIV/0!</v>
      </c>
    </row>
    <row r="5541" spans="1:4">
      <c r="A5541" s="194" t="s">
        <v>6221</v>
      </c>
      <c r="B5541" s="198" t="s">
        <v>612</v>
      </c>
      <c r="C5541" s="196">
        <f>'7'!G10+'13'!G10</f>
        <v>0</v>
      </c>
      <c r="D5541" s="197" t="e">
        <f>('7'!G10+'13'!G10)/('7'!K10+'13'!K10)</f>
        <v>#DIV/0!</v>
      </c>
    </row>
    <row r="5542" spans="1:4">
      <c r="A5542" s="194" t="s">
        <v>6222</v>
      </c>
      <c r="B5542" s="198" t="s">
        <v>614</v>
      </c>
      <c r="C5542" s="196">
        <f>'7'!G11+'13'!G11</f>
        <v>0</v>
      </c>
      <c r="D5542" s="197" t="e">
        <f>('7'!G11+'13'!G11)/('7'!K11+'13'!K11)</f>
        <v>#DIV/0!</v>
      </c>
    </row>
    <row r="5543" spans="1:4">
      <c r="A5543" s="194" t="s">
        <v>6223</v>
      </c>
      <c r="B5543" s="198" t="s">
        <v>616</v>
      </c>
      <c r="C5543" s="196">
        <f>'7'!G12+'13'!G12</f>
        <v>0</v>
      </c>
      <c r="D5543" s="197" t="e">
        <f>('7'!G12+'13'!G12)/('7'!K12+'13'!K12)</f>
        <v>#DIV/0!</v>
      </c>
    </row>
    <row r="5544" spans="1:4">
      <c r="A5544" s="194" t="s">
        <v>6224</v>
      </c>
      <c r="B5544" s="198" t="s">
        <v>618</v>
      </c>
      <c r="C5544" s="196">
        <f>'7'!G13+'13'!G13</f>
        <v>0</v>
      </c>
      <c r="D5544" s="197" t="e">
        <f>('7'!G13+'13'!G13)/('7'!K13+'13'!K13)</f>
        <v>#DIV/0!</v>
      </c>
    </row>
    <row r="5545" spans="1:4">
      <c r="A5545" s="194" t="s">
        <v>6225</v>
      </c>
      <c r="B5545" s="198" t="s">
        <v>620</v>
      </c>
      <c r="C5545" s="196">
        <f>'7'!G19+'13'!G19</f>
        <v>0</v>
      </c>
      <c r="D5545" s="197" t="e">
        <f>('7'!G19+'13'!G19)/('7'!K19+'13'!K19)</f>
        <v>#DIV/0!</v>
      </c>
    </row>
    <row r="5546" spans="1:4">
      <c r="A5546" s="194" t="s">
        <v>6226</v>
      </c>
      <c r="B5546" s="199" t="s">
        <v>622</v>
      </c>
      <c r="C5546" s="196">
        <f>'7'!G20+'13'!G20</f>
        <v>0</v>
      </c>
      <c r="D5546" s="197" t="e">
        <f>('7'!G20+'13'!G20)/('7'!K20+'13'!K20)</f>
        <v>#DIV/0!</v>
      </c>
    </row>
    <row r="5547" spans="1:4">
      <c r="A5547" s="194" t="s">
        <v>6227</v>
      </c>
      <c r="B5547" s="199" t="s">
        <v>624</v>
      </c>
      <c r="C5547" s="196">
        <f>'7'!G21+'13'!G21</f>
        <v>0</v>
      </c>
      <c r="D5547" s="197" t="e">
        <f>('7'!G21+'13'!G21)/('7'!K21+'13'!K21)</f>
        <v>#DIV/0!</v>
      </c>
    </row>
    <row r="5548" spans="1:4">
      <c r="A5548" s="194" t="s">
        <v>6228</v>
      </c>
      <c r="B5548" s="198" t="s">
        <v>626</v>
      </c>
      <c r="C5548" s="196">
        <f>'7'!G22+'13'!G22</f>
        <v>0</v>
      </c>
      <c r="D5548" s="197" t="e">
        <f>('7'!G22+'13'!G22)/('7'!K22+'13'!K22)</f>
        <v>#DIV/0!</v>
      </c>
    </row>
    <row r="5549" spans="1:4">
      <c r="A5549" s="194" t="s">
        <v>6229</v>
      </c>
      <c r="B5549" s="198" t="s">
        <v>628</v>
      </c>
      <c r="C5549" s="196">
        <f>'7'!G23+'13'!G23</f>
        <v>0</v>
      </c>
      <c r="D5549" s="197" t="e">
        <f>('7'!G23+'13'!G23)/('7'!K23+'13'!K23)</f>
        <v>#DIV/0!</v>
      </c>
    </row>
    <row r="5550" spans="1:4">
      <c r="A5550" s="194" t="s">
        <v>6230</v>
      </c>
      <c r="B5550" s="198" t="s">
        <v>630</v>
      </c>
      <c r="C5550" s="196">
        <f>'7'!G24+'13'!G24</f>
        <v>0</v>
      </c>
      <c r="D5550" s="197" t="e">
        <f>('7'!G24+'13'!G24)/('7'!K24+'13'!K24)</f>
        <v>#DIV/0!</v>
      </c>
    </row>
    <row r="5551" spans="1:4">
      <c r="A5551" s="194" t="s">
        <v>6231</v>
      </c>
      <c r="B5551" s="198" t="s">
        <v>632</v>
      </c>
      <c r="C5551" s="196">
        <f>'7'!G25+'13'!G25</f>
        <v>0</v>
      </c>
      <c r="D5551" s="197" t="e">
        <f>('7'!G25+'13'!G25)/('7'!K25+'13'!K25)</f>
        <v>#DIV/0!</v>
      </c>
    </row>
    <row r="5552" spans="1:4">
      <c r="A5552" s="194" t="s">
        <v>6232</v>
      </c>
      <c r="B5552" s="204" t="s">
        <v>1762</v>
      </c>
      <c r="C5552" s="196">
        <f>'2'!I11+'8'!I11+'6'!I6+'12'!I6</f>
        <v>0</v>
      </c>
      <c r="D5552" s="197" t="e">
        <f>('2'!I11+'8'!I11+'6'!I6+'12'!I6)/('2'!L11+'8'!L11+'6'!L6+'12'!L6)</f>
        <v>#DIV/0!</v>
      </c>
    </row>
    <row r="5553" spans="1:4">
      <c r="A5553" s="194" t="s">
        <v>6233</v>
      </c>
      <c r="B5553" s="201" t="s">
        <v>1764</v>
      </c>
      <c r="C5553" s="196">
        <f>'2'!I13+'8'!I13</f>
        <v>0</v>
      </c>
      <c r="D5553" s="197" t="e">
        <f>('2'!I13+'8'!I13)/('2'!L13+'8'!L13)</f>
        <v>#DIV/0!</v>
      </c>
    </row>
    <row r="5554" spans="1:4">
      <c r="A5554" s="194" t="s">
        <v>6234</v>
      </c>
      <c r="B5554" s="198" t="s">
        <v>394</v>
      </c>
      <c r="C5554" s="196">
        <f>'2'!I14+'8'!I14</f>
        <v>0</v>
      </c>
      <c r="D5554" s="197" t="e">
        <f>('2'!I14+'8'!I14)/('2'!L14+'8'!L14)</f>
        <v>#DIV/0!</v>
      </c>
    </row>
    <row r="5555" spans="1:4">
      <c r="A5555" s="194" t="s">
        <v>6235</v>
      </c>
      <c r="B5555" s="198" t="s">
        <v>396</v>
      </c>
      <c r="C5555" s="196">
        <f>'2'!I15+'8'!I15</f>
        <v>0</v>
      </c>
      <c r="D5555" s="197" t="e">
        <f>('2'!I15+'8'!I15)/('2'!L15+'8'!L15)</f>
        <v>#DIV/0!</v>
      </c>
    </row>
    <row r="5556" spans="1:4">
      <c r="A5556" s="194" t="s">
        <v>6236</v>
      </c>
      <c r="B5556" s="198" t="s">
        <v>398</v>
      </c>
      <c r="C5556" s="196">
        <f>'2'!I16+'8'!I16</f>
        <v>0</v>
      </c>
      <c r="D5556" s="197" t="e">
        <f>('2'!I16+'8'!I16)/('2'!L16+'8'!L16)</f>
        <v>#DIV/0!</v>
      </c>
    </row>
    <row r="5557" spans="1:4">
      <c r="A5557" s="194" t="s">
        <v>6237</v>
      </c>
      <c r="B5557" s="198" t="s">
        <v>84</v>
      </c>
      <c r="C5557" s="196">
        <f>'2'!I17+'8'!I17</f>
        <v>0</v>
      </c>
      <c r="D5557" s="197" t="e">
        <f>('2'!I17+'8'!I17)/('2'!L17+'8'!L17)</f>
        <v>#DIV/0!</v>
      </c>
    </row>
    <row r="5558" spans="1:4">
      <c r="A5558" s="194" t="s">
        <v>6238</v>
      </c>
      <c r="B5558" s="198" t="s">
        <v>401</v>
      </c>
      <c r="C5558" s="196">
        <f>'2'!I18+'8'!I18</f>
        <v>0</v>
      </c>
      <c r="D5558" s="197" t="e">
        <f>('2'!I18+'8'!I18)/('2'!L18+'8'!L18)</f>
        <v>#DIV/0!</v>
      </c>
    </row>
    <row r="5559" spans="1:4">
      <c r="A5559" s="194" t="s">
        <v>6239</v>
      </c>
      <c r="B5559" s="198" t="s">
        <v>403</v>
      </c>
      <c r="C5559" s="196">
        <f>'2'!I19+'8'!I19</f>
        <v>0</v>
      </c>
      <c r="D5559" s="197" t="e">
        <f>('2'!I19+'8'!I19)/('2'!L19+'8'!L19)</f>
        <v>#DIV/0!</v>
      </c>
    </row>
    <row r="5560" spans="1:4">
      <c r="A5560" s="194" t="s">
        <v>6240</v>
      </c>
      <c r="B5560" s="198" t="s">
        <v>405</v>
      </c>
      <c r="C5560" s="196">
        <f>'2'!I20+'8'!I20</f>
        <v>0</v>
      </c>
      <c r="D5560" s="197" t="e">
        <f>('2'!I20+'8'!I20)/('2'!L20+'8'!L20)</f>
        <v>#DIV/0!</v>
      </c>
    </row>
    <row r="5561" spans="1:4">
      <c r="A5561" s="194" t="s">
        <v>6241</v>
      </c>
      <c r="B5561" s="198" t="s">
        <v>409</v>
      </c>
      <c r="C5561" s="196">
        <f>'2'!I22+'8'!I22</f>
        <v>0</v>
      </c>
      <c r="D5561" s="197" t="e">
        <f>('2'!I22+'8'!I22)/('2'!L22+'8'!L22)</f>
        <v>#DIV/0!</v>
      </c>
    </row>
    <row r="5562" spans="1:4">
      <c r="A5562" s="194" t="s">
        <v>6242</v>
      </c>
      <c r="B5562" s="198" t="s">
        <v>411</v>
      </c>
      <c r="C5562" s="196">
        <f>'2'!I23+'8'!I23</f>
        <v>0</v>
      </c>
      <c r="D5562" s="197" t="e">
        <f>('2'!I23+'8'!I23)/('2'!L23+'8'!L23)</f>
        <v>#DIV/0!</v>
      </c>
    </row>
    <row r="5563" spans="1:4">
      <c r="A5563" s="194" t="s">
        <v>6243</v>
      </c>
      <c r="B5563" s="198" t="s">
        <v>413</v>
      </c>
      <c r="C5563" s="196">
        <f>'2'!I24+'8'!I24</f>
        <v>0</v>
      </c>
      <c r="D5563" s="197" t="e">
        <f>('2'!I24+'8'!I24)/('2'!L24+'8'!L24)</f>
        <v>#DIV/0!</v>
      </c>
    </row>
    <row r="5564" spans="1:4">
      <c r="A5564" s="194" t="s">
        <v>6244</v>
      </c>
      <c r="B5564" s="198" t="s">
        <v>415</v>
      </c>
      <c r="C5564" s="196">
        <f>'2'!I25+'8'!I25</f>
        <v>0</v>
      </c>
      <c r="D5564" s="197" t="e">
        <f>('2'!I25+'8'!I25)/('2'!L25+'8'!L25)</f>
        <v>#DIV/0!</v>
      </c>
    </row>
    <row r="5565" spans="1:4">
      <c r="A5565" s="194" t="s">
        <v>6245</v>
      </c>
      <c r="B5565" s="198" t="s">
        <v>417</v>
      </c>
      <c r="C5565" s="196">
        <f>'2'!I26+'8'!I26</f>
        <v>0</v>
      </c>
      <c r="D5565" s="197" t="e">
        <f>('2'!I26+'8'!I26)/('2'!L26+'8'!L26)</f>
        <v>#DIV/0!</v>
      </c>
    </row>
    <row r="5566" spans="1:4">
      <c r="A5566" s="194" t="s">
        <v>6246</v>
      </c>
      <c r="B5566" s="198" t="s">
        <v>419</v>
      </c>
      <c r="C5566" s="196">
        <f>'2'!I27+'8'!I27</f>
        <v>0</v>
      </c>
      <c r="D5566" s="197" t="e">
        <f>('2'!I27+'8'!I27)/('2'!L27+'8'!L27)</f>
        <v>#DIV/0!</v>
      </c>
    </row>
    <row r="5567" spans="1:4">
      <c r="A5567" s="194" t="s">
        <v>6247</v>
      </c>
      <c r="B5567" s="198" t="s">
        <v>421</v>
      </c>
      <c r="C5567" s="196">
        <f>'2'!I28+'8'!I28</f>
        <v>0</v>
      </c>
      <c r="D5567" s="197" t="e">
        <f>('2'!I28+'8'!I28)/('2'!L28+'8'!L28)</f>
        <v>#DIV/0!</v>
      </c>
    </row>
    <row r="5568" spans="1:4">
      <c r="A5568" s="194" t="s">
        <v>6248</v>
      </c>
      <c r="B5568" s="198" t="s">
        <v>423</v>
      </c>
      <c r="C5568" s="196">
        <f>'2'!I29+'8'!I29</f>
        <v>0</v>
      </c>
      <c r="D5568" s="197" t="e">
        <f>('2'!I29+'8'!I29)/('2'!L29+'8'!L29)</f>
        <v>#DIV/0!</v>
      </c>
    </row>
    <row r="5569" spans="1:4">
      <c r="A5569" s="194" t="s">
        <v>6249</v>
      </c>
      <c r="B5569" s="198" t="s">
        <v>425</v>
      </c>
      <c r="C5569" s="196">
        <f>'3'!I6+'9'!I6</f>
        <v>0</v>
      </c>
      <c r="D5569" s="197" t="e">
        <f>('3'!I6+'9'!I6)/('3'!L6+'9'!L6)</f>
        <v>#DIV/0!</v>
      </c>
    </row>
    <row r="5570" spans="1:4">
      <c r="A5570" s="194" t="s">
        <v>6250</v>
      </c>
      <c r="B5570" s="198" t="s">
        <v>427</v>
      </c>
      <c r="C5570" s="196">
        <f>'3'!I7+'9'!I7</f>
        <v>0</v>
      </c>
      <c r="D5570" s="197" t="e">
        <f>('3'!I7+'9'!I7)/('3'!L7+'9'!L7)</f>
        <v>#DIV/0!</v>
      </c>
    </row>
    <row r="5571" spans="1:4">
      <c r="A5571" s="194" t="s">
        <v>6251</v>
      </c>
      <c r="B5571" s="198" t="s">
        <v>429</v>
      </c>
      <c r="C5571" s="196">
        <f>'3'!I8+'9'!I8</f>
        <v>0</v>
      </c>
      <c r="D5571" s="197" t="e">
        <f>('3'!I8+'9'!I8)/('3'!L8+'9'!L8)</f>
        <v>#DIV/0!</v>
      </c>
    </row>
    <row r="5572" spans="1:4">
      <c r="A5572" s="194" t="s">
        <v>6252</v>
      </c>
      <c r="B5572" s="198" t="s">
        <v>431</v>
      </c>
      <c r="C5572" s="196">
        <f>'3'!I9+'9'!I9</f>
        <v>0</v>
      </c>
      <c r="D5572" s="197" t="e">
        <f>('3'!I9+'9'!I9)/('3'!L9+'9'!L9)</f>
        <v>#DIV/0!</v>
      </c>
    </row>
    <row r="5573" spans="1:4">
      <c r="A5573" s="194" t="s">
        <v>6253</v>
      </c>
      <c r="B5573" s="198" t="s">
        <v>433</v>
      </c>
      <c r="C5573" s="196">
        <f>'3'!I10+'9'!I10</f>
        <v>0</v>
      </c>
      <c r="D5573" s="197" t="e">
        <f>('3'!I10+'9'!I10)/('3'!L10+'9'!L10)</f>
        <v>#DIV/0!</v>
      </c>
    </row>
    <row r="5574" spans="1:4">
      <c r="A5574" s="194" t="s">
        <v>6254</v>
      </c>
      <c r="B5574" s="198" t="s">
        <v>435</v>
      </c>
      <c r="C5574" s="196">
        <f>'3'!I11+'9'!I11</f>
        <v>0</v>
      </c>
      <c r="D5574" s="197" t="e">
        <f>('3'!I11+'9'!I11)/('3'!L11+'9'!L11)</f>
        <v>#DIV/0!</v>
      </c>
    </row>
    <row r="5575" spans="1:4">
      <c r="A5575" s="194" t="s">
        <v>6255</v>
      </c>
      <c r="B5575" s="198" t="s">
        <v>437</v>
      </c>
      <c r="C5575" s="196">
        <f>'3'!I12+'9'!I12</f>
        <v>0</v>
      </c>
      <c r="D5575" s="197" t="e">
        <f>('3'!I12+'9'!I12)/('3'!L12+'9'!L12)</f>
        <v>#DIV/0!</v>
      </c>
    </row>
    <row r="5576" spans="1:4">
      <c r="A5576" s="194" t="s">
        <v>6256</v>
      </c>
      <c r="B5576" s="198" t="s">
        <v>439</v>
      </c>
      <c r="C5576" s="196">
        <f>'3'!I13+'9'!I13</f>
        <v>0</v>
      </c>
      <c r="D5576" s="197" t="e">
        <f>('3'!I13+'9'!I13)/('3'!L13+'9'!L13)</f>
        <v>#DIV/0!</v>
      </c>
    </row>
    <row r="5577" spans="1:4">
      <c r="A5577" s="194" t="s">
        <v>6257</v>
      </c>
      <c r="B5577" s="198" t="s">
        <v>441</v>
      </c>
      <c r="C5577" s="196">
        <f>'3'!I14+'9'!I14</f>
        <v>0</v>
      </c>
      <c r="D5577" s="197" t="e">
        <f>('3'!I14+'9'!I14)/('3'!L14+'9'!L14)</f>
        <v>#DIV/0!</v>
      </c>
    </row>
    <row r="5578" spans="1:4">
      <c r="A5578" s="194" t="s">
        <v>6258</v>
      </c>
      <c r="B5578" s="198" t="s">
        <v>443</v>
      </c>
      <c r="C5578" s="196">
        <f>'3'!I15+'9'!I15</f>
        <v>0</v>
      </c>
      <c r="D5578" s="197" t="e">
        <f>('3'!I15+'9'!I15)/('3'!L15+'9'!L15)</f>
        <v>#DIV/0!</v>
      </c>
    </row>
    <row r="5579" spans="1:4">
      <c r="A5579" s="194" t="s">
        <v>6259</v>
      </c>
      <c r="B5579" s="198" t="s">
        <v>445</v>
      </c>
      <c r="C5579" s="196">
        <f>'3'!I16+'9'!I16</f>
        <v>0</v>
      </c>
      <c r="D5579" s="197" t="e">
        <f>('3'!I16+'9'!I16)/('3'!L16+'9'!L16)</f>
        <v>#DIV/0!</v>
      </c>
    </row>
    <row r="5580" spans="1:4">
      <c r="A5580" s="194" t="s">
        <v>6260</v>
      </c>
      <c r="B5580" s="198" t="s">
        <v>447</v>
      </c>
      <c r="C5580" s="196">
        <f>'3'!I17+'9'!I17</f>
        <v>0</v>
      </c>
      <c r="D5580" s="197" t="e">
        <f>('3'!I17+'9'!I17)/('3'!L17+'9'!L17)</f>
        <v>#DIV/0!</v>
      </c>
    </row>
    <row r="5581" spans="1:4">
      <c r="A5581" s="194" t="s">
        <v>6261</v>
      </c>
      <c r="B5581" s="198" t="s">
        <v>449</v>
      </c>
      <c r="C5581" s="196">
        <f>'3'!I18+'9'!I18</f>
        <v>0</v>
      </c>
      <c r="D5581" s="197" t="e">
        <f>('3'!I18+'9'!I18)/('3'!L18+'9'!L18)</f>
        <v>#DIV/0!</v>
      </c>
    </row>
    <row r="5582" spans="1:4">
      <c r="A5582" s="194" t="s">
        <v>6262</v>
      </c>
      <c r="B5582" s="198" t="s">
        <v>451</v>
      </c>
      <c r="C5582" s="196">
        <f>'3'!I19+'9'!I19</f>
        <v>0</v>
      </c>
      <c r="D5582" s="197" t="e">
        <f>('3'!I19+'9'!I19)/('3'!L19+'9'!L19)</f>
        <v>#DIV/0!</v>
      </c>
    </row>
    <row r="5583" spans="1:4">
      <c r="A5583" s="194" t="s">
        <v>6263</v>
      </c>
      <c r="B5583" s="198" t="s">
        <v>453</v>
      </c>
      <c r="C5583" s="196">
        <f>'3'!I20+'9'!I20</f>
        <v>0</v>
      </c>
      <c r="D5583" s="197" t="e">
        <f>('3'!I20+'9'!I20)/('3'!L20+'9'!L20)</f>
        <v>#DIV/0!</v>
      </c>
    </row>
    <row r="5584" spans="1:4">
      <c r="A5584" s="194" t="s">
        <v>6264</v>
      </c>
      <c r="B5584" s="198" t="s">
        <v>455</v>
      </c>
      <c r="C5584" s="196">
        <f>'3'!I21+'9'!I21</f>
        <v>0</v>
      </c>
      <c r="D5584" s="197" t="e">
        <f>('3'!I21+'9'!I21)/('3'!L21+'9'!L21)</f>
        <v>#DIV/0!</v>
      </c>
    </row>
    <row r="5585" spans="1:4">
      <c r="A5585" s="194" t="s">
        <v>6265</v>
      </c>
      <c r="B5585" s="198" t="s">
        <v>457</v>
      </c>
      <c r="C5585" s="196">
        <f>'3'!I22+'9'!I22</f>
        <v>0</v>
      </c>
      <c r="D5585" s="197" t="e">
        <f>('3'!I22+'9'!I22)/('3'!L22+'9'!L22)</f>
        <v>#DIV/0!</v>
      </c>
    </row>
    <row r="5586" spans="1:4">
      <c r="A5586" s="194" t="s">
        <v>6266</v>
      </c>
      <c r="B5586" s="198" t="s">
        <v>459</v>
      </c>
      <c r="C5586" s="196">
        <f>'3'!I23+'9'!I23</f>
        <v>0</v>
      </c>
      <c r="D5586" s="197" t="e">
        <f>('3'!I23+'9'!I23)/('3'!L23+'9'!L23)</f>
        <v>#DIV/0!</v>
      </c>
    </row>
    <row r="5587" spans="1:4">
      <c r="A5587" s="194" t="s">
        <v>6267</v>
      </c>
      <c r="B5587" s="198" t="s">
        <v>461</v>
      </c>
      <c r="C5587" s="196">
        <f>'3'!I24+'9'!I24</f>
        <v>0</v>
      </c>
      <c r="D5587" s="197" t="e">
        <f>('3'!I24+'9'!I24)/('3'!L24+'9'!L24)</f>
        <v>#DIV/0!</v>
      </c>
    </row>
    <row r="5588" spans="1:4">
      <c r="A5588" s="194" t="s">
        <v>6268</v>
      </c>
      <c r="B5588" s="198" t="s">
        <v>463</v>
      </c>
      <c r="C5588" s="196">
        <f>'3'!I25+'9'!I25</f>
        <v>0</v>
      </c>
      <c r="D5588" s="197" t="e">
        <f>('3'!I25+'9'!I25)/('3'!L25+'9'!L25)</f>
        <v>#DIV/0!</v>
      </c>
    </row>
    <row r="5589" spans="1:4">
      <c r="A5589" s="194" t="s">
        <v>6269</v>
      </c>
      <c r="B5589" s="198" t="s">
        <v>465</v>
      </c>
      <c r="C5589" s="196">
        <f>'3'!I26+'9'!I26</f>
        <v>0</v>
      </c>
      <c r="D5589" s="197" t="e">
        <f>('3'!I26+'9'!I26)/('3'!L26+'9'!L26)</f>
        <v>#DIV/0!</v>
      </c>
    </row>
    <row r="5590" spans="1:4">
      <c r="A5590" s="194" t="s">
        <v>6270</v>
      </c>
      <c r="B5590" s="198" t="s">
        <v>467</v>
      </c>
      <c r="C5590" s="196">
        <f>'3'!I27+'9'!I27</f>
        <v>0</v>
      </c>
      <c r="D5590" s="197" t="e">
        <f>('3'!I27+'9'!I27)/('3'!L27+'9'!L27)</f>
        <v>#DIV/0!</v>
      </c>
    </row>
    <row r="5591" spans="1:4">
      <c r="A5591" s="194" t="s">
        <v>6271</v>
      </c>
      <c r="B5591" s="198" t="s">
        <v>469</v>
      </c>
      <c r="C5591" s="196">
        <f>'3'!I28+'9'!I28</f>
        <v>0</v>
      </c>
      <c r="D5591" s="197" t="e">
        <f>('3'!I28+'9'!I28)/('3'!L28+'9'!L28)</f>
        <v>#DIV/0!</v>
      </c>
    </row>
    <row r="5592" spans="1:4">
      <c r="A5592" s="194" t="s">
        <v>6272</v>
      </c>
      <c r="B5592" s="198" t="s">
        <v>471</v>
      </c>
      <c r="C5592" s="196">
        <f>'3'!I29+'9'!I29</f>
        <v>0</v>
      </c>
      <c r="D5592" s="197" t="e">
        <f>('3'!I29+'9'!I29)/('3'!L29+'9'!L29)</f>
        <v>#DIV/0!</v>
      </c>
    </row>
    <row r="5593" ht="25.5" spans="1:4">
      <c r="A5593" s="194" t="s">
        <v>6273</v>
      </c>
      <c r="B5593" s="199" t="s">
        <v>473</v>
      </c>
      <c r="C5593" s="196">
        <f>'3'!I30+'9'!I30</f>
        <v>0</v>
      </c>
      <c r="D5593" s="197" t="e">
        <f>('3'!I30+'9'!I30)/('3'!L30+'9'!L30)</f>
        <v>#DIV/0!</v>
      </c>
    </row>
    <row r="5594" spans="1:4">
      <c r="A5594" s="194" t="s">
        <v>6274</v>
      </c>
      <c r="B5594" s="198" t="s">
        <v>475</v>
      </c>
      <c r="C5594" s="196">
        <f>'3'!I31+'9'!I31</f>
        <v>0</v>
      </c>
      <c r="D5594" s="197" t="e">
        <f>('3'!I31+'9'!I31)/('3'!L31+'9'!L31)</f>
        <v>#DIV/0!</v>
      </c>
    </row>
    <row r="5595" spans="1:4">
      <c r="A5595" s="194" t="s">
        <v>6275</v>
      </c>
      <c r="B5595" s="198" t="s">
        <v>477</v>
      </c>
      <c r="C5595" s="196">
        <f>'4'!I6+'10'!I6</f>
        <v>0</v>
      </c>
      <c r="D5595" s="197" t="e">
        <f>('4'!I6+'10'!I6)/('4'!L6+'10'!L6)</f>
        <v>#DIV/0!</v>
      </c>
    </row>
    <row r="5596" spans="1:4">
      <c r="A5596" s="194" t="s">
        <v>6276</v>
      </c>
      <c r="B5596" s="199" t="s">
        <v>479</v>
      </c>
      <c r="C5596" s="196">
        <f>'4'!I7+'10'!I7</f>
        <v>0</v>
      </c>
      <c r="D5596" s="197" t="e">
        <f>('4'!I7+'10'!I7)/('4'!L7+'10'!L7)</f>
        <v>#DIV/0!</v>
      </c>
    </row>
    <row r="5597" spans="1:4">
      <c r="A5597" s="194" t="s">
        <v>6277</v>
      </c>
      <c r="B5597" s="198" t="s">
        <v>481</v>
      </c>
      <c r="C5597" s="196">
        <f>'4'!I8+'10'!I8</f>
        <v>0</v>
      </c>
      <c r="D5597" s="197" t="e">
        <f>('4'!I8+'10'!I8)/('4'!L8+'10'!L8)</f>
        <v>#DIV/0!</v>
      </c>
    </row>
    <row r="5598" spans="1:4">
      <c r="A5598" s="194" t="s">
        <v>6278</v>
      </c>
      <c r="B5598" s="198" t="s">
        <v>483</v>
      </c>
      <c r="C5598" s="196">
        <f>'4'!I9+'10'!I9</f>
        <v>0</v>
      </c>
      <c r="D5598" s="197" t="e">
        <f>('4'!I9+'10'!I9)/('4'!L9+'10'!L9)</f>
        <v>#DIV/0!</v>
      </c>
    </row>
    <row r="5599" spans="1:4">
      <c r="A5599" s="194" t="s">
        <v>6279</v>
      </c>
      <c r="B5599" s="198" t="s">
        <v>485</v>
      </c>
      <c r="C5599" s="196">
        <f>'4'!I10+'10'!I10</f>
        <v>0</v>
      </c>
      <c r="D5599" s="197" t="e">
        <f>('4'!I10+'10'!I10)/('4'!L10+'10'!L10)</f>
        <v>#DIV/0!</v>
      </c>
    </row>
    <row r="5600" spans="1:4">
      <c r="A5600" s="194" t="s">
        <v>6280</v>
      </c>
      <c r="B5600" s="198" t="s">
        <v>487</v>
      </c>
      <c r="C5600" s="196">
        <f>'4'!I11+'10'!I11</f>
        <v>0</v>
      </c>
      <c r="D5600" s="197" t="e">
        <f>('4'!I11+'10'!I11)/('4'!L11+'10'!L11)</f>
        <v>#DIV/0!</v>
      </c>
    </row>
    <row r="5601" spans="1:4">
      <c r="A5601" s="194" t="s">
        <v>6281</v>
      </c>
      <c r="B5601" s="198" t="s">
        <v>489</v>
      </c>
      <c r="C5601" s="196">
        <f>'4'!I12+'10'!I12</f>
        <v>0</v>
      </c>
      <c r="D5601" s="197" t="e">
        <f>('4'!I12+'10'!I12)/('4'!L12+'10'!L12)</f>
        <v>#DIV/0!</v>
      </c>
    </row>
    <row r="5602" spans="1:4">
      <c r="A5602" s="194" t="s">
        <v>6282</v>
      </c>
      <c r="B5602" s="198" t="s">
        <v>491</v>
      </c>
      <c r="C5602" s="196">
        <f>'4'!I13+'10'!I13</f>
        <v>0</v>
      </c>
      <c r="D5602" s="197" t="e">
        <f>('4'!I13+'10'!I13)/('4'!L13+'10'!L13)</f>
        <v>#DIV/0!</v>
      </c>
    </row>
    <row r="5603" spans="1:4">
      <c r="A5603" s="194" t="s">
        <v>6283</v>
      </c>
      <c r="B5603" s="198" t="s">
        <v>493</v>
      </c>
      <c r="C5603" s="196">
        <f>'4'!I14+'10'!I14</f>
        <v>0</v>
      </c>
      <c r="D5603" s="197" t="e">
        <f>('4'!I14+'10'!I14)/('4'!L14+'10'!L14)</f>
        <v>#DIV/0!</v>
      </c>
    </row>
    <row r="5604" spans="1:4">
      <c r="A5604" s="194" t="s">
        <v>6284</v>
      </c>
      <c r="B5604" s="198" t="s">
        <v>495</v>
      </c>
      <c r="C5604" s="196">
        <f>'4'!I15+'10'!I15</f>
        <v>0</v>
      </c>
      <c r="D5604" s="197" t="e">
        <f>('4'!I15+'10'!I15)/('4'!L15+'10'!L15)</f>
        <v>#DIV/0!</v>
      </c>
    </row>
    <row r="5605" spans="1:4">
      <c r="A5605" s="194" t="s">
        <v>6285</v>
      </c>
      <c r="B5605" s="198" t="s">
        <v>497</v>
      </c>
      <c r="C5605" s="196">
        <f>'4'!I16+'10'!I16</f>
        <v>0</v>
      </c>
      <c r="D5605" s="197" t="e">
        <f>('4'!I16+'10'!I16)/('4'!L16+'10'!L16)</f>
        <v>#DIV/0!</v>
      </c>
    </row>
    <row r="5606" spans="1:4">
      <c r="A5606" s="194" t="s">
        <v>6286</v>
      </c>
      <c r="B5606" s="198" t="s">
        <v>499</v>
      </c>
      <c r="C5606" s="196">
        <f>'4'!I17+'10'!I17</f>
        <v>0</v>
      </c>
      <c r="D5606" s="197" t="e">
        <f>('4'!I17+'10'!I17)/('4'!L17+'10'!L17)</f>
        <v>#DIV/0!</v>
      </c>
    </row>
    <row r="5607" spans="1:4">
      <c r="A5607" s="194" t="s">
        <v>6287</v>
      </c>
      <c r="B5607" s="198" t="s">
        <v>501</v>
      </c>
      <c r="C5607" s="196">
        <f>'4'!I18+'10'!I18</f>
        <v>0</v>
      </c>
      <c r="D5607" s="197" t="e">
        <f>('4'!I18+'10'!I18)/('4'!L18+'10'!L18)</f>
        <v>#DIV/0!</v>
      </c>
    </row>
    <row r="5608" spans="1:4">
      <c r="A5608" s="194" t="s">
        <v>6288</v>
      </c>
      <c r="B5608" s="198" t="s">
        <v>503</v>
      </c>
      <c r="C5608" s="196">
        <f>'4'!I19+'10'!I19</f>
        <v>0</v>
      </c>
      <c r="D5608" s="197" t="e">
        <f>('4'!I19+'10'!I19)/('4'!L19+'10'!L19)</f>
        <v>#DIV/0!</v>
      </c>
    </row>
    <row r="5609" spans="1:4">
      <c r="A5609" s="194" t="s">
        <v>6289</v>
      </c>
      <c r="B5609" s="198" t="s">
        <v>505</v>
      </c>
      <c r="C5609" s="196">
        <f>'4'!I20+'10'!I20</f>
        <v>0</v>
      </c>
      <c r="D5609" s="197" t="e">
        <f>('4'!I20+'10'!I20)/('4'!L20+'10'!L20)</f>
        <v>#DIV/0!</v>
      </c>
    </row>
    <row r="5610" spans="1:4">
      <c r="A5610" s="194" t="s">
        <v>6290</v>
      </c>
      <c r="B5610" s="198" t="s">
        <v>507</v>
      </c>
      <c r="C5610" s="196">
        <f>'4'!I21+'10'!I21</f>
        <v>0</v>
      </c>
      <c r="D5610" s="197" t="e">
        <f>('4'!I21+'10'!I21)/('4'!L21+'10'!L21)</f>
        <v>#DIV/0!</v>
      </c>
    </row>
    <row r="5611" spans="1:4">
      <c r="A5611" s="194" t="s">
        <v>6291</v>
      </c>
      <c r="B5611" s="198" t="s">
        <v>509</v>
      </c>
      <c r="C5611" s="196">
        <f>'4'!I22+'10'!I22</f>
        <v>0</v>
      </c>
      <c r="D5611" s="197" t="e">
        <f>('4'!I22+'10'!I22)/('4'!L22+'10'!L22)</f>
        <v>#DIV/0!</v>
      </c>
    </row>
    <row r="5612" spans="1:4">
      <c r="A5612" s="194" t="s">
        <v>6292</v>
      </c>
      <c r="B5612" s="198" t="s">
        <v>511</v>
      </c>
      <c r="C5612" s="196">
        <f>'4'!I23+'10'!I23</f>
        <v>0</v>
      </c>
      <c r="D5612" s="197" t="e">
        <f>('4'!I23+'10'!I23)/('4'!L23+'10'!L23)</f>
        <v>#DIV/0!</v>
      </c>
    </row>
    <row r="5613" spans="1:4">
      <c r="A5613" s="194" t="s">
        <v>6293</v>
      </c>
      <c r="B5613" s="198" t="s">
        <v>513</v>
      </c>
      <c r="C5613" s="196">
        <f>'4'!I24+'10'!I24</f>
        <v>0</v>
      </c>
      <c r="D5613" s="197" t="e">
        <f>('4'!I24+'10'!I24)/('4'!L24+'10'!L24)</f>
        <v>#DIV/0!</v>
      </c>
    </row>
    <row r="5614" spans="1:4">
      <c r="A5614" s="194" t="s">
        <v>6294</v>
      </c>
      <c r="B5614" s="198" t="s">
        <v>515</v>
      </c>
      <c r="C5614" s="196">
        <f>'4'!I25+'10'!I25</f>
        <v>0</v>
      </c>
      <c r="D5614" s="197" t="e">
        <f>('4'!I25+'10'!I25)/('4'!L25+'10'!L25)</f>
        <v>#DIV/0!</v>
      </c>
    </row>
    <row r="5615" spans="1:4">
      <c r="A5615" s="194" t="s">
        <v>6295</v>
      </c>
      <c r="B5615" s="198" t="s">
        <v>517</v>
      </c>
      <c r="C5615" s="196">
        <f>'4'!I26+'10'!I26</f>
        <v>0</v>
      </c>
      <c r="D5615" s="197" t="e">
        <f>('4'!I26+'10'!I26)/('4'!L26+'10'!L26)</f>
        <v>#DIV/0!</v>
      </c>
    </row>
    <row r="5616" spans="1:4">
      <c r="A5616" s="194" t="s">
        <v>6296</v>
      </c>
      <c r="B5616" s="198" t="s">
        <v>519</v>
      </c>
      <c r="C5616" s="196">
        <f>'4'!I27+'10'!I27</f>
        <v>0</v>
      </c>
      <c r="D5616" s="197" t="e">
        <f>('4'!I27+'10'!I27)/('4'!L27+'10'!L27)</f>
        <v>#DIV/0!</v>
      </c>
    </row>
    <row r="5617" spans="1:4">
      <c r="A5617" s="194" t="s">
        <v>6297</v>
      </c>
      <c r="B5617" s="198" t="s">
        <v>521</v>
      </c>
      <c r="C5617" s="196">
        <f>'4'!I28+'10'!I28</f>
        <v>0</v>
      </c>
      <c r="D5617" s="197" t="e">
        <f>('4'!I28+'10'!I28)/('4'!L28+'10'!L28)</f>
        <v>#DIV/0!</v>
      </c>
    </row>
    <row r="5618" ht="25.5" spans="1:4">
      <c r="A5618" s="194" t="s">
        <v>6298</v>
      </c>
      <c r="B5618" s="198" t="s">
        <v>523</v>
      </c>
      <c r="C5618" s="196">
        <f>'4'!I29+'10'!I29</f>
        <v>0</v>
      </c>
      <c r="D5618" s="197" t="e">
        <f>('4'!I29+'10'!I29)/('4'!L29+'10'!L29)</f>
        <v>#DIV/0!</v>
      </c>
    </row>
    <row r="5619" spans="1:4">
      <c r="A5619" s="194" t="s">
        <v>6299</v>
      </c>
      <c r="B5619" s="198" t="s">
        <v>525</v>
      </c>
      <c r="C5619" s="196">
        <f>'4'!I30+'10'!I30</f>
        <v>0</v>
      </c>
      <c r="D5619" s="197" t="e">
        <f>('4'!I30+'10'!I30)/('4'!L30+'10'!L30)</f>
        <v>#DIV/0!</v>
      </c>
    </row>
    <row r="5620" spans="1:4">
      <c r="A5620" s="194" t="s">
        <v>6300</v>
      </c>
      <c r="B5620" s="198" t="s">
        <v>527</v>
      </c>
      <c r="C5620" s="196">
        <f>'4'!I31+'10'!I31</f>
        <v>0</v>
      </c>
      <c r="D5620" s="197" t="e">
        <f>('4'!I31+'10'!I31)/('4'!L31+'10'!L31)</f>
        <v>#DIV/0!</v>
      </c>
    </row>
    <row r="5621" spans="1:4">
      <c r="A5621" s="194" t="s">
        <v>6301</v>
      </c>
      <c r="B5621" s="198" t="s">
        <v>529</v>
      </c>
      <c r="C5621" s="196">
        <f>'4'!I32+'10'!I32</f>
        <v>0</v>
      </c>
      <c r="D5621" s="197" t="e">
        <f>('4'!I32+'10'!I32)/('4'!L32+'10'!L32)</f>
        <v>#DIV/0!</v>
      </c>
    </row>
    <row r="5622" spans="1:4">
      <c r="A5622" s="194" t="s">
        <v>6302</v>
      </c>
      <c r="B5622" s="198" t="s">
        <v>531</v>
      </c>
      <c r="C5622" s="196">
        <f>'4'!I33+'10'!I33</f>
        <v>0</v>
      </c>
      <c r="D5622" s="197" t="e">
        <f>('4'!I33+'10'!I33)/('4'!L33+'10'!L33)</f>
        <v>#DIV/0!</v>
      </c>
    </row>
    <row r="5623" spans="1:4">
      <c r="A5623" s="194" t="s">
        <v>6303</v>
      </c>
      <c r="B5623" s="198" t="s">
        <v>533</v>
      </c>
      <c r="C5623" s="196">
        <f>'5'!I6+'11'!I6</f>
        <v>0</v>
      </c>
      <c r="D5623" s="197" t="e">
        <f>('5'!I6+'11'!I6)/('5'!L6+'11'!L6)</f>
        <v>#DIV/0!</v>
      </c>
    </row>
    <row r="5624" spans="1:4">
      <c r="A5624" s="194" t="s">
        <v>6304</v>
      </c>
      <c r="B5624" s="198" t="s">
        <v>535</v>
      </c>
      <c r="C5624" s="196">
        <f>'5'!I7+'11'!I7</f>
        <v>0</v>
      </c>
      <c r="D5624" s="197" t="e">
        <f>('5'!I7+'11'!I7)/('5'!L7+'11'!L7)</f>
        <v>#DIV/0!</v>
      </c>
    </row>
    <row r="5625" spans="1:4">
      <c r="A5625" s="194" t="s">
        <v>6305</v>
      </c>
      <c r="B5625" s="198" t="s">
        <v>537</v>
      </c>
      <c r="C5625" s="196">
        <f>'5'!I8+'11'!I8</f>
        <v>0</v>
      </c>
      <c r="D5625" s="197" t="e">
        <f>('5'!I8+'11'!I8)/('5'!L8+'11'!L8)</f>
        <v>#DIV/0!</v>
      </c>
    </row>
    <row r="5626" spans="1:4">
      <c r="A5626" s="194" t="s">
        <v>6306</v>
      </c>
      <c r="B5626" s="198" t="s">
        <v>539</v>
      </c>
      <c r="C5626" s="196">
        <f>'5'!I9+'11'!I9</f>
        <v>0</v>
      </c>
      <c r="D5626" s="197" t="e">
        <f>('5'!I9+'11'!I9)/('5'!L9+'11'!L9)</f>
        <v>#DIV/0!</v>
      </c>
    </row>
    <row r="5627" spans="1:4">
      <c r="A5627" s="194" t="s">
        <v>6307</v>
      </c>
      <c r="B5627" s="198" t="s">
        <v>541</v>
      </c>
      <c r="C5627" s="196">
        <f>'5'!I10+'11'!I10</f>
        <v>0</v>
      </c>
      <c r="D5627" s="197" t="e">
        <f>('5'!I10+'11'!I10)/('5'!L10+'11'!L10)</f>
        <v>#DIV/0!</v>
      </c>
    </row>
    <row r="5628" spans="1:4">
      <c r="A5628" s="194" t="s">
        <v>6308</v>
      </c>
      <c r="B5628" s="198" t="s">
        <v>543</v>
      </c>
      <c r="C5628" s="196">
        <f>'5'!I11+'11'!I11</f>
        <v>0</v>
      </c>
      <c r="D5628" s="197" t="e">
        <f>('5'!I11+'11'!I11)/('5'!L11+'11'!L11)</f>
        <v>#DIV/0!</v>
      </c>
    </row>
    <row r="5629" spans="1:4">
      <c r="A5629" s="194" t="s">
        <v>6309</v>
      </c>
      <c r="B5629" s="198" t="s">
        <v>545</v>
      </c>
      <c r="C5629" s="196">
        <f>'5'!I12+'11'!I12</f>
        <v>0</v>
      </c>
      <c r="D5629" s="197" t="e">
        <f>('5'!I12+'11'!I12)/('5'!L12+'11'!L12)</f>
        <v>#DIV/0!</v>
      </c>
    </row>
    <row r="5630" spans="1:4">
      <c r="A5630" s="194" t="s">
        <v>6310</v>
      </c>
      <c r="B5630" s="198" t="s">
        <v>547</v>
      </c>
      <c r="C5630" s="196">
        <f>'5'!I13+'11'!I13</f>
        <v>0</v>
      </c>
      <c r="D5630" s="197" t="e">
        <f>('5'!I13+'11'!I13)/('5'!L13+'11'!L13)</f>
        <v>#DIV/0!</v>
      </c>
    </row>
    <row r="5631" spans="1:4">
      <c r="A5631" s="194" t="s">
        <v>6311</v>
      </c>
      <c r="B5631" s="198" t="s">
        <v>549</v>
      </c>
      <c r="C5631" s="196">
        <f>'5'!I14+'11'!I14</f>
        <v>0</v>
      </c>
      <c r="D5631" s="197" t="e">
        <f>('5'!I14+'11'!I14)/('5'!L14+'11'!L14)</f>
        <v>#DIV/0!</v>
      </c>
    </row>
    <row r="5632" spans="1:4">
      <c r="A5632" s="194" t="s">
        <v>6312</v>
      </c>
      <c r="B5632" s="198" t="s">
        <v>551</v>
      </c>
      <c r="C5632" s="196">
        <f>'5'!I15+'11'!I15</f>
        <v>0</v>
      </c>
      <c r="D5632" s="197" t="e">
        <f>('5'!I15+'11'!I15)/('5'!L15+'11'!L15)</f>
        <v>#DIV/0!</v>
      </c>
    </row>
    <row r="5633" spans="1:4">
      <c r="A5633" s="194" t="s">
        <v>6313</v>
      </c>
      <c r="B5633" s="198" t="s">
        <v>553</v>
      </c>
      <c r="C5633" s="196">
        <f>'5'!I16+'11'!I16</f>
        <v>0</v>
      </c>
      <c r="D5633" s="197" t="e">
        <f>('5'!I16+'11'!I16)/('5'!L16+'11'!L16)</f>
        <v>#DIV/0!</v>
      </c>
    </row>
    <row r="5634" spans="1:4">
      <c r="A5634" s="194" t="s">
        <v>6314</v>
      </c>
      <c r="B5634" s="198" t="s">
        <v>555</v>
      </c>
      <c r="C5634" s="196">
        <f>'5'!I17+'11'!I17</f>
        <v>0</v>
      </c>
      <c r="D5634" s="197" t="e">
        <f>('5'!I17+'11'!I17)/('5'!L17+'11'!L17)</f>
        <v>#DIV/0!</v>
      </c>
    </row>
    <row r="5635" spans="1:4">
      <c r="A5635" s="194" t="s">
        <v>6315</v>
      </c>
      <c r="B5635" s="198" t="s">
        <v>557</v>
      </c>
      <c r="C5635" s="196">
        <f>'5'!I18+'11'!I18</f>
        <v>0</v>
      </c>
      <c r="D5635" s="197" t="e">
        <f>('5'!I18+'11'!I18)/('5'!L18+'11'!L18)</f>
        <v>#DIV/0!</v>
      </c>
    </row>
    <row r="5636" spans="1:4">
      <c r="A5636" s="194" t="s">
        <v>6316</v>
      </c>
      <c r="B5636" s="198" t="s">
        <v>559</v>
      </c>
      <c r="C5636" s="196">
        <f>'5'!I19+'11'!I19</f>
        <v>0</v>
      </c>
      <c r="D5636" s="197" t="e">
        <f>('5'!I19+'11'!I19)/('5'!L19+'11'!L19)</f>
        <v>#DIV/0!</v>
      </c>
    </row>
    <row r="5637" spans="1:4">
      <c r="A5637" s="194" t="s">
        <v>6317</v>
      </c>
      <c r="B5637" s="198" t="s">
        <v>561</v>
      </c>
      <c r="C5637" s="196">
        <f>'5'!I20+'11'!I20</f>
        <v>0</v>
      </c>
      <c r="D5637" s="197" t="e">
        <f>('5'!I20+'11'!I20)/('5'!L20+'11'!L20)</f>
        <v>#DIV/0!</v>
      </c>
    </row>
    <row r="5638" spans="1:4">
      <c r="A5638" s="194" t="s">
        <v>6318</v>
      </c>
      <c r="B5638" s="198" t="s">
        <v>563</v>
      </c>
      <c r="C5638" s="196">
        <f>'5'!I21+'11'!I21</f>
        <v>0</v>
      </c>
      <c r="D5638" s="197" t="e">
        <f>('5'!I21+'11'!I21)/('5'!L21+'11'!L21)</f>
        <v>#DIV/0!</v>
      </c>
    </row>
    <row r="5639" spans="1:4">
      <c r="A5639" s="194" t="s">
        <v>6319</v>
      </c>
      <c r="B5639" s="198" t="s">
        <v>254</v>
      </c>
      <c r="C5639" s="196">
        <f>'5'!I22+'11'!I22</f>
        <v>0</v>
      </c>
      <c r="D5639" s="197" t="e">
        <f>('5'!I22+'11'!I22)/('5'!L22+'11'!L22)</f>
        <v>#DIV/0!</v>
      </c>
    </row>
    <row r="5640" spans="1:4">
      <c r="A5640" s="194" t="s">
        <v>6320</v>
      </c>
      <c r="B5640" s="198" t="s">
        <v>566</v>
      </c>
      <c r="C5640" s="196">
        <f>'5'!I23+'11'!I23</f>
        <v>0</v>
      </c>
      <c r="D5640" s="197" t="e">
        <f>('5'!I23+'11'!I23)/('5'!L23+'11'!L23)</f>
        <v>#DIV/0!</v>
      </c>
    </row>
    <row r="5641" spans="1:4">
      <c r="A5641" s="194" t="s">
        <v>6321</v>
      </c>
      <c r="B5641" s="198" t="s">
        <v>568</v>
      </c>
      <c r="C5641" s="196">
        <f>'5'!I24+'11'!I24</f>
        <v>0</v>
      </c>
      <c r="D5641" s="197" t="e">
        <f>('5'!I24+'11'!I24)/('5'!L24+'11'!L24)</f>
        <v>#DIV/0!</v>
      </c>
    </row>
    <row r="5642" spans="1:4">
      <c r="A5642" s="194" t="s">
        <v>6322</v>
      </c>
      <c r="B5642" s="198" t="s">
        <v>570</v>
      </c>
      <c r="C5642" s="196">
        <f>'5'!I25+'11'!I25</f>
        <v>0</v>
      </c>
      <c r="D5642" s="197" t="e">
        <f>('5'!I25+'11'!I25)/('5'!L25+'11'!L25)</f>
        <v>#DIV/0!</v>
      </c>
    </row>
    <row r="5643" spans="1:4">
      <c r="A5643" s="194" t="s">
        <v>6323</v>
      </c>
      <c r="B5643" s="198" t="s">
        <v>572</v>
      </c>
      <c r="C5643" s="196">
        <f>'5'!I26+'11'!I26</f>
        <v>0</v>
      </c>
      <c r="D5643" s="197" t="e">
        <f>('5'!I26+'11'!I26)/('5'!L26+'11'!L26)</f>
        <v>#DIV/0!</v>
      </c>
    </row>
    <row r="5644" spans="1:4">
      <c r="A5644" s="194" t="s">
        <v>6324</v>
      </c>
      <c r="B5644" s="198" t="s">
        <v>574</v>
      </c>
      <c r="C5644" s="196">
        <f>'5'!I27+'11'!I27</f>
        <v>0</v>
      </c>
      <c r="D5644" s="197" t="e">
        <f>('5'!I27+'11'!I27)/('5'!L27+'11'!L27)</f>
        <v>#DIV/0!</v>
      </c>
    </row>
    <row r="5645" spans="1:4">
      <c r="A5645" s="194" t="s">
        <v>6325</v>
      </c>
      <c r="B5645" s="198" t="s">
        <v>576</v>
      </c>
      <c r="C5645" s="196">
        <f>'5'!I28+'11'!I28</f>
        <v>0</v>
      </c>
      <c r="D5645" s="197" t="e">
        <f>('5'!I28+'11'!I28)/('5'!L28+'11'!L28)</f>
        <v>#DIV/0!</v>
      </c>
    </row>
    <row r="5646" spans="1:4">
      <c r="A5646" s="194" t="s">
        <v>6326</v>
      </c>
      <c r="B5646" s="198" t="s">
        <v>578</v>
      </c>
      <c r="C5646" s="196">
        <f>'5'!I30+'11'!I30</f>
        <v>0</v>
      </c>
      <c r="D5646" s="197" t="e">
        <f>('5'!I30+'11'!I30)/('5'!L30+'11'!L30)</f>
        <v>#DIV/0!</v>
      </c>
    </row>
    <row r="5647" spans="1:4">
      <c r="A5647" s="194" t="s">
        <v>6327</v>
      </c>
      <c r="B5647" s="198" t="s">
        <v>733</v>
      </c>
      <c r="C5647" s="196">
        <f>'6'!I6+'12'!I6</f>
        <v>0</v>
      </c>
      <c r="D5647" s="197" t="e">
        <f>('6'!I6+'12'!I6)/('6'!L6+'12'!L6)</f>
        <v>#DIV/0!</v>
      </c>
    </row>
    <row r="5648" spans="1:4">
      <c r="A5648" s="194" t="s">
        <v>6328</v>
      </c>
      <c r="B5648" s="198" t="s">
        <v>582</v>
      </c>
      <c r="C5648" s="196">
        <f>'6'!I7+'12'!I7</f>
        <v>0</v>
      </c>
      <c r="D5648" s="197" t="e">
        <f>('6'!I7+'12'!I7)/('6'!L7+'12'!L7)</f>
        <v>#DIV/0!</v>
      </c>
    </row>
    <row r="5649" spans="1:4">
      <c r="A5649" s="194" t="s">
        <v>6329</v>
      </c>
      <c r="B5649" s="198" t="s">
        <v>584</v>
      </c>
      <c r="C5649" s="196">
        <f>'6'!I8+'12'!I8</f>
        <v>0</v>
      </c>
      <c r="D5649" s="197" t="e">
        <f>('6'!I8+'12'!I8)/('6'!L8+'12'!L8)</f>
        <v>#DIV/0!</v>
      </c>
    </row>
    <row r="5650" spans="1:4">
      <c r="A5650" s="194" t="s">
        <v>6330</v>
      </c>
      <c r="B5650" s="198" t="s">
        <v>586</v>
      </c>
      <c r="C5650" s="196">
        <f>'6'!I13+'12'!I13</f>
        <v>0</v>
      </c>
      <c r="D5650" s="197" t="e">
        <f>('6'!I13+'12'!I13)/('6'!L13+'12'!L13)</f>
        <v>#DIV/0!</v>
      </c>
    </row>
    <row r="5651" spans="1:4">
      <c r="A5651" s="194" t="s">
        <v>6331</v>
      </c>
      <c r="B5651" s="198" t="s">
        <v>588</v>
      </c>
      <c r="C5651" s="196">
        <f>'6'!I17+'12'!I17</f>
        <v>0</v>
      </c>
      <c r="D5651" s="197" t="e">
        <f>('6'!I17+'12'!I17)/('6'!L17+'12'!L17)</f>
        <v>#DIV/0!</v>
      </c>
    </row>
    <row r="5652" spans="1:4">
      <c r="A5652" s="194" t="s">
        <v>6332</v>
      </c>
      <c r="B5652" s="198" t="s">
        <v>590</v>
      </c>
      <c r="C5652" s="196">
        <f>'6'!I19+'12'!I19</f>
        <v>0</v>
      </c>
      <c r="D5652" s="197" t="e">
        <f>('6'!I19+'12'!I19)/('6'!L19+'12'!L19)</f>
        <v>#DIV/0!</v>
      </c>
    </row>
    <row r="5653" spans="1:4">
      <c r="A5653" s="194" t="s">
        <v>6333</v>
      </c>
      <c r="B5653" s="199" t="s">
        <v>592</v>
      </c>
      <c r="C5653" s="196">
        <f>'6'!I20+'12'!I20</f>
        <v>0</v>
      </c>
      <c r="D5653" s="197" t="e">
        <f>('6'!I20+'12'!I20)/('6'!L20+'12'!L20)</f>
        <v>#DIV/0!</v>
      </c>
    </row>
    <row r="5654" spans="1:4">
      <c r="A5654" s="194" t="s">
        <v>6334</v>
      </c>
      <c r="B5654" s="198" t="s">
        <v>594</v>
      </c>
      <c r="C5654" s="196">
        <f>'6'!I22+'12'!I22</f>
        <v>0</v>
      </c>
      <c r="D5654" s="197" t="e">
        <f>('6'!I22+'12'!I22)/('6'!L22+'12'!L22)</f>
        <v>#DIV/0!</v>
      </c>
    </row>
    <row r="5655" spans="1:4">
      <c r="A5655" s="194" t="s">
        <v>6335</v>
      </c>
      <c r="B5655" s="198" t="s">
        <v>596</v>
      </c>
      <c r="C5655" s="196">
        <f>'6'!I23+'12'!I23</f>
        <v>0</v>
      </c>
      <c r="D5655" s="197" t="e">
        <f>('6'!I23+'12'!I23)/('6'!L23+'12'!L23)</f>
        <v>#DIV/0!</v>
      </c>
    </row>
    <row r="5656" spans="1:4">
      <c r="A5656" s="194" t="s">
        <v>6336</v>
      </c>
      <c r="B5656" s="198" t="s">
        <v>598</v>
      </c>
      <c r="C5656" s="196">
        <f>'6'!I24+'12'!I24</f>
        <v>0</v>
      </c>
      <c r="D5656" s="197" t="e">
        <f>('6'!I24+'12'!I24)/('6'!L24+'12'!L24)</f>
        <v>#DIV/0!</v>
      </c>
    </row>
    <row r="5657" spans="1:4">
      <c r="A5657" s="194" t="s">
        <v>6337</v>
      </c>
      <c r="B5657" s="198" t="s">
        <v>600</v>
      </c>
      <c r="C5657" s="196">
        <f>'6'!I25+'12'!I25</f>
        <v>0</v>
      </c>
      <c r="D5657" s="197" t="e">
        <f>('6'!I25+'12'!I25)/('6'!L25+'12'!L25)</f>
        <v>#DIV/0!</v>
      </c>
    </row>
    <row r="5658" spans="1:4">
      <c r="A5658" s="194" t="s">
        <v>6338</v>
      </c>
      <c r="B5658" s="198" t="s">
        <v>602</v>
      </c>
      <c r="C5658" s="196">
        <f>'6'!I26+'12'!I26</f>
        <v>0</v>
      </c>
      <c r="D5658" s="197" t="e">
        <f>('6'!I26+'12'!I26)/('6'!L26+'12'!L26)</f>
        <v>#DIV/0!</v>
      </c>
    </row>
    <row r="5659" spans="1:4">
      <c r="A5659" s="194" t="s">
        <v>6339</v>
      </c>
      <c r="B5659" s="198" t="s">
        <v>559</v>
      </c>
      <c r="C5659" s="196">
        <f>'6'!I27+'12'!I27</f>
        <v>0</v>
      </c>
      <c r="D5659" s="197" t="e">
        <f>('6'!I27+'12'!I27)/('6'!L27+'12'!L27)</f>
        <v>#DIV/0!</v>
      </c>
    </row>
    <row r="5660" spans="1:4">
      <c r="A5660" s="194" t="s">
        <v>6340</v>
      </c>
      <c r="B5660" s="198" t="s">
        <v>605</v>
      </c>
      <c r="C5660" s="196">
        <f>'7'!I6+'13'!I6</f>
        <v>0</v>
      </c>
      <c r="D5660" s="197" t="e">
        <f>('7'!I6+'13'!I6)/('7'!L6+'13'!L6)</f>
        <v>#DIV/0!</v>
      </c>
    </row>
    <row r="5661" spans="1:4">
      <c r="A5661" s="194" t="s">
        <v>6341</v>
      </c>
      <c r="B5661" s="198" t="s">
        <v>607</v>
      </c>
      <c r="C5661" s="196">
        <f>'7'!I7+'13'!I7</f>
        <v>0</v>
      </c>
      <c r="D5661" s="197" t="e">
        <f>('7'!I7+'13'!I7)/('7'!L7+'13'!L7)</f>
        <v>#DIV/0!</v>
      </c>
    </row>
    <row r="5662" spans="1:4">
      <c r="A5662" s="194" t="s">
        <v>6342</v>
      </c>
      <c r="B5662" s="198" t="s">
        <v>358</v>
      </c>
      <c r="C5662" s="196">
        <f>'7'!I8+'13'!I8</f>
        <v>0</v>
      </c>
      <c r="D5662" s="197" t="e">
        <f>('7'!I8+'13'!I8)/('7'!L8+'13'!L8)</f>
        <v>#DIV/0!</v>
      </c>
    </row>
    <row r="5663" spans="1:4">
      <c r="A5663" s="194" t="s">
        <v>6343</v>
      </c>
      <c r="B5663" s="198" t="s">
        <v>610</v>
      </c>
      <c r="C5663" s="196">
        <f>'7'!I9+'13'!I9</f>
        <v>0</v>
      </c>
      <c r="D5663" s="197" t="e">
        <f>('7'!I9+'13'!I9)/('7'!L9+'13'!L9)</f>
        <v>#DIV/0!</v>
      </c>
    </row>
    <row r="5664" spans="1:4">
      <c r="A5664" s="194" t="s">
        <v>6344</v>
      </c>
      <c r="B5664" s="198" t="s">
        <v>612</v>
      </c>
      <c r="C5664" s="196">
        <f>'7'!I10+'13'!I10</f>
        <v>0</v>
      </c>
      <c r="D5664" s="197" t="e">
        <f>('7'!I10+'13'!I10)/('7'!L10+'13'!L10)</f>
        <v>#DIV/0!</v>
      </c>
    </row>
    <row r="5665" spans="1:4">
      <c r="A5665" s="194" t="s">
        <v>6345</v>
      </c>
      <c r="B5665" s="198" t="s">
        <v>614</v>
      </c>
      <c r="C5665" s="196">
        <f>'7'!I11+'13'!I11</f>
        <v>0</v>
      </c>
      <c r="D5665" s="197" t="e">
        <f>('7'!I11+'13'!I11)/('7'!L11+'13'!L11)</f>
        <v>#DIV/0!</v>
      </c>
    </row>
    <row r="5666" spans="1:4">
      <c r="A5666" s="194" t="s">
        <v>6346</v>
      </c>
      <c r="B5666" s="198" t="s">
        <v>616</v>
      </c>
      <c r="C5666" s="196">
        <f>'7'!I12+'13'!I12</f>
        <v>0</v>
      </c>
      <c r="D5666" s="197" t="e">
        <f>('7'!I12+'13'!I12)/('7'!L12+'13'!L12)</f>
        <v>#DIV/0!</v>
      </c>
    </row>
    <row r="5667" spans="1:4">
      <c r="A5667" s="194" t="s">
        <v>6347</v>
      </c>
      <c r="B5667" s="198" t="s">
        <v>618</v>
      </c>
      <c r="C5667" s="196">
        <f>'7'!I13+'13'!I13</f>
        <v>0</v>
      </c>
      <c r="D5667" s="197" t="e">
        <f>('7'!I13+'13'!I13)/('7'!L13+'13'!L13)</f>
        <v>#DIV/0!</v>
      </c>
    </row>
    <row r="5668" spans="1:4">
      <c r="A5668" s="194" t="s">
        <v>6348</v>
      </c>
      <c r="B5668" s="198" t="s">
        <v>620</v>
      </c>
      <c r="C5668" s="196">
        <f>'7'!I19+'13'!I19</f>
        <v>0</v>
      </c>
      <c r="D5668" s="197" t="e">
        <f>('7'!I19+'13'!I19)/('7'!L19+'13'!L19)</f>
        <v>#DIV/0!</v>
      </c>
    </row>
    <row r="5669" spans="1:4">
      <c r="A5669" s="194" t="s">
        <v>6349</v>
      </c>
      <c r="B5669" s="199" t="s">
        <v>622</v>
      </c>
      <c r="C5669" s="196">
        <f>'7'!I20+'13'!I20</f>
        <v>0</v>
      </c>
      <c r="D5669" s="197" t="e">
        <f>('7'!I20+'13'!I20)/('7'!L20+'13'!L20)</f>
        <v>#DIV/0!</v>
      </c>
    </row>
    <row r="5670" spans="1:4">
      <c r="A5670" s="194" t="s">
        <v>6350</v>
      </c>
      <c r="B5670" s="199" t="s">
        <v>624</v>
      </c>
      <c r="C5670" s="196">
        <f>'7'!I21+'13'!I21</f>
        <v>0</v>
      </c>
      <c r="D5670" s="197" t="e">
        <f>('7'!I21+'13'!I21)/('7'!L21+'13'!L21)</f>
        <v>#DIV/0!</v>
      </c>
    </row>
    <row r="5671" spans="1:4">
      <c r="A5671" s="194" t="s">
        <v>6351</v>
      </c>
      <c r="B5671" s="198" t="s">
        <v>626</v>
      </c>
      <c r="C5671" s="196">
        <f>'7'!I22+'13'!I22</f>
        <v>0</v>
      </c>
      <c r="D5671" s="197" t="e">
        <f>('7'!I22+'13'!I22)/('7'!L22+'13'!L22)</f>
        <v>#DIV/0!</v>
      </c>
    </row>
    <row r="5672" spans="1:4">
      <c r="A5672" s="194" t="s">
        <v>6352</v>
      </c>
      <c r="B5672" s="198" t="s">
        <v>628</v>
      </c>
      <c r="C5672" s="196">
        <f>'7'!I23+'13'!I23</f>
        <v>0</v>
      </c>
      <c r="D5672" s="197" t="e">
        <f>('7'!I23+'13'!I23)/('7'!L23+'13'!L23)</f>
        <v>#DIV/0!</v>
      </c>
    </row>
    <row r="5673" spans="1:4">
      <c r="A5673" s="194" t="s">
        <v>6353</v>
      </c>
      <c r="B5673" s="198" t="s">
        <v>630</v>
      </c>
      <c r="C5673" s="196">
        <f>'7'!I24+'13'!I24</f>
        <v>0</v>
      </c>
      <c r="D5673" s="197" t="e">
        <f>('7'!I24+'13'!I24)/('7'!L24+'13'!L24)</f>
        <v>#DIV/0!</v>
      </c>
    </row>
    <row r="5674" spans="1:4">
      <c r="A5674" s="194" t="s">
        <v>6354</v>
      </c>
      <c r="B5674" s="198" t="s">
        <v>632</v>
      </c>
      <c r="C5674" s="196">
        <f>'7'!I25+'13'!I25</f>
        <v>0</v>
      </c>
      <c r="D5674" s="197" t="e">
        <f>('7'!I25+'13'!I25)/('7'!L25+'13'!L25)</f>
        <v>#DIV/0!</v>
      </c>
    </row>
    <row r="5675" spans="1:4">
      <c r="A5675" s="194" t="s">
        <v>6355</v>
      </c>
      <c r="B5675" s="201" t="s">
        <v>1887</v>
      </c>
      <c r="C5675" s="196">
        <f>'2'!J11+'8'!J11</f>
        <v>1</v>
      </c>
      <c r="D5675" s="197" t="e">
        <f>IF(HLOOKUP(1,Tabel_Populatia,Raion+1,Rubrici)&lt;&gt;0,('2'!J11+'8'!J11)*10000/HLOOKUP(1,Tabel_Populatia,Raion+1,Rubrici),"Lipsa date")</f>
        <v>#N/A</v>
      </c>
    </row>
    <row r="5676" spans="1:4">
      <c r="A5676" s="194" t="s">
        <v>6356</v>
      </c>
      <c r="B5676" s="201" t="s">
        <v>1889</v>
      </c>
      <c r="C5676" s="196">
        <f>SUM('2'!J15:J29)+SUM('3'!J6:J14)+SUM('8'!J15:J29)+SUM('9'!J6:J14)</f>
        <v>0</v>
      </c>
      <c r="D5676" s="197" t="e">
        <f>IF(HLOOKUP(1,Tabel_Populatia,Raion+1,Rubrici)&lt;&gt;0,(SUM('2'!J15:J29)+SUM('3'!J6:J14)+SUM('8'!J15:J29)+SUM('9'!J6:J14))*10000/HLOOKUP(1,Tabel_Populatia,Raion+1,Rubrici),"Lipsa date")</f>
        <v>#N/A</v>
      </c>
    </row>
    <row r="5677" spans="1:4">
      <c r="A5677" s="194" t="s">
        <v>6357</v>
      </c>
      <c r="B5677" s="201" t="s">
        <v>1891</v>
      </c>
      <c r="C5677" s="196">
        <f>'2'!J14+'8'!J14</f>
        <v>0</v>
      </c>
      <c r="D5677" s="197" t="e">
        <f>IF(HLOOKUP(1,Tabel_Populatia,Raion+1,Rubrici)&lt;&gt;0,('2'!J14+'8'!J14)*10000/HLOOKUP(1,Tabel_Populatia,Raion+1,Rubrici),"Lipsa date")</f>
        <v>#N/A</v>
      </c>
    </row>
    <row r="5678" spans="1:4">
      <c r="A5678" s="194" t="s">
        <v>6358</v>
      </c>
      <c r="B5678" s="198" t="s">
        <v>396</v>
      </c>
      <c r="C5678" s="196">
        <f>'2'!J15+'8'!J15</f>
        <v>0</v>
      </c>
      <c r="D5678" s="197" t="e">
        <f>IF(HLOOKUP(1,Tabel_Populatia,Raion+1,Rubrici)&lt;&gt;0,('2'!J15+'8'!J15)*10000/HLOOKUP(1,Tabel_Populatia,Raion+1,Rubrici),"Lipsa date")</f>
        <v>#N/A</v>
      </c>
    </row>
    <row r="5679" spans="1:4">
      <c r="A5679" s="194" t="s">
        <v>6359</v>
      </c>
      <c r="B5679" s="198" t="s">
        <v>398</v>
      </c>
      <c r="C5679" s="196">
        <f>'2'!J16+'8'!J16</f>
        <v>0</v>
      </c>
      <c r="D5679" s="197" t="e">
        <f>IF(HLOOKUP(1,Tabel_Populatia,Raion+1,Rubrici)&lt;&gt;0,('2'!J16+'8'!J16)*10000/HLOOKUP(1,Tabel_Populatia,Raion+1,Rubrici),"Lipsa date")</f>
        <v>#N/A</v>
      </c>
    </row>
    <row r="5680" spans="1:4">
      <c r="A5680" s="194" t="s">
        <v>6360</v>
      </c>
      <c r="B5680" s="198" t="s">
        <v>84</v>
      </c>
      <c r="C5680" s="196">
        <f>'2'!J17+'8'!J17</f>
        <v>0</v>
      </c>
      <c r="D5680" s="197" t="e">
        <f>IF(HLOOKUP(1,Tabel_Populatia,Raion+1,Rubrici)&lt;&gt;0,('2'!J17+'8'!J17)*10000/HLOOKUP(1,Tabel_Populatia,Raion+1,Rubrici),"Lipsa date")</f>
        <v>#N/A</v>
      </c>
    </row>
    <row r="5681" spans="1:4">
      <c r="A5681" s="194" t="s">
        <v>6361</v>
      </c>
      <c r="B5681" s="198" t="s">
        <v>401</v>
      </c>
      <c r="C5681" s="196">
        <f>'2'!J18+'8'!J18</f>
        <v>0</v>
      </c>
      <c r="D5681" s="197" t="e">
        <f>IF(HLOOKUP(1,Tabel_Populatia,Raion+1,Rubrici)&lt;&gt;0,('2'!J18+'8'!J18)*10000/HLOOKUP(1,Tabel_Populatia,Raion+1,Rubrici),"Lipsa date")</f>
        <v>#N/A</v>
      </c>
    </row>
    <row r="5682" spans="1:4">
      <c r="A5682" s="194" t="s">
        <v>6362</v>
      </c>
      <c r="B5682" s="198" t="s">
        <v>1897</v>
      </c>
      <c r="C5682" s="196">
        <f>'2'!J19+'8'!J19+'2'!J20+'8'!J20</f>
        <v>0</v>
      </c>
      <c r="D5682" s="197" t="e">
        <f>IF(HLOOKUP(1,Tabel_Populatia,Raion+1,Rubrici)&lt;&gt;0,('2'!J19+'8'!J19+'2'!J20+'8'!J20)*10000/HLOOKUP(1,Tabel_Populatia,Raion+1,Rubrici),"Lipsa date")</f>
        <v>#N/A</v>
      </c>
    </row>
    <row r="5683" spans="1:4">
      <c r="A5683" s="194" t="s">
        <v>6363</v>
      </c>
      <c r="B5683" s="198" t="s">
        <v>403</v>
      </c>
      <c r="C5683" s="196">
        <f>'2'!J19+'8'!J19</f>
        <v>0</v>
      </c>
      <c r="D5683" s="197" t="e">
        <f>IF(HLOOKUP(1,Tabel_Populatia,Raion+1,Rubrici)&lt;&gt;0,('2'!J19+'8'!J19)*10000/HLOOKUP(1,Tabel_Populatia,Raion+1,Rubrici),"Lipsa date")</f>
        <v>#N/A</v>
      </c>
    </row>
    <row r="5684" spans="1:4">
      <c r="A5684" s="194" t="s">
        <v>6364</v>
      </c>
      <c r="B5684" s="198" t="s">
        <v>405</v>
      </c>
      <c r="C5684" s="196">
        <f>'2'!J20+'8'!J20</f>
        <v>0</v>
      </c>
      <c r="D5684" s="197" t="e">
        <f>IF(HLOOKUP(1,Tabel_Populatia,Raion+1,Rubrici)&lt;&gt;0,('2'!J20+'8'!J20)*10000/HLOOKUP(1,Tabel_Populatia,Raion+1,Rubrici),"Lipsa date")</f>
        <v>#N/A</v>
      </c>
    </row>
    <row r="5685" spans="1:4">
      <c r="A5685" s="194" t="s">
        <v>6365</v>
      </c>
      <c r="B5685" s="198" t="s">
        <v>407</v>
      </c>
      <c r="C5685" s="196">
        <f>'2'!J21+'8'!J21</f>
        <v>0</v>
      </c>
      <c r="D5685" s="197" t="e">
        <f>IF(HLOOKUP(1,Tabel_Populatia,Raion+1,Rubrici)&lt;&gt;0,('2'!J21+'8'!J21)*10000/HLOOKUP(1,Tabel_Populatia,Raion+1,Rubrici),"Lipsa date")</f>
        <v>#N/A</v>
      </c>
    </row>
    <row r="5686" spans="1:5">
      <c r="A5686" s="194" t="s">
        <v>6366</v>
      </c>
      <c r="B5686" s="198" t="s">
        <v>409</v>
      </c>
      <c r="C5686" s="196">
        <f>'2'!J22+'8'!J22</f>
        <v>0</v>
      </c>
      <c r="D5686" s="197" t="e">
        <f>IF(HLOOKUP(1,Tabel_Populatia,Raion+1,Rubrici)&lt;&gt;0,('2'!J22+'8'!J22)*10000/HLOOKUP(1,Tabel_Populatia,Raion+1,Rubrici),"Lipsa date")</f>
        <v>#N/A</v>
      </c>
      <c r="E5686" s="220"/>
    </row>
    <row r="5687" spans="1:4">
      <c r="A5687" s="194" t="s">
        <v>6367</v>
      </c>
      <c r="B5687" s="198" t="s">
        <v>1903</v>
      </c>
      <c r="C5687" s="196">
        <f>'2'!J23+'8'!J23+'2'!J24+'8'!J24</f>
        <v>0</v>
      </c>
      <c r="D5687" s="197" t="e">
        <f>IF(HLOOKUP(1,Tabel_Populatia,Raion+1,Rubrici)&lt;&gt;0,('2'!J23+'8'!J23+'2'!J24+'8'!J24)*10000/HLOOKUP(1,Tabel_Populatia,Raion+1,Rubrici),"Lipsa date")</f>
        <v>#N/A</v>
      </c>
    </row>
    <row r="5688" spans="1:4">
      <c r="A5688" s="194" t="s">
        <v>6368</v>
      </c>
      <c r="B5688" s="198" t="s">
        <v>411</v>
      </c>
      <c r="C5688" s="196">
        <f>'2'!J23+'8'!J23</f>
        <v>0</v>
      </c>
      <c r="D5688" s="197" t="e">
        <f>IF(HLOOKUP(1,Tabel_Populatia,Raion+1,Rubrici)&lt;&gt;0,('2'!J23+'8'!J23)*10000/HLOOKUP(1,Tabel_Populatia,Raion+1,Rubrici),"Lipsa date")</f>
        <v>#N/A</v>
      </c>
    </row>
    <row r="5689" spans="1:4">
      <c r="A5689" s="194" t="s">
        <v>6369</v>
      </c>
      <c r="B5689" s="198" t="s">
        <v>413</v>
      </c>
      <c r="C5689" s="196">
        <f>'2'!J24+'8'!J24</f>
        <v>0</v>
      </c>
      <c r="D5689" s="197" t="e">
        <f>IF(HLOOKUP(1,Tabel_Populatia,Raion+1,Rubrici)&lt;&gt;0,('2'!J24+'8'!J24)*10000/HLOOKUP(1,Tabel_Populatia,Raion+1,Rubrici),"Lipsa date")</f>
        <v>#N/A</v>
      </c>
    </row>
    <row r="5690" spans="1:4">
      <c r="A5690" s="194" t="s">
        <v>6370</v>
      </c>
      <c r="B5690" s="198" t="s">
        <v>415</v>
      </c>
      <c r="C5690" s="196">
        <f>'2'!J25+'8'!J25</f>
        <v>0</v>
      </c>
      <c r="D5690" s="197" t="e">
        <f>IF(HLOOKUP(1,Tabel_Populatia,Raion+1,Rubrici)&lt;&gt;0,('2'!J25+'8'!J25)*10000/HLOOKUP(1,Tabel_Populatia,Raion+1,Rubrici),"Lipsa date")</f>
        <v>#N/A</v>
      </c>
    </row>
    <row r="5691" spans="1:4">
      <c r="A5691" s="194" t="s">
        <v>6371</v>
      </c>
      <c r="B5691" s="198" t="s">
        <v>417</v>
      </c>
      <c r="C5691" s="196">
        <f>'2'!J26+'8'!J26</f>
        <v>0</v>
      </c>
      <c r="D5691" s="197" t="e">
        <f>IF(HLOOKUP(1,Tabel_Populatia,Raion+1,Rubrici)&lt;&gt;0,('2'!J26+'8'!J26)*10000/HLOOKUP(1,Tabel_Populatia,Raion+1,Rubrici),"Lipsa date")</f>
        <v>#N/A</v>
      </c>
    </row>
    <row r="5692" spans="1:4">
      <c r="A5692" s="194" t="s">
        <v>6372</v>
      </c>
      <c r="B5692" s="198" t="s">
        <v>1909</v>
      </c>
      <c r="C5692" s="196">
        <f>'2'!J27+'8'!J27+'2'!J28+'8'!J28</f>
        <v>0</v>
      </c>
      <c r="D5692" s="197" t="e">
        <f>IF(HLOOKUP(1,Tabel_Populatia,Raion+1,Rubrici)&lt;&gt;0,('2'!J27+'8'!J27+'2'!J28+'8'!J28)*10000/HLOOKUP(1,Tabel_Populatia,Raion+1,Rubrici),"Lipsa date")</f>
        <v>#N/A</v>
      </c>
    </row>
    <row r="5693" spans="1:4">
      <c r="A5693" s="194" t="s">
        <v>6373</v>
      </c>
      <c r="B5693" s="198" t="s">
        <v>419</v>
      </c>
      <c r="C5693" s="196">
        <f>'2'!J27+'8'!J27</f>
        <v>0</v>
      </c>
      <c r="D5693" s="197" t="e">
        <f>IF(HLOOKUP(1,Tabel_Populatia,Raion+1,Rubrici)&lt;&gt;0,('2'!J27+'8'!J27)*10000/HLOOKUP(1,Tabel_Populatia,Raion+1,Rubrici),"Lipsa date")</f>
        <v>#N/A</v>
      </c>
    </row>
    <row r="5694" spans="1:4">
      <c r="A5694" s="194" t="s">
        <v>6374</v>
      </c>
      <c r="B5694" s="198" t="s">
        <v>421</v>
      </c>
      <c r="C5694" s="196">
        <f>'2'!J28+'8'!J28</f>
        <v>0</v>
      </c>
      <c r="D5694" s="197" t="e">
        <f>IF(HLOOKUP(1,Tabel_Populatia,Raion+1,Rubrici)&lt;&gt;0,('2'!J28+'8'!J28)*10000/HLOOKUP(1,Tabel_Populatia,Raion+1,Rubrici),"Lipsa date")</f>
        <v>#N/A</v>
      </c>
    </row>
    <row r="5695" spans="1:4">
      <c r="A5695" s="194" t="s">
        <v>6375</v>
      </c>
      <c r="B5695" s="198" t="s">
        <v>423</v>
      </c>
      <c r="C5695" s="196">
        <f>'2'!J29+'8'!J29</f>
        <v>0</v>
      </c>
      <c r="D5695" s="197" t="e">
        <f>IF(HLOOKUP(1,Tabel_Populatia,Raion+1,Rubrici)&lt;&gt;0,('2'!J29+'8'!J29)*10000/HLOOKUP(1,Tabel_Populatia,Raion+1,Rubrici),"Lipsa date")</f>
        <v>#N/A</v>
      </c>
    </row>
    <row r="5696" spans="1:4">
      <c r="A5696" s="194" t="s">
        <v>6376</v>
      </c>
      <c r="B5696" s="198" t="s">
        <v>425</v>
      </c>
      <c r="C5696" s="196">
        <f>'3'!J6+'9'!J6</f>
        <v>0</v>
      </c>
      <c r="D5696" s="197" t="e">
        <f>IF(HLOOKUP(1,Tabel_Populatia,Raion+1,Rubrici)&lt;&gt;0,('3'!J6+'9'!J6)*10000/HLOOKUP(1,Tabel_Populatia,Raion+1,Rubrici),"Lipsa date")</f>
        <v>#N/A</v>
      </c>
    </row>
    <row r="5697" spans="1:4">
      <c r="A5697" s="194" t="s">
        <v>6377</v>
      </c>
      <c r="B5697" s="198" t="s">
        <v>427</v>
      </c>
      <c r="C5697" s="196">
        <f>'3'!J7+'9'!J7</f>
        <v>0</v>
      </c>
      <c r="D5697" s="197" t="e">
        <f>IF(HLOOKUP(1,Tabel_Populatia,Raion+1,Rubrici)&lt;&gt;0,('3'!J7+'9'!J7)*10000/HLOOKUP(1,Tabel_Populatia,Raion+1,Rubrici),"Lipsa date")</f>
        <v>#N/A</v>
      </c>
    </row>
    <row r="5698" spans="1:4">
      <c r="A5698" s="194" t="s">
        <v>6378</v>
      </c>
      <c r="B5698" s="198" t="s">
        <v>429</v>
      </c>
      <c r="C5698" s="196">
        <f>'3'!J8+'9'!J8</f>
        <v>0</v>
      </c>
      <c r="D5698" s="197" t="e">
        <f>IF(HLOOKUP(1,Tabel_Populatia,Raion+1,Rubrici)&lt;&gt;0,('3'!J8+'9'!J8)*10000/HLOOKUP(1,Tabel_Populatia,Raion+1,Rubrici),"Lipsa date")</f>
        <v>#N/A</v>
      </c>
    </row>
    <row r="5699" spans="1:4">
      <c r="A5699" s="194" t="s">
        <v>6379</v>
      </c>
      <c r="B5699" s="198" t="s">
        <v>431</v>
      </c>
      <c r="C5699" s="196">
        <f>'3'!J9+'9'!J9</f>
        <v>0</v>
      </c>
      <c r="D5699" s="197" t="e">
        <f>IF(HLOOKUP(1,Tabel_Populatia,Raion+1,Rubrici)&lt;&gt;0,('3'!J9+'9'!J9)*10000/HLOOKUP(1,Tabel_Populatia,Raion+1,Rubrici),"Lipsa date")</f>
        <v>#N/A</v>
      </c>
    </row>
    <row r="5700" spans="1:4">
      <c r="A5700" s="194" t="s">
        <v>6380</v>
      </c>
      <c r="B5700" s="198" t="s">
        <v>433</v>
      </c>
      <c r="C5700" s="196">
        <f>'3'!J10+'9'!J10</f>
        <v>0</v>
      </c>
      <c r="D5700" s="197" t="e">
        <f>IF(HLOOKUP(1,Tabel_Populatia,Raion+1,Rubrici)&lt;&gt;0,('3'!J10+'9'!J10)*10000/HLOOKUP(1,Tabel_Populatia,Raion+1,Rubrici),"Lipsa date")</f>
        <v>#N/A</v>
      </c>
    </row>
    <row r="5701" spans="1:4">
      <c r="A5701" s="194" t="s">
        <v>6381</v>
      </c>
      <c r="B5701" s="198" t="s">
        <v>435</v>
      </c>
      <c r="C5701" s="196">
        <f>'3'!J11+'9'!J11</f>
        <v>0</v>
      </c>
      <c r="D5701" s="197" t="e">
        <f>IF(HLOOKUP(1,Tabel_Populatia,Raion+1,Rubrici)&lt;&gt;0,('3'!J11+'9'!J11)*10000/HLOOKUP(1,Tabel_Populatia,Raion+1,Rubrici),"Lipsa date")</f>
        <v>#N/A</v>
      </c>
    </row>
    <row r="5702" spans="1:4">
      <c r="A5702" s="194" t="s">
        <v>6382</v>
      </c>
      <c r="B5702" s="198" t="s">
        <v>437</v>
      </c>
      <c r="C5702" s="196">
        <f>'3'!J12+'9'!J12</f>
        <v>0</v>
      </c>
      <c r="D5702" s="197" t="e">
        <f>IF(HLOOKUP(1,Tabel_Populatia,Raion+1,Rubrici)&lt;&gt;0,('3'!J12+'9'!J12)*10000/HLOOKUP(1,Tabel_Populatia,Raion+1,Rubrici),"Lipsa date")</f>
        <v>#N/A</v>
      </c>
    </row>
    <row r="5703" spans="1:4">
      <c r="A5703" s="194" t="s">
        <v>6383</v>
      </c>
      <c r="B5703" s="198" t="s">
        <v>439</v>
      </c>
      <c r="C5703" s="196">
        <f>'3'!J13+'9'!J13</f>
        <v>0</v>
      </c>
      <c r="D5703" s="197" t="e">
        <f>IF(HLOOKUP(1,Tabel_Populatia,Raion+1,Rubrici)&lt;&gt;0,('3'!J13+'9'!J13)*10000/HLOOKUP(1,Tabel_Populatia,Raion+1,Rubrici),"Lipsa date")</f>
        <v>#N/A</v>
      </c>
    </row>
    <row r="5704" spans="1:4">
      <c r="A5704" s="194" t="s">
        <v>6384</v>
      </c>
      <c r="B5704" s="198" t="s">
        <v>441</v>
      </c>
      <c r="C5704" s="196">
        <f>'3'!J14+'9'!J14</f>
        <v>0</v>
      </c>
      <c r="D5704" s="197" t="e">
        <f>IF(HLOOKUP(1,Tabel_Populatia,Raion+1,Rubrici)&lt;&gt;0,('3'!J14+'9'!J14)*10000/HLOOKUP(1,Tabel_Populatia,Raion+1,Rubrici),"Lipsa date")</f>
        <v>#N/A</v>
      </c>
    </row>
    <row r="5705" spans="1:4">
      <c r="A5705" s="194" t="s">
        <v>6385</v>
      </c>
      <c r="B5705" s="201" t="s">
        <v>1923</v>
      </c>
      <c r="C5705" s="196">
        <f>SUM('3'!J15:J28)+SUM('9'!J15:J28)</f>
        <v>0</v>
      </c>
      <c r="D5705" s="197" t="e">
        <f>IF(HLOOKUP(1,Tabel_Populatia,Raion+1,Rubrici)&lt;&gt;0,(SUM('3'!J15:J28)+SUM('9'!J15:J28))*10000/HLOOKUP(1,Tabel_Populatia,Raion+1,Rubrici),"Lipsa date")</f>
        <v>#N/A</v>
      </c>
    </row>
    <row r="5706" spans="1:4">
      <c r="A5706" s="194" t="s">
        <v>6386</v>
      </c>
      <c r="B5706" s="201" t="s">
        <v>1925</v>
      </c>
      <c r="C5706" s="196">
        <f>'3'!J15+'9'!J15+'3'!J16+'9'!J16</f>
        <v>0</v>
      </c>
      <c r="D5706" s="197" t="e">
        <f>IF(HLOOKUP(1,Tabel_Populatia,Raion+1,Rubrici)&lt;&gt;0,('3'!J15+'9'!J15+'3'!J16+'9'!J16)*10000/HLOOKUP(1,Tabel_Populatia,Raion+1,Rubrici),"Lipsa date")</f>
        <v>#N/A</v>
      </c>
    </row>
    <row r="5707" spans="1:4">
      <c r="A5707" s="194" t="s">
        <v>6387</v>
      </c>
      <c r="B5707" s="206" t="s">
        <v>1927</v>
      </c>
      <c r="C5707" s="196">
        <f>'3'!J15+'9'!J15</f>
        <v>0</v>
      </c>
      <c r="D5707" s="197" t="e">
        <f>IF(HLOOKUP(1,Tabel_Populatia,Raion+1,Rubrici)&lt;&gt;0,('3'!J15+'9'!J15)*10000/HLOOKUP(1,Tabel_Populatia,Raion+1,Rubrici),"Lipsa date")</f>
        <v>#N/A</v>
      </c>
    </row>
    <row r="5708" spans="1:4">
      <c r="A5708" s="194" t="s">
        <v>6388</v>
      </c>
      <c r="B5708" s="198" t="s">
        <v>445</v>
      </c>
      <c r="C5708" s="196">
        <f>'3'!J16+'9'!J16</f>
        <v>0</v>
      </c>
      <c r="D5708" s="197" t="e">
        <f>IF(HLOOKUP(1,Tabel_Populatia,Raion+1,Rubrici)&lt;&gt;0,('3'!J16+'9'!J16)*10000/HLOOKUP(1,Tabel_Populatia,Raion+1,Rubrici),"Lipsa date")</f>
        <v>#N/A</v>
      </c>
    </row>
    <row r="5709" spans="1:4">
      <c r="A5709" s="194" t="s">
        <v>6389</v>
      </c>
      <c r="B5709" s="198" t="s">
        <v>447</v>
      </c>
      <c r="C5709" s="196">
        <f>'3'!J17+'9'!J17</f>
        <v>0</v>
      </c>
      <c r="D5709" s="197" t="e">
        <f>IF(HLOOKUP(1,Tabel_Populatia,Raion+1,Rubrici)&lt;&gt;0,('3'!J17+'9'!J17)*10000/HLOOKUP(1,Tabel_Populatia,Raion+1,Rubrici),"Lipsa date")</f>
        <v>#N/A</v>
      </c>
    </row>
    <row r="5710" spans="1:4">
      <c r="A5710" s="194" t="s">
        <v>6390</v>
      </c>
      <c r="B5710" s="198" t="s">
        <v>449</v>
      </c>
      <c r="C5710" s="196">
        <f>'3'!J18+'9'!J18</f>
        <v>0</v>
      </c>
      <c r="D5710" s="197" t="e">
        <f>IF(HLOOKUP(1,Tabel_Populatia,Raion+1,Rubrici)&lt;&gt;0,('3'!J18+'9'!J18)*10000/HLOOKUP(1,Tabel_Populatia,Raion+1,Rubrici),"Lipsa date")</f>
        <v>#N/A</v>
      </c>
    </row>
    <row r="5711" spans="1:4">
      <c r="A5711" s="194" t="s">
        <v>6391</v>
      </c>
      <c r="B5711" s="198" t="s">
        <v>451</v>
      </c>
      <c r="C5711" s="196">
        <f>'3'!J19+'9'!J19</f>
        <v>0</v>
      </c>
      <c r="D5711" s="197" t="e">
        <f>IF(HLOOKUP(1,Tabel_Populatia,Raion+1,Rubrici)&lt;&gt;0,('3'!J19+'9'!J19)*10000/HLOOKUP(1,Tabel_Populatia,Raion+1,Rubrici),"Lipsa date")</f>
        <v>#N/A</v>
      </c>
    </row>
    <row r="5712" spans="1:4">
      <c r="A5712" s="194" t="s">
        <v>6392</v>
      </c>
      <c r="B5712" s="198" t="s">
        <v>1933</v>
      </c>
      <c r="C5712" s="196">
        <f>'3'!J20+'9'!J20+'3'!J21+'9'!J21</f>
        <v>0</v>
      </c>
      <c r="D5712" s="197" t="e">
        <f>IF(HLOOKUP(1,Tabel_Populatia,Raion+1,Rubrici)&lt;&gt;0,('3'!J20+'9'!J20+'3'!J21+'9'!J21)*10000/HLOOKUP(1,Tabel_Populatia,Raion+1,Rubrici),"Lipsa date")</f>
        <v>#N/A</v>
      </c>
    </row>
    <row r="5713" spans="1:4">
      <c r="A5713" s="194" t="s">
        <v>6393</v>
      </c>
      <c r="B5713" s="198" t="s">
        <v>453</v>
      </c>
      <c r="C5713" s="196">
        <f>'3'!J20+'9'!J20</f>
        <v>0</v>
      </c>
      <c r="D5713" s="197" t="e">
        <f>IF(HLOOKUP(1,Tabel_Populatia,Raion+1,Rubrici)&lt;&gt;0,('3'!J20+'9'!J20)*10000/HLOOKUP(1,Tabel_Populatia,Raion+1,Rubrici),"Lipsa date")</f>
        <v>#N/A</v>
      </c>
    </row>
    <row r="5714" spans="1:4">
      <c r="A5714" s="194" t="s">
        <v>6394</v>
      </c>
      <c r="B5714" s="198" t="s">
        <v>455</v>
      </c>
      <c r="C5714" s="196">
        <f>'3'!J21+'9'!J21</f>
        <v>0</v>
      </c>
      <c r="D5714" s="197" t="e">
        <f>IF(HLOOKUP(1,Tabel_Populatia,Raion+1,Rubrici)&lt;&gt;0,('3'!J21+'9'!J21)*10000/HLOOKUP(1,Tabel_Populatia,Raion+1,Rubrici),"Lipsa date")</f>
        <v>#N/A</v>
      </c>
    </row>
    <row r="5715" spans="1:4">
      <c r="A5715" s="194" t="s">
        <v>6395</v>
      </c>
      <c r="B5715" s="198" t="s">
        <v>1937</v>
      </c>
      <c r="C5715" s="196">
        <f>'3'!J22+'9'!J22+'3'!J23+'9'!J23</f>
        <v>0</v>
      </c>
      <c r="D5715" s="197" t="e">
        <f>IF(HLOOKUP(1,Tabel_Populatia,Raion+1,Rubrici)&lt;&gt;0,('3'!J22+'9'!J22+'3'!J23+'9'!J23)*10000/HLOOKUP(1,Tabel_Populatia,Raion+1,Rubrici),"Lipsa date")</f>
        <v>#N/A</v>
      </c>
    </row>
    <row r="5716" spans="1:4">
      <c r="A5716" s="194" t="s">
        <v>6396</v>
      </c>
      <c r="B5716" s="198" t="s">
        <v>457</v>
      </c>
      <c r="C5716" s="196">
        <f>'3'!J22+'9'!J22</f>
        <v>0</v>
      </c>
      <c r="D5716" s="197" t="e">
        <f>IF(HLOOKUP(1,Tabel_Populatia,Raion+1,Rubrici)&lt;&gt;0,('3'!J22+'9'!J22)*10000/HLOOKUP(1,Tabel_Populatia,Raion+1,Rubrici),"Lipsa date")</f>
        <v>#N/A</v>
      </c>
    </row>
    <row r="5717" spans="1:4">
      <c r="A5717" s="194" t="s">
        <v>6397</v>
      </c>
      <c r="B5717" s="198" t="s">
        <v>459</v>
      </c>
      <c r="C5717" s="196">
        <f>'3'!J23+'9'!J23</f>
        <v>0</v>
      </c>
      <c r="D5717" s="197" t="e">
        <f>IF(HLOOKUP(1,Tabel_Populatia,Raion+1,Rubrici)&lt;&gt;0,('3'!J23+'9'!J23)*10000/HLOOKUP(1,Tabel_Populatia,Raion+1,Rubrici),"Lipsa date")</f>
        <v>#N/A</v>
      </c>
    </row>
    <row r="5718" spans="1:4">
      <c r="A5718" s="194" t="s">
        <v>6398</v>
      </c>
      <c r="B5718" s="198" t="s">
        <v>461</v>
      </c>
      <c r="C5718" s="196">
        <f>'3'!J24+'9'!J24</f>
        <v>0</v>
      </c>
      <c r="D5718" s="197" t="e">
        <f>IF(HLOOKUP(1,Tabel_Populatia,Raion+1,Rubrici)&lt;&gt;0,('3'!J24+'9'!J24)*10000/HLOOKUP(1,Tabel_Populatia,Raion+1,Rubrici),"Lipsa date")</f>
        <v>#N/A</v>
      </c>
    </row>
    <row r="5719" spans="1:4">
      <c r="A5719" s="194" t="s">
        <v>6399</v>
      </c>
      <c r="B5719" s="198" t="s">
        <v>1942</v>
      </c>
      <c r="C5719" s="196">
        <f>'3'!J25+'9'!J25+'3'!J26+'9'!J26</f>
        <v>0</v>
      </c>
      <c r="D5719" s="197" t="e">
        <f>IF(HLOOKUP(1,Tabel_Populatia,Raion+1,Rubrici)&lt;&gt;0,('3'!J25+'9'!J25+'3'!J26+'9'!J26)*10000/HLOOKUP(1,Tabel_Populatia,Raion+1,Rubrici),"Lipsa date")</f>
        <v>#N/A</v>
      </c>
    </row>
    <row r="5720" spans="1:4">
      <c r="A5720" s="194" t="s">
        <v>6400</v>
      </c>
      <c r="B5720" s="198" t="s">
        <v>463</v>
      </c>
      <c r="C5720" s="196">
        <f>'3'!J25+'9'!J25</f>
        <v>0</v>
      </c>
      <c r="D5720" s="197" t="e">
        <f>IF(HLOOKUP(1,Tabel_Populatia,Raion+1,Rubrici)&lt;&gt;0,('3'!J25+'9'!J25)*10000/HLOOKUP(1,Tabel_Populatia,Raion+1,Rubrici),"Lipsa date")</f>
        <v>#N/A</v>
      </c>
    </row>
    <row r="5721" spans="1:4">
      <c r="A5721" s="194" t="s">
        <v>6401</v>
      </c>
      <c r="B5721" s="198" t="s">
        <v>465</v>
      </c>
      <c r="C5721" s="196">
        <f>'3'!J26+'9'!J26</f>
        <v>0</v>
      </c>
      <c r="D5721" s="197" t="e">
        <f>IF(HLOOKUP(1,Tabel_Populatia,Raion+1,Rubrici)&lt;&gt;0,('3'!J26+'9'!J26)*10000/HLOOKUP(1,Tabel_Populatia,Raion+1,Rubrici),"Lipsa date")</f>
        <v>#N/A</v>
      </c>
    </row>
    <row r="5722" spans="1:4">
      <c r="A5722" s="194" t="s">
        <v>6402</v>
      </c>
      <c r="B5722" s="198" t="s">
        <v>467</v>
      </c>
      <c r="C5722" s="196">
        <f>'3'!J27+'9'!J27</f>
        <v>0</v>
      </c>
      <c r="D5722" s="197" t="e">
        <f>IF(HLOOKUP(1,Tabel_Populatia,Raion+1,Rubrici)&lt;&gt;0,('3'!J27+'9'!J27)*10000/HLOOKUP(1,Tabel_Populatia,Raion+1,Rubrici),"Lipsa date")</f>
        <v>#N/A</v>
      </c>
    </row>
    <row r="5723" spans="1:4">
      <c r="A5723" s="194" t="s">
        <v>6403</v>
      </c>
      <c r="B5723" s="198" t="s">
        <v>469</v>
      </c>
      <c r="C5723" s="196">
        <f>'3'!J28+'9'!J28</f>
        <v>0</v>
      </c>
      <c r="D5723" s="197" t="e">
        <f>IF(HLOOKUP(1,Tabel_Populatia,Raion+1,Rubrici)&lt;&gt;0,('3'!J28+'9'!J28)*10000/HLOOKUP(1,Tabel_Populatia,Raion+1,Rubrici),"Lipsa date")</f>
        <v>#N/A</v>
      </c>
    </row>
    <row r="5724" spans="1:4">
      <c r="A5724" s="194" t="s">
        <v>6404</v>
      </c>
      <c r="B5724" s="201" t="s">
        <v>1948</v>
      </c>
      <c r="C5724" s="196">
        <f>'3'!J29+'3'!J31+'9'!J29+'9'!J31</f>
        <v>0</v>
      </c>
      <c r="D5724" s="197" t="e">
        <f>IF(HLOOKUP(1,Tabel_Populatia,Raion+1,Rubrici)&lt;&gt;0,('3'!J29+'3'!J31+'9'!J29+'9'!J31)*10000/HLOOKUP(1,Tabel_Populatia,Raion+1,Rubrici),"Lipsa date")</f>
        <v>#N/A</v>
      </c>
    </row>
    <row r="5725" spans="1:4">
      <c r="A5725" s="194" t="s">
        <v>6405</v>
      </c>
      <c r="B5725" s="204" t="s">
        <v>1950</v>
      </c>
      <c r="C5725" s="196">
        <f>'3'!J29+'9'!J29</f>
        <v>0</v>
      </c>
      <c r="D5725" s="197" t="e">
        <f>IF(HLOOKUP(1,Tabel_Populatia,Raion+1,Rubrici)&lt;&gt;0,('3'!J29+'9'!J29)*10000/HLOOKUP(1,Tabel_Populatia,Raion+1,Rubrici),"Lipsa date")</f>
        <v>#N/A</v>
      </c>
    </row>
    <row r="5726" ht="25.5" spans="1:4">
      <c r="A5726" s="194" t="s">
        <v>6406</v>
      </c>
      <c r="B5726" s="201" t="s">
        <v>1952</v>
      </c>
      <c r="C5726" s="196">
        <f>'3'!J30+'9'!J30</f>
        <v>0</v>
      </c>
      <c r="D5726" s="197" t="e">
        <f>IF(HLOOKUP(1,Tabel_Populatia,Raion+1,Rubrici)&lt;&gt;0,('3'!J30+'9'!J30)*10000/HLOOKUP(1,Tabel_Populatia,Raion+1,Rubrici),"Lipsa date")</f>
        <v>#N/A</v>
      </c>
    </row>
    <row r="5727" spans="1:4">
      <c r="A5727" s="194" t="s">
        <v>6407</v>
      </c>
      <c r="B5727" s="198" t="s">
        <v>475</v>
      </c>
      <c r="C5727" s="196">
        <f>'3'!J31+'9'!J31</f>
        <v>0</v>
      </c>
      <c r="D5727" s="197" t="e">
        <f>IF(HLOOKUP(1,Tabel_Populatia,Raion+1,Rubrici)&lt;&gt;0,('3'!J31+'9'!J31)*10000/HLOOKUP(1,Tabel_Populatia,Raion+1,Rubrici),"Lipsa date")</f>
        <v>#N/A</v>
      </c>
    </row>
    <row r="5728" spans="1:4">
      <c r="A5728" s="194" t="s">
        <v>6408</v>
      </c>
      <c r="B5728" s="207" t="s">
        <v>1955</v>
      </c>
      <c r="C5728" s="196">
        <f>'4'!J6+'10'!J6+'4'!J8+'10'!J8</f>
        <v>0</v>
      </c>
      <c r="D5728" s="197" t="e">
        <f>IF(HLOOKUP(1,Tabel_Populatia,Raion+1,Rubrici)&lt;&gt;0,('4'!J6+'10'!J6+'4'!J8+'10'!J8)*10000/HLOOKUP(1,Tabel_Populatia,Raion+1,Rubrici),"Lipsa date")</f>
        <v>#N/A</v>
      </c>
    </row>
    <row r="5729" spans="1:4">
      <c r="A5729" s="194" t="s">
        <v>6409</v>
      </c>
      <c r="B5729" s="198" t="s">
        <v>477</v>
      </c>
      <c r="C5729" s="196">
        <f>'4'!J6+'10'!J6</f>
        <v>0</v>
      </c>
      <c r="D5729" s="197" t="e">
        <f>IF(HLOOKUP(1,Tabel_Populatia,Raion+1,Rubrici)&lt;&gt;0,('4'!J6+'10'!J6)*10000/HLOOKUP(1,Tabel_Populatia,Raion+1,Rubrici),"Lipsa date")</f>
        <v>#N/A</v>
      </c>
    </row>
    <row r="5730" spans="1:4">
      <c r="A5730" s="194" t="s">
        <v>6410</v>
      </c>
      <c r="B5730" s="199" t="s">
        <v>479</v>
      </c>
      <c r="C5730" s="196">
        <f>'4'!J7+'10'!J7</f>
        <v>0</v>
      </c>
      <c r="D5730" s="197" t="e">
        <f>IF(HLOOKUP(1,Tabel_Populatia,Raion+1,Rubrici)&lt;&gt;0,('4'!J7+'10'!J7)*10000/HLOOKUP(1,Tabel_Populatia,Raion+1,Rubrici),"Lipsa date")</f>
        <v>#N/A</v>
      </c>
    </row>
    <row r="5731" spans="1:4">
      <c r="A5731" s="194" t="s">
        <v>6411</v>
      </c>
      <c r="B5731" s="198" t="s">
        <v>481</v>
      </c>
      <c r="C5731" s="196">
        <f>'4'!J8+'10'!J8</f>
        <v>0</v>
      </c>
      <c r="D5731" s="197" t="e">
        <f>IF(HLOOKUP(1,Tabel_Populatia,Raion+1,Rubrici)&lt;&gt;0,('4'!J8+'10'!J8)*10000/HLOOKUP(1,Tabel_Populatia,Raion+1,Rubrici),"Lipsa date")</f>
        <v>#N/A</v>
      </c>
    </row>
    <row r="5732" spans="1:4">
      <c r="A5732" s="194" t="s">
        <v>6412</v>
      </c>
      <c r="B5732" s="207" t="s">
        <v>483</v>
      </c>
      <c r="C5732" s="196">
        <f>'4'!J9+'10'!J9</f>
        <v>0</v>
      </c>
      <c r="D5732" s="197" t="e">
        <f>IF(HLOOKUP(1,Tabel_Populatia,Raion+1,Rubrici)&lt;&gt;0,('4'!J9+'10'!J9)*10000/HLOOKUP(1,Tabel_Populatia,Raion+1,Rubrici),"Lipsa date")</f>
        <v>#N/A</v>
      </c>
    </row>
    <row r="5733" spans="1:4">
      <c r="A5733" s="194" t="s">
        <v>6413</v>
      </c>
      <c r="B5733" s="207" t="s">
        <v>1961</v>
      </c>
      <c r="C5733" s="196">
        <f>'4'!J10+'10'!J10+'4'!J11+'10'!J11</f>
        <v>0</v>
      </c>
      <c r="D5733" s="197" t="e">
        <f>IF(HLOOKUP(1,Tabel_Populatia,Raion+1,Rubrici)&lt;&gt;0,('4'!J10+'10'!J10+'4'!J11+'10'!J11)*10000/HLOOKUP(1,Tabel_Populatia,Raion+1,Rubrici),"Lipsa date")</f>
        <v>#N/A</v>
      </c>
    </row>
    <row r="5734" spans="1:4">
      <c r="A5734" s="194" t="s">
        <v>6414</v>
      </c>
      <c r="B5734" s="198" t="s">
        <v>485</v>
      </c>
      <c r="C5734" s="196">
        <f>'4'!J10+'10'!J10</f>
        <v>0</v>
      </c>
      <c r="D5734" s="197" t="e">
        <f>IF(HLOOKUP(1,Tabel_Populatia,Raion+1,Rubrici)&lt;&gt;0,('4'!J10+'10'!J10)*10000/HLOOKUP(1,Tabel_Populatia,Raion+1,Rubrici),"Lipsa date")</f>
        <v>#N/A</v>
      </c>
    </row>
    <row r="5735" spans="1:4">
      <c r="A5735" s="194" t="s">
        <v>6415</v>
      </c>
      <c r="B5735" s="198" t="s">
        <v>487</v>
      </c>
      <c r="C5735" s="196">
        <f>'4'!J11+'10'!J11</f>
        <v>0</v>
      </c>
      <c r="D5735" s="197" t="e">
        <f>IF(HLOOKUP(1,Tabel_Populatia,Raion+1,Rubrici)&lt;&gt;0,('4'!J11+'10'!J11)*10000/HLOOKUP(1,Tabel_Populatia,Raion+1,Rubrici),"Lipsa date")</f>
        <v>#N/A</v>
      </c>
    </row>
    <row r="5736" spans="1:4">
      <c r="A5736" s="194" t="s">
        <v>6416</v>
      </c>
      <c r="B5736" s="207" t="s">
        <v>1965</v>
      </c>
      <c r="C5736" s="196">
        <f>'4'!J12+'10'!J12+'4'!J13+'10'!J13</f>
        <v>0</v>
      </c>
      <c r="D5736" s="197" t="e">
        <f>IF(HLOOKUP(1,Tabel_Populatia,Raion+1,Rubrici)&lt;&gt;0,('4'!J12+'10'!J12+'4'!J13+'10'!J13)*10000/HLOOKUP(1,Tabel_Populatia,Raion+1,Rubrici),"Lipsa date")</f>
        <v>#N/A</v>
      </c>
    </row>
    <row r="5737" spans="1:4">
      <c r="A5737" s="194" t="s">
        <v>6417</v>
      </c>
      <c r="B5737" s="198" t="s">
        <v>489</v>
      </c>
      <c r="C5737" s="196">
        <f>'4'!J12+'10'!J12</f>
        <v>0</v>
      </c>
      <c r="D5737" s="197" t="e">
        <f>IF(HLOOKUP(1,Tabel_Populatia,Raion+1,Rubrici)&lt;&gt;0,('4'!J12+'10'!J12)*10000/HLOOKUP(1,Tabel_Populatia,Raion+1,Rubrici),"Lipsa date")</f>
        <v>#N/A</v>
      </c>
    </row>
    <row r="5738" spans="1:4">
      <c r="A5738" s="194" t="s">
        <v>6418</v>
      </c>
      <c r="B5738" s="198" t="s">
        <v>491</v>
      </c>
      <c r="C5738" s="196">
        <f>'4'!J13+'10'!J13</f>
        <v>0</v>
      </c>
      <c r="D5738" s="197" t="e">
        <f>IF(HLOOKUP(1,Tabel_Populatia,Raion+1,Rubrici)&lt;&gt;0,('4'!J13+'10'!J13)*10000/HLOOKUP(1,Tabel_Populatia,Raion+1,Rubrici),"Lipsa date")</f>
        <v>#N/A</v>
      </c>
    </row>
    <row r="5739" spans="1:4">
      <c r="A5739" s="194" t="s">
        <v>6419</v>
      </c>
      <c r="B5739" s="207" t="s">
        <v>493</v>
      </c>
      <c r="C5739" s="196">
        <f>'4'!J14+'10'!J14</f>
        <v>0</v>
      </c>
      <c r="D5739" s="197" t="e">
        <f>IF(HLOOKUP(1,Tabel_Populatia,Raion+1,Rubrici)&lt;&gt;0,('4'!J14+'10'!J14)*10000/HLOOKUP(1,Tabel_Populatia,Raion+1,Rubrici),"Lipsa date")</f>
        <v>#N/A</v>
      </c>
    </row>
    <row r="5740" spans="1:4">
      <c r="A5740" s="194" t="s">
        <v>6420</v>
      </c>
      <c r="B5740" s="207" t="s">
        <v>1970</v>
      </c>
      <c r="C5740" s="196">
        <f>'4'!J15+'10'!J15+'4'!J16+'10'!J16</f>
        <v>0</v>
      </c>
      <c r="D5740" s="197" t="e">
        <f>IF(HLOOKUP(1,Tabel_Populatia,Raion+1,Rubrici)&lt;&gt;0,('4'!J15+'10'!J15+'4'!J16+'10'!J16)*10000/HLOOKUP(1,Tabel_Populatia,Raion+1,Rubrici),"Lipsa date")</f>
        <v>#N/A</v>
      </c>
    </row>
    <row r="5741" spans="1:4">
      <c r="A5741" s="194" t="s">
        <v>6421</v>
      </c>
      <c r="B5741" s="198" t="s">
        <v>495</v>
      </c>
      <c r="C5741" s="196">
        <f>'4'!J15+'10'!J15</f>
        <v>0</v>
      </c>
      <c r="D5741" s="197" t="e">
        <f>IF(HLOOKUP(1,Tabel_Populatia,Raion+1,Rubrici)&lt;&gt;0,('4'!J15+'10'!J15)*10000/HLOOKUP(1,Tabel_Populatia,Raion+1,Rubrici),"Lipsa date")</f>
        <v>#N/A</v>
      </c>
    </row>
    <row r="5742" spans="1:4">
      <c r="A5742" s="194" t="s">
        <v>6422</v>
      </c>
      <c r="B5742" s="198" t="s">
        <v>497</v>
      </c>
      <c r="C5742" s="196">
        <f>'4'!J16+'10'!J16</f>
        <v>0</v>
      </c>
      <c r="D5742" s="197" t="e">
        <f>IF(HLOOKUP(1,Tabel_Populatia,Raion+1,Rubrici)&lt;&gt;0,('4'!J16+'10'!J16)*10000/HLOOKUP(1,Tabel_Populatia,Raion+1,Rubrici),"Lipsa date")</f>
        <v>#N/A</v>
      </c>
    </row>
    <row r="5743" spans="1:4">
      <c r="A5743" s="194" t="s">
        <v>6423</v>
      </c>
      <c r="B5743" s="207" t="s">
        <v>1974</v>
      </c>
      <c r="C5743" s="196">
        <f>'4'!J17+'10'!J17+'4'!J18+'10'!J18</f>
        <v>0</v>
      </c>
      <c r="D5743" s="197" t="e">
        <f>IF(HLOOKUP(1,Tabel_Populatia,Raion+1,Rubrici)&lt;&gt;0,('4'!J17+'10'!J17+'4'!J18+'10'!J18)*10000/HLOOKUP(1,Tabel_Populatia,Raion+1,Rubrici),"Lipsa date")</f>
        <v>#N/A</v>
      </c>
    </row>
    <row r="5744" spans="1:4">
      <c r="A5744" s="194" t="s">
        <v>6424</v>
      </c>
      <c r="B5744" s="198" t="s">
        <v>499</v>
      </c>
      <c r="C5744" s="196">
        <f>'4'!J17+'10'!J17</f>
        <v>0</v>
      </c>
      <c r="D5744" s="197" t="e">
        <f>IF(HLOOKUP(1,Tabel_Populatia,Raion+1,Rubrici)&lt;&gt;0,('4'!J17+'10'!J17)*10000/HLOOKUP(1,Tabel_Populatia,Raion+1,Rubrici),"Lipsa date")</f>
        <v>#N/A</v>
      </c>
    </row>
    <row r="5745" spans="1:4">
      <c r="A5745" s="194" t="s">
        <v>6425</v>
      </c>
      <c r="B5745" s="198" t="s">
        <v>501</v>
      </c>
      <c r="C5745" s="196">
        <f>'4'!J18+'10'!J18</f>
        <v>0</v>
      </c>
      <c r="D5745" s="197" t="e">
        <f>IF(HLOOKUP(1,Tabel_Populatia,Raion+1,Rubrici)&lt;&gt;0,('4'!J18+'10'!J18)*10000/HLOOKUP(1,Tabel_Populatia,Raion+1,Rubrici),"Lipsa date")</f>
        <v>#N/A</v>
      </c>
    </row>
    <row r="5746" spans="1:4">
      <c r="A5746" s="194" t="s">
        <v>6426</v>
      </c>
      <c r="B5746" s="207" t="s">
        <v>1978</v>
      </c>
      <c r="C5746" s="196">
        <f>SUM('4'!J19:J23)+SUM('10'!J19:J23)</f>
        <v>0</v>
      </c>
      <c r="D5746" s="197" t="e">
        <f>IF(HLOOKUP(1,Tabel_Populatia,Raion+1,Rubrici)&lt;&gt;0,(SUM('4'!J19:J23)+SUM('10'!J19:J23))*10000/HLOOKUP(1,Tabel_Populatia,Raion+1,Rubrici),"Lipsa date")</f>
        <v>#N/A</v>
      </c>
    </row>
    <row r="5747" spans="1:4">
      <c r="A5747" s="194" t="s">
        <v>6427</v>
      </c>
      <c r="B5747" s="198" t="s">
        <v>1980</v>
      </c>
      <c r="C5747" s="196">
        <f>'4'!J19+'10'!J19+'4'!J20+'10'!J20</f>
        <v>0</v>
      </c>
      <c r="D5747" s="197" t="e">
        <f>IF(HLOOKUP(1,Tabel_Populatia,Raion+1,Rubrici)&lt;&gt;0,('4'!J19+'10'!J19+'4'!J20+'10'!J20)*10000/HLOOKUP(1,Tabel_Populatia,Raion+1,Rubrici),"Lipsa date")</f>
        <v>#N/A</v>
      </c>
    </row>
    <row r="5748" spans="1:4">
      <c r="A5748" s="194" t="s">
        <v>6428</v>
      </c>
      <c r="B5748" s="198" t="s">
        <v>503</v>
      </c>
      <c r="C5748" s="196">
        <f>'4'!J19+'10'!J19</f>
        <v>0</v>
      </c>
      <c r="D5748" s="197" t="e">
        <f>IF(HLOOKUP(1,Tabel_Populatia,Raion+1,Rubrici)&lt;&gt;0,('4'!J19+'10'!J19)*10000/HLOOKUP(1,Tabel_Populatia,Raion+1,Rubrici),"Lipsa date")</f>
        <v>#N/A</v>
      </c>
    </row>
    <row r="5749" spans="1:4">
      <c r="A5749" s="194" t="s">
        <v>6429</v>
      </c>
      <c r="B5749" s="198" t="s">
        <v>505</v>
      </c>
      <c r="C5749" s="196">
        <f>'4'!J20+'10'!J20</f>
        <v>0</v>
      </c>
      <c r="D5749" s="197" t="e">
        <f>IF(HLOOKUP(1,Tabel_Populatia,Raion+1,Rubrici)&lt;&gt;0,('4'!J20+'10'!J20)*10000/HLOOKUP(1,Tabel_Populatia,Raion+1,Rubrici),"Lipsa date")</f>
        <v>#N/A</v>
      </c>
    </row>
    <row r="5750" spans="1:4">
      <c r="A5750" s="194" t="s">
        <v>6430</v>
      </c>
      <c r="B5750" s="198" t="s">
        <v>507</v>
      </c>
      <c r="C5750" s="196">
        <f>'4'!J21+'10'!J21</f>
        <v>0</v>
      </c>
      <c r="D5750" s="197" t="e">
        <f>IF(HLOOKUP(1,Tabel_Populatia,Raion+1,Rubrici)&lt;&gt;0,('4'!J21+'10'!J21)*10000/HLOOKUP(1,Tabel_Populatia,Raion+1,Rubrici),"Lipsa date")</f>
        <v>#N/A</v>
      </c>
    </row>
    <row r="5751" spans="1:4">
      <c r="A5751" s="194" t="s">
        <v>6431</v>
      </c>
      <c r="B5751" s="198" t="s">
        <v>509</v>
      </c>
      <c r="C5751" s="196">
        <f>'4'!J22+'10'!J22</f>
        <v>0</v>
      </c>
      <c r="D5751" s="197" t="e">
        <f>IF(HLOOKUP(1,Tabel_Populatia,Raion+1,Rubrici)&lt;&gt;0,('4'!J22+'10'!J22)*10000/HLOOKUP(1,Tabel_Populatia,Raion+1,Rubrici),"Lipsa date")</f>
        <v>#N/A</v>
      </c>
    </row>
    <row r="5752" spans="1:4">
      <c r="A5752" s="194" t="s">
        <v>6432</v>
      </c>
      <c r="B5752" s="198" t="s">
        <v>511</v>
      </c>
      <c r="C5752" s="196">
        <f>'4'!J23+'10'!J23</f>
        <v>0</v>
      </c>
      <c r="D5752" s="197" t="e">
        <f>IF(HLOOKUP(1,Tabel_Populatia,Raion+1,Rubrici)&lt;&gt;0,('4'!J23+'10'!J23)*10000/HLOOKUP(1,Tabel_Populatia,Raion+1,Rubrici),"Lipsa date")</f>
        <v>#N/A</v>
      </c>
    </row>
    <row r="5753" spans="1:4">
      <c r="A5753" s="194" t="s">
        <v>6433</v>
      </c>
      <c r="B5753" s="198" t="s">
        <v>1987</v>
      </c>
      <c r="C5753" s="196">
        <f>'4'!J19+'10'!J19+'4'!J20+'10'!J20+'4'!J22+'10'!J22</f>
        <v>0</v>
      </c>
      <c r="D5753" s="197" t="e">
        <f>IF(HLOOKUP(1,Tabel_Populatia,Raion+1,Rubrici)&lt;&gt;0,('4'!J19+'10'!J19+'4'!J20+'10'!J20+'4'!J22+'10'!J22)*10000/HLOOKUP(1,Tabel_Populatia,Raion+1,Rubrici),"Lipsa date")</f>
        <v>#N/A</v>
      </c>
    </row>
    <row r="5754" ht="25.5" spans="1:4">
      <c r="A5754" s="194" t="s">
        <v>6434</v>
      </c>
      <c r="B5754" s="201" t="s">
        <v>1989</v>
      </c>
      <c r="C5754" s="196">
        <f>SUM('4'!J24:J38)+SUM('5'!J6:J7)+SUM('10'!J24:J38)+SUM('11'!J6:J7)</f>
        <v>0</v>
      </c>
      <c r="D5754" s="197" t="e">
        <f>IF(HLOOKUP(1,Tabel_Populatia,Raion+1,Rubrici)&lt;&gt;0,(SUM('4'!J24:J38)+SUM('5'!J6:J7)+SUM('10'!J24:J38)+SUM('11'!J6:J7))*10000/HLOOKUP(1,Tabel_Populatia,Raion+1,Rubrici),"Lipsa date")</f>
        <v>#N/A</v>
      </c>
    </row>
    <row r="5755" spans="1:4">
      <c r="A5755" s="194" t="s">
        <v>6435</v>
      </c>
      <c r="B5755" s="201" t="s">
        <v>1991</v>
      </c>
      <c r="C5755" s="196">
        <f>'4'!J24+'10'!J24</f>
        <v>0</v>
      </c>
      <c r="D5755" s="197" t="e">
        <f>IF(HLOOKUP(1,Tabel_Populatia,Raion+1,Rubrici)&lt;&gt;0,('4'!J24+'10'!J24)*10000/HLOOKUP(1,Tabel_Populatia,Raion+1,Rubrici),"Lipsa date")</f>
        <v>#N/A</v>
      </c>
    </row>
    <row r="5756" spans="1:4">
      <c r="A5756" s="194" t="s">
        <v>6436</v>
      </c>
      <c r="B5756" s="198" t="s">
        <v>515</v>
      </c>
      <c r="C5756" s="196">
        <f>'4'!J25+'10'!J25</f>
        <v>0</v>
      </c>
      <c r="D5756" s="197" t="e">
        <f>IF(HLOOKUP(1,Tabel_Populatia,Raion+1,Rubrici)&lt;&gt;0,('4'!J25+'10'!J25)*10000/HLOOKUP(1,Tabel_Populatia,Raion+1,Rubrici),"Lipsa date")</f>
        <v>#N/A</v>
      </c>
    </row>
    <row r="5757" spans="1:4">
      <c r="A5757" s="194" t="s">
        <v>6437</v>
      </c>
      <c r="B5757" s="198" t="s">
        <v>517</v>
      </c>
      <c r="C5757" s="196" t="str">
        <f>'4'!J26</f>
        <v>X</v>
      </c>
      <c r="D5757" s="197" t="str">
        <f>'4'!J26</f>
        <v>X</v>
      </c>
    </row>
    <row r="5758" spans="1:4">
      <c r="A5758" s="194" t="s">
        <v>6438</v>
      </c>
      <c r="B5758" s="198" t="s">
        <v>519</v>
      </c>
      <c r="C5758" s="196">
        <f>'4'!J27+'10'!J27</f>
        <v>0</v>
      </c>
      <c r="D5758" s="197" t="e">
        <f>IF(HLOOKUP(1,Tabel_Populatia,Raion+1,Rubrici)&lt;&gt;0,('4'!J27+'10'!J27)*10000/HLOOKUP(1,Tabel_Populatia,Raion+1,Rubrici),"Lipsa date")</f>
        <v>#N/A</v>
      </c>
    </row>
    <row r="5759" s="181" customFormat="1" spans="1:11">
      <c r="A5759" s="194" t="s">
        <v>6439</v>
      </c>
      <c r="B5759" s="198" t="s">
        <v>521</v>
      </c>
      <c r="C5759" s="196">
        <f>'4'!J28+'10'!J28</f>
        <v>0</v>
      </c>
      <c r="D5759" s="197" t="e">
        <f>IF(HLOOKUP(1,Tabel_Populatia,Raion+1,Rubrici)&lt;&gt;0,('4'!J28+'10'!J28)*10000/HLOOKUP(1,Tabel_Populatia,Raion+1,Rubrici),"Lipsa date")</f>
        <v>#N/A</v>
      </c>
      <c r="K5759" s="203"/>
    </row>
    <row r="5760" ht="25.5" spans="1:4">
      <c r="A5760" s="194" t="s">
        <v>6440</v>
      </c>
      <c r="B5760" s="198" t="s">
        <v>523</v>
      </c>
      <c r="C5760" s="196">
        <f>'4'!J29+'10'!J29</f>
        <v>0</v>
      </c>
      <c r="D5760" s="197" t="e">
        <f>IF(HLOOKUP(1,Tabel_Populatia,Raion+1,Rubrici)&lt;&gt;0,('4'!J29+'10'!J29)*10000/HLOOKUP(1,Tabel_Populatia,Raion+1,Rubrici),"Lipsa date")</f>
        <v>#N/A</v>
      </c>
    </row>
    <row r="5761" s="181" customFormat="1" spans="1:11">
      <c r="A5761" s="194" t="s">
        <v>6441</v>
      </c>
      <c r="B5761" s="198" t="s">
        <v>525</v>
      </c>
      <c r="C5761" s="196" t="s">
        <v>66</v>
      </c>
      <c r="D5761" s="197" t="s">
        <v>66</v>
      </c>
      <c r="K5761" s="203"/>
    </row>
    <row r="5762" spans="1:4">
      <c r="A5762" s="194" t="s">
        <v>6442</v>
      </c>
      <c r="B5762" s="198" t="s">
        <v>527</v>
      </c>
      <c r="C5762" s="196" t="str">
        <f>'4'!J31</f>
        <v>X</v>
      </c>
      <c r="D5762" s="197" t="str">
        <f>'4'!J31</f>
        <v>X</v>
      </c>
    </row>
    <row r="5763" spans="1:4">
      <c r="A5763" s="194" t="s">
        <v>6443</v>
      </c>
      <c r="B5763" s="198" t="s">
        <v>529</v>
      </c>
      <c r="C5763" s="196" t="str">
        <f>'4'!J32</f>
        <v>X</v>
      </c>
      <c r="D5763" s="197" t="str">
        <f>'4'!J32</f>
        <v>X</v>
      </c>
    </row>
    <row r="5764" spans="1:4">
      <c r="A5764" s="194" t="s">
        <v>6444</v>
      </c>
      <c r="B5764" s="198" t="s">
        <v>531</v>
      </c>
      <c r="C5764" s="196" t="str">
        <f>'4'!J33</f>
        <v>X</v>
      </c>
      <c r="D5764" s="197" t="str">
        <f>'4'!J33</f>
        <v>X</v>
      </c>
    </row>
    <row r="5765" spans="1:4">
      <c r="A5765" s="194" t="s">
        <v>6445</v>
      </c>
      <c r="B5765" s="198" t="s">
        <v>533</v>
      </c>
      <c r="C5765" s="196" t="str">
        <f>'5'!J6</f>
        <v>X</v>
      </c>
      <c r="D5765" s="197" t="str">
        <f>'5'!J6</f>
        <v>X</v>
      </c>
    </row>
    <row r="5766" spans="1:4">
      <c r="A5766" s="194" t="s">
        <v>6446</v>
      </c>
      <c r="B5766" s="198" t="s">
        <v>535</v>
      </c>
      <c r="C5766" s="196" t="str">
        <f>'5'!J7</f>
        <v>X</v>
      </c>
      <c r="D5766" s="197" t="str">
        <f>'5'!J7</f>
        <v>X</v>
      </c>
    </row>
    <row r="5767" ht="25.5" spans="1:4">
      <c r="A5767" s="194" t="s">
        <v>6447</v>
      </c>
      <c r="B5767" s="201" t="s">
        <v>2004</v>
      </c>
      <c r="C5767" s="196">
        <f>SUM('5'!J8:J12)+SUM('11'!J8:J12)</f>
        <v>1</v>
      </c>
      <c r="D5767" s="197" t="e">
        <f>IF(HLOOKUP(1,Tabel_Populatia,Raion+1,Rubrici)&lt;&gt;0,(SUM('5'!J8:J12)+SUM('11'!J8:J12))*10000/HLOOKUP(1,Tabel_Populatia,Raion+1,Rubrici),"Lipsa date")</f>
        <v>#N/A</v>
      </c>
    </row>
    <row r="5768" spans="1:4">
      <c r="A5768" s="194" t="s">
        <v>6448</v>
      </c>
      <c r="B5768" s="198" t="s">
        <v>537</v>
      </c>
      <c r="C5768" s="196">
        <f>'5'!J8+'11'!J8</f>
        <v>1</v>
      </c>
      <c r="D5768" s="197" t="e">
        <f>IF(HLOOKUP(1,Tabel_Populatia,Raion+1,Rubrici)&lt;&gt;0,('5'!J8+'11'!J8)*10000/HLOOKUP(1,Tabel_Populatia,Raion+1,Rubrici),"Lipsa date")</f>
        <v>#N/A</v>
      </c>
    </row>
    <row r="5769" spans="1:4">
      <c r="A5769" s="194" t="s">
        <v>6449</v>
      </c>
      <c r="B5769" s="198" t="s">
        <v>539</v>
      </c>
      <c r="C5769" s="196">
        <f>'5'!J9+'11'!J9</f>
        <v>0</v>
      </c>
      <c r="D5769" s="197" t="e">
        <f>IF(HLOOKUP(1,Tabel_Populatia,Raion+1,Rubrici)&lt;&gt;0,('5'!J9+'11'!J9)*10000/HLOOKUP(1,Tabel_Populatia,Raion+1,Rubrici),"Lipsa date")</f>
        <v>#N/A</v>
      </c>
    </row>
    <row r="5770" spans="1:4">
      <c r="A5770" s="194" t="s">
        <v>6450</v>
      </c>
      <c r="B5770" s="198" t="s">
        <v>541</v>
      </c>
      <c r="C5770" s="196">
        <f>'5'!J10+'11'!J10</f>
        <v>0</v>
      </c>
      <c r="D5770" s="197" t="e">
        <f>IF(HLOOKUP(1,Tabel_Populatia,Raion+1,Rubrici)&lt;&gt;0,('5'!J10+'11'!J10)*10000/HLOOKUP(1,Tabel_Populatia,Raion+1,Rubrici),"Lipsa date")</f>
        <v>#N/A</v>
      </c>
    </row>
    <row r="5771" spans="1:4">
      <c r="A5771" s="194" t="s">
        <v>6451</v>
      </c>
      <c r="B5771" s="198" t="s">
        <v>543</v>
      </c>
      <c r="C5771" s="196">
        <f>'5'!J11+'11'!J11</f>
        <v>0</v>
      </c>
      <c r="D5771" s="197" t="e">
        <f>IF(HLOOKUP(1,Tabel_Populatia,Raion+1,Rubrici)&lt;&gt;0,('5'!J11+'11'!J11)*10000/HLOOKUP(1,Tabel_Populatia,Raion+1,Rubrici),"Lipsa date")</f>
        <v>#N/A</v>
      </c>
    </row>
    <row r="5772" spans="1:4">
      <c r="A5772" s="194" t="s">
        <v>6452</v>
      </c>
      <c r="B5772" s="198" t="s">
        <v>545</v>
      </c>
      <c r="C5772" s="196">
        <f>'5'!J12+'11'!J12</f>
        <v>0</v>
      </c>
      <c r="D5772" s="197" t="e">
        <f>IF(HLOOKUP(1,Tabel_Populatia,Raion+1,Rubrici)&lt;&gt;0,('5'!J12+'11'!J12)*10000/HLOOKUP(1,Tabel_Populatia,Raion+1,Rubrici),"Lipsa date")</f>
        <v>#N/A</v>
      </c>
    </row>
    <row r="5773" spans="1:4">
      <c r="A5773" s="194" t="s">
        <v>6453</v>
      </c>
      <c r="B5773" s="198" t="s">
        <v>580</v>
      </c>
      <c r="C5773" s="196">
        <f>'6'!J6+'12'!J6</f>
        <v>0</v>
      </c>
      <c r="D5773" s="197" t="e">
        <f>IF(HLOOKUP(1,Tabel_Populatia,Raion+1,Rubrici)&lt;&gt;0,('6'!J6+'12'!J6)*10000/HLOOKUP(1,Tabel_Populatia,Raion+1,Rubrici),"Lipsa date")</f>
        <v>#N/A</v>
      </c>
    </row>
    <row r="5774" spans="1:4">
      <c r="A5774" s="194" t="s">
        <v>6454</v>
      </c>
      <c r="B5774" s="207" t="s">
        <v>2013</v>
      </c>
      <c r="C5774" s="196">
        <f>'5'!J13+'5'!J14+'5'!J15+'11'!J13+'11'!J14+'11'!J15</f>
        <v>0</v>
      </c>
      <c r="D5774" s="197" t="e">
        <f>IF(HLOOKUP(1,Tabel_Populatia,Raion+1,Rubrici)&lt;&gt;0,('5'!J13+'5'!J14+'5'!J15+'11'!J13+'11'!J14+'11'!J15)*10000/HLOOKUP(1,Tabel_Populatia,Raion+1,Rubrici),"Lipsa date")</f>
        <v>#N/A</v>
      </c>
    </row>
    <row r="5775" spans="1:4">
      <c r="A5775" s="194" t="s">
        <v>6455</v>
      </c>
      <c r="B5775" s="198" t="s">
        <v>547</v>
      </c>
      <c r="C5775" s="196">
        <f>'5'!J13+'11'!J13</f>
        <v>0</v>
      </c>
      <c r="D5775" s="197" t="e">
        <f>IF(HLOOKUP(1,Tabel_Populatia,Raion+1,Rubrici)&lt;&gt;0,('5'!J13+'11'!J13)*10000/HLOOKUP(1,Tabel_Populatia,Raion+1,Rubrici),"Lipsa date")</f>
        <v>#N/A</v>
      </c>
    </row>
    <row r="5776" spans="1:4">
      <c r="A5776" s="194" t="s">
        <v>6456</v>
      </c>
      <c r="B5776" s="198" t="s">
        <v>549</v>
      </c>
      <c r="C5776" s="196">
        <f>'5'!J14+'11'!J14</f>
        <v>0</v>
      </c>
      <c r="D5776" s="197" t="e">
        <f>IF(HLOOKUP(1,Tabel_Populatia,Raion+1,Rubrici)&lt;&gt;0,('5'!J14+'11'!J14)*10000/HLOOKUP(1,Tabel_Populatia,Raion+1,Rubrici),"Lipsa date")</f>
        <v>#N/A</v>
      </c>
    </row>
    <row r="5777" spans="1:4">
      <c r="A5777" s="194" t="s">
        <v>6457</v>
      </c>
      <c r="B5777" s="198" t="s">
        <v>551</v>
      </c>
      <c r="C5777" s="196">
        <f>'5'!J15+'11'!J15</f>
        <v>0</v>
      </c>
      <c r="D5777" s="197" t="e">
        <f>IF(HLOOKUP(1,Tabel_Populatia,Raion+1,Rubrici)&lt;&gt;0,('5'!J15+'11'!J15)*10000/HLOOKUP(1,Tabel_Populatia,Raion+1,Rubrici),"Lipsa date")</f>
        <v>#N/A</v>
      </c>
    </row>
    <row r="5778" spans="1:4">
      <c r="A5778" s="194" t="s">
        <v>6458</v>
      </c>
      <c r="B5778" s="207" t="s">
        <v>2018</v>
      </c>
      <c r="C5778" s="196">
        <f>'5'!J16+'5'!J17+'5'!J18+'11'!J16+'11'!J17+'11'!J18</f>
        <v>0</v>
      </c>
      <c r="D5778" s="197" t="e">
        <f>IF(HLOOKUP(1,Tabel_Populatia,Raion+1,Rubrici)&lt;&gt;0,('5'!J16+'5'!J17+'5'!J18+'11'!J16+'11'!J17+'11'!J18)*10000/HLOOKUP(1,Tabel_Populatia,Raion+1,Rubrici),"Lipsa date")</f>
        <v>#N/A</v>
      </c>
    </row>
    <row r="5779" spans="1:4">
      <c r="A5779" s="194" t="s">
        <v>6459</v>
      </c>
      <c r="B5779" s="198" t="s">
        <v>553</v>
      </c>
      <c r="C5779" s="196">
        <f>'5'!J16+'11'!J16</f>
        <v>0</v>
      </c>
      <c r="D5779" s="197" t="e">
        <f>IF(HLOOKUP(1,Tabel_Populatia,Raion+1,Rubrici)&lt;&gt;0,('5'!J16+'11'!J16)*10000/HLOOKUP(1,Tabel_Populatia,Raion+1,Rubrici),"Lipsa date")</f>
        <v>#N/A</v>
      </c>
    </row>
    <row r="5780" spans="1:4">
      <c r="A5780" s="194" t="s">
        <v>6460</v>
      </c>
      <c r="B5780" s="198" t="s">
        <v>555</v>
      </c>
      <c r="C5780" s="196">
        <f>'5'!J17+'11'!J17</f>
        <v>0</v>
      </c>
      <c r="D5780" s="197" t="e">
        <f>IF(HLOOKUP(1,Tabel_Populatia,Raion+1,Rubrici)&lt;&gt;0,('5'!J17+'11'!J17)*10000/HLOOKUP(1,Tabel_Populatia,Raion+1,Rubrici),"Lipsa date")</f>
        <v>#N/A</v>
      </c>
    </row>
    <row r="5781" spans="1:4">
      <c r="A5781" s="194" t="s">
        <v>6461</v>
      </c>
      <c r="B5781" s="198" t="s">
        <v>557</v>
      </c>
      <c r="C5781" s="196">
        <f>'5'!J18+'11'!J18</f>
        <v>0</v>
      </c>
      <c r="D5781" s="197" t="e">
        <f>IF(HLOOKUP(1,Tabel_Populatia,Raion+1,Rubrici)&lt;&gt;0,('5'!J18+'11'!J18)*10000/HLOOKUP(1,Tabel_Populatia,Raion+1,Rubrici),"Lipsa date")</f>
        <v>#N/A</v>
      </c>
    </row>
    <row r="5782" spans="1:4">
      <c r="A5782" s="194" t="s">
        <v>6462</v>
      </c>
      <c r="B5782" s="198" t="s">
        <v>559</v>
      </c>
      <c r="C5782" s="196">
        <f>'5'!J19+'11'!J19</f>
        <v>0</v>
      </c>
      <c r="D5782" s="197" t="e">
        <f>IF(HLOOKUP(1,Tabel_Populatia,Raion+1,Rubrici)&lt;&gt;0,('5'!J19+'11'!J19)*10000/HLOOKUP(1,Tabel_Populatia,Raion+1,Rubrici),"Lipsa date")</f>
        <v>#N/A</v>
      </c>
    </row>
    <row r="5783" spans="1:4">
      <c r="A5783" s="194" t="s">
        <v>6463</v>
      </c>
      <c r="B5783" s="198" t="s">
        <v>561</v>
      </c>
      <c r="C5783" s="196">
        <f>'5'!J20+'11'!J20</f>
        <v>0</v>
      </c>
      <c r="D5783" s="197" t="e">
        <f>IF(HLOOKUP(1,Tabel_Populatia,Raion+1,Rubrici)&lt;&gt;0,('5'!J20+'11'!J20)*10000/HLOOKUP(1,Tabel_Populatia,Raion+1,Rubrici),"Lipsa date")</f>
        <v>#N/A</v>
      </c>
    </row>
    <row r="5784" spans="1:4">
      <c r="A5784" s="194" t="s">
        <v>6464</v>
      </c>
      <c r="B5784" s="198" t="s">
        <v>563</v>
      </c>
      <c r="C5784" s="196">
        <f>'5'!J21+'11'!J21</f>
        <v>0</v>
      </c>
      <c r="D5784" s="197" t="e">
        <f>IF(HLOOKUP(1,Tabel_Populatia,Raion+1,Rubrici)&lt;&gt;0,('5'!J21+'11'!J21)*10000/HLOOKUP(1,Tabel_Populatia,Raion+1,Rubrici),"Lipsa date")</f>
        <v>#N/A</v>
      </c>
    </row>
    <row r="5785" spans="1:4">
      <c r="A5785" s="194" t="s">
        <v>6465</v>
      </c>
      <c r="B5785" s="198" t="s">
        <v>254</v>
      </c>
      <c r="C5785" s="196">
        <f>'5'!J22+'11'!J22</f>
        <v>0</v>
      </c>
      <c r="D5785" s="197" t="e">
        <f>IF(HLOOKUP(1,Tabel_Populatia,Raion+1,Rubrici)&lt;&gt;0,('5'!J22+'11'!J22)*10000/HLOOKUP(1,Tabel_Populatia,Raion+1,Rubrici),"Lipsa date")</f>
        <v>#N/A</v>
      </c>
    </row>
    <row r="5786" spans="1:4">
      <c r="A5786" s="194" t="s">
        <v>6466</v>
      </c>
      <c r="B5786" s="198" t="s">
        <v>566</v>
      </c>
      <c r="C5786" s="196">
        <f>'5'!J23+'11'!J23</f>
        <v>0</v>
      </c>
      <c r="D5786" s="197" t="e">
        <f>IF(HLOOKUP(1,Tabel_Populatia,Raion+1,Rubrici)&lt;&gt;0,('5'!J23+'11'!J23)*10000/HLOOKUP(1,Tabel_Populatia,Raion+1,Rubrici),"Lipsa date")</f>
        <v>#N/A</v>
      </c>
    </row>
    <row r="5787" spans="1:4">
      <c r="A5787" s="194" t="s">
        <v>6467</v>
      </c>
      <c r="B5787" s="198" t="s">
        <v>568</v>
      </c>
      <c r="C5787" s="196">
        <f>'5'!J24+'11'!J24</f>
        <v>0</v>
      </c>
      <c r="D5787" s="197" t="e">
        <f>IF(HLOOKUP(1,Tabel_Populatia,Raion+1,Rubrici)&lt;&gt;0,('5'!J24+'11'!J24)*10000/HLOOKUP(1,Tabel_Populatia,Raion+1,Rubrici),"Lipsa date")</f>
        <v>#N/A</v>
      </c>
    </row>
    <row r="5788" spans="1:4">
      <c r="A5788" s="194" t="s">
        <v>6468</v>
      </c>
      <c r="B5788" s="198" t="s">
        <v>570</v>
      </c>
      <c r="C5788" s="196">
        <f>'5'!J25+'11'!J25</f>
        <v>0</v>
      </c>
      <c r="D5788" s="197" t="e">
        <f>IF(HLOOKUP(1,Tabel_Populatia,Raion+1,Rubrici)&lt;&gt;0,('5'!J25+'11'!J25)*10000/HLOOKUP(1,Tabel_Populatia,Raion+1,Rubrici),"Lipsa date")</f>
        <v>#N/A</v>
      </c>
    </row>
    <row r="5789" spans="1:4">
      <c r="A5789" s="194" t="s">
        <v>6469</v>
      </c>
      <c r="B5789" s="198" t="s">
        <v>572</v>
      </c>
      <c r="C5789" s="196">
        <f>'5'!J26+'11'!J26</f>
        <v>0</v>
      </c>
      <c r="D5789" s="197" t="e">
        <f>IF(HLOOKUP(1,Tabel_Populatia,Raion+1,Rubrici)&lt;&gt;0,('5'!J26+'11'!J26)*10000/HLOOKUP(1,Tabel_Populatia,Raion+1,Rubrici),"Lipsa date")</f>
        <v>#N/A</v>
      </c>
    </row>
    <row r="5790" spans="1:4">
      <c r="A5790" s="194" t="s">
        <v>6470</v>
      </c>
      <c r="B5790" s="198" t="s">
        <v>574</v>
      </c>
      <c r="C5790" s="196">
        <f>'5'!J27+'11'!J27</f>
        <v>0</v>
      </c>
      <c r="D5790" s="197" t="e">
        <f>IF(HLOOKUP(1,Tabel_Populatia,Raion+1,Rubrici)&lt;&gt;0,('5'!J27+'11'!J27)*10000/HLOOKUP(1,Tabel_Populatia,Raion+1,Rubrici),"Lipsa date")</f>
        <v>#N/A</v>
      </c>
    </row>
    <row r="5791" spans="1:4">
      <c r="A5791" s="194" t="s">
        <v>6471</v>
      </c>
      <c r="B5791" s="198" t="s">
        <v>576</v>
      </c>
      <c r="C5791" s="196">
        <f>'5'!J28+'11'!J28</f>
        <v>0</v>
      </c>
      <c r="D5791" s="197" t="e">
        <f>IF(HLOOKUP(1,Tabel_Populatia,Raion+1,Rubrici)&lt;&gt;0,('5'!J28+'11'!J28)*10000/HLOOKUP(1,Tabel_Populatia,Raion+1,Rubrici),"Lipsa date")</f>
        <v>#N/A</v>
      </c>
    </row>
    <row r="5792" spans="1:4">
      <c r="A5792" s="194" t="s">
        <v>6472</v>
      </c>
      <c r="B5792" s="198" t="s">
        <v>578</v>
      </c>
      <c r="C5792" s="196">
        <f>'5'!J30+'11'!J30</f>
        <v>0</v>
      </c>
      <c r="D5792" s="197" t="e">
        <f>IF(HLOOKUP(1,Tabel_Populatia,Raion+1,Rubrici)&lt;&gt;0,('5'!J30+'11'!J30)*10000/HLOOKUP(1,Tabel_Populatia,Raion+1,Rubrici),"Lipsa date")</f>
        <v>#N/A</v>
      </c>
    </row>
    <row r="5793" spans="1:4">
      <c r="A5793" s="194" t="s">
        <v>6473</v>
      </c>
      <c r="B5793" s="198" t="s">
        <v>2034</v>
      </c>
      <c r="C5793" s="196">
        <f>'5'!J31+'11'!J31</f>
        <v>0</v>
      </c>
      <c r="D5793" s="197" t="e">
        <f>IF(HLOOKUP(1,Tabel_Populatia,Raion+1,Rubrici)&lt;&gt;0,('5'!J31+'11'!J31)*10000/HLOOKUP(1,Tabel_Populatia,Raion+1,Rubrici),"Lipsa date")</f>
        <v>#N/A</v>
      </c>
    </row>
    <row r="5794" spans="1:4">
      <c r="A5794" s="194" t="s">
        <v>6474</v>
      </c>
      <c r="B5794" s="221" t="s">
        <v>6475</v>
      </c>
      <c r="C5794" s="196">
        <f>'6'!J8+'12'!J8</f>
        <v>0</v>
      </c>
      <c r="D5794" s="197" t="e">
        <f>IF(HLOOKUP(1,Tabel_Populatia,Raion+1,Rubrici)&lt;&gt;0,('6'!J8+'12'!J8)*10000/HLOOKUP(1,Tabel_Populatia,Raion+1,Rubrici),"Lipsa date")</f>
        <v>#N/A</v>
      </c>
    </row>
    <row r="5795" spans="1:4">
      <c r="A5795" s="194" t="s">
        <v>6476</v>
      </c>
      <c r="B5795" s="221" t="s">
        <v>6477</v>
      </c>
      <c r="C5795" s="196">
        <f>'6'!J9+'12'!J9</f>
        <v>0</v>
      </c>
      <c r="D5795" s="197" t="e">
        <f>IF(HLOOKUP(1,Tabel_Populatia,Raion+1,Rubrici)&lt;&gt;0,('6'!J9+'12'!J9)*10000/HLOOKUP(1,Tabel_Populatia,Raion+1,Rubrici),"Lipsa date")</f>
        <v>#N/A</v>
      </c>
    </row>
    <row r="5796" spans="1:4">
      <c r="A5796" s="194" t="s">
        <v>6478</v>
      </c>
      <c r="B5796" s="222" t="s">
        <v>6479</v>
      </c>
      <c r="C5796" s="196">
        <f>'6'!J11+'12'!J11</f>
        <v>0</v>
      </c>
      <c r="D5796" s="197" t="e">
        <f>IF(HLOOKUP(1,Tabel_Populatia,Raion+1,Rubrici)&lt;&gt;0,('6'!J11+'12'!J11)*10000/HLOOKUP(1,Tabel_Populatia,Raion+1,Rubrici),"Lipsa date")</f>
        <v>#N/A</v>
      </c>
    </row>
    <row r="5797" spans="1:4">
      <c r="A5797" s="194" t="s">
        <v>6480</v>
      </c>
      <c r="B5797" s="222" t="s">
        <v>6481</v>
      </c>
      <c r="C5797" s="196">
        <f>'6'!J12+'12'!J12</f>
        <v>0</v>
      </c>
      <c r="D5797" s="197" t="e">
        <f>IF(HLOOKUP(1,Tabel_Populatia,Raion+1,Rubrici)&lt;&gt;0,('6'!J12+'12'!J12)*10000/HLOOKUP(1,Tabel_Populatia,Raion+1,Rubrici),"Lipsa date")</f>
        <v>#N/A</v>
      </c>
    </row>
    <row r="5798" ht="25.5" spans="1:4">
      <c r="A5798" s="194" t="s">
        <v>6482</v>
      </c>
      <c r="B5798" s="210" t="s">
        <v>6483</v>
      </c>
      <c r="C5798" s="196">
        <f>'2'!M11+'8'!M11</f>
        <v>1</v>
      </c>
      <c r="D5798" s="197">
        <f>('2'!M11+'8'!M11)*100/('2'!J11+'8'!J11)</f>
        <v>100</v>
      </c>
    </row>
    <row r="5799" spans="1:4">
      <c r="A5799" s="194" t="s">
        <v>6484</v>
      </c>
      <c r="B5799" s="210" t="s">
        <v>6485</v>
      </c>
      <c r="C5799" s="196">
        <f>'2'!N11+'8'!N11</f>
        <v>0</v>
      </c>
      <c r="D5799" s="197">
        <f>('2'!N11+'8'!N11)*100/('2'!J11+'8'!J11)</f>
        <v>0</v>
      </c>
    </row>
    <row r="5800" spans="1:4">
      <c r="A5800" s="194" t="s">
        <v>6486</v>
      </c>
      <c r="B5800" s="211" t="s">
        <v>6487</v>
      </c>
      <c r="C5800" s="196">
        <f>'2'!O11+'8'!O11</f>
        <v>0</v>
      </c>
      <c r="D5800" s="197">
        <f>('2'!O11+'8'!O11)*100/('2'!J11+'8'!J11)</f>
        <v>0</v>
      </c>
    </row>
    <row r="5801" ht="25.5" spans="1:4">
      <c r="A5801" s="194" t="s">
        <v>6488</v>
      </c>
      <c r="B5801" s="211" t="s">
        <v>6489</v>
      </c>
      <c r="C5801" s="196">
        <f>'2'!P11+'8'!P11</f>
        <v>0</v>
      </c>
      <c r="D5801" s="197">
        <f>('2'!P11+'8'!P11)*100/('2'!J11+'8'!J11)</f>
        <v>0</v>
      </c>
    </row>
    <row r="5802" spans="1:4">
      <c r="A5802" s="194" t="s">
        <v>6490</v>
      </c>
      <c r="B5802" s="195" t="s">
        <v>6491</v>
      </c>
      <c r="C5802" s="196">
        <f>'2'!Q11+'8'!Q11</f>
        <v>0</v>
      </c>
      <c r="D5802" s="197">
        <f>('2'!Q11+'8'!Q11)*100/('2'!J11+'8'!J11)</f>
        <v>0</v>
      </c>
    </row>
    <row r="5803" spans="1:4">
      <c r="A5803" s="194" t="s">
        <v>6492</v>
      </c>
      <c r="B5803" s="201" t="s">
        <v>2054</v>
      </c>
      <c r="C5803" s="196">
        <f>'2'!M14+'8'!M14</f>
        <v>0</v>
      </c>
      <c r="D5803" s="197" t="e">
        <f>('2'!M14+'8'!M14)*100/('2'!J14+'8'!J14)</f>
        <v>#DIV/0!</v>
      </c>
    </row>
    <row r="5804" spans="1:4">
      <c r="A5804" s="194" t="s">
        <v>6493</v>
      </c>
      <c r="B5804" s="198" t="s">
        <v>2056</v>
      </c>
      <c r="C5804" s="196">
        <f>'2'!N14+'8'!N14</f>
        <v>0</v>
      </c>
      <c r="D5804" s="197" t="e">
        <f>('2'!N14+'8'!N14)*100/('2'!J14+'8'!J14)</f>
        <v>#DIV/0!</v>
      </c>
    </row>
    <row r="5805" spans="1:4">
      <c r="A5805" s="194" t="s">
        <v>6494</v>
      </c>
      <c r="B5805" s="198" t="s">
        <v>2058</v>
      </c>
      <c r="C5805" s="196">
        <f>'2'!O14+'8'!O14</f>
        <v>0</v>
      </c>
      <c r="D5805" s="197" t="e">
        <f>('2'!O14+'8'!O14)*100/('2'!J14+'8'!J14)</f>
        <v>#DIV/0!</v>
      </c>
    </row>
    <row r="5806" spans="1:4">
      <c r="A5806" s="194" t="s">
        <v>6495</v>
      </c>
      <c r="B5806" s="198" t="s">
        <v>2060</v>
      </c>
      <c r="C5806" s="196">
        <f>'2'!P14+'8'!P14</f>
        <v>0</v>
      </c>
      <c r="D5806" s="197" t="e">
        <f>('2'!P14+'8'!P14)*100/('2'!J14+'8'!J14)</f>
        <v>#DIV/0!</v>
      </c>
    </row>
    <row r="5807" spans="1:4">
      <c r="A5807" s="194" t="s">
        <v>6496</v>
      </c>
      <c r="B5807" s="198" t="s">
        <v>2062</v>
      </c>
      <c r="C5807" s="196">
        <f>'2'!Q14+'8'!Q14</f>
        <v>0</v>
      </c>
      <c r="D5807" s="197" t="e">
        <f>('2'!Q14+'8'!Q14)*100/('2'!J14+'8'!J14)</f>
        <v>#DIV/0!</v>
      </c>
    </row>
    <row r="5808" spans="1:4">
      <c r="A5808" s="194" t="s">
        <v>6497</v>
      </c>
      <c r="B5808" s="201" t="s">
        <v>2064</v>
      </c>
      <c r="C5808" s="196">
        <f>'2'!M15+'8'!M15</f>
        <v>0</v>
      </c>
      <c r="D5808" s="197" t="e">
        <f>('2'!M15+'8'!M15)*100/('2'!J15+'8'!J15)</f>
        <v>#DIV/0!</v>
      </c>
    </row>
    <row r="5809" spans="1:4">
      <c r="A5809" s="194" t="s">
        <v>6498</v>
      </c>
      <c r="B5809" s="198" t="s">
        <v>2056</v>
      </c>
      <c r="C5809" s="196">
        <f>'2'!N15+'8'!N15</f>
        <v>0</v>
      </c>
      <c r="D5809" s="197" t="e">
        <f>('2'!N15+'8'!N15)*100/('2'!J15+'8'!J15)</f>
        <v>#DIV/0!</v>
      </c>
    </row>
    <row r="5810" spans="1:4">
      <c r="A5810" s="194" t="s">
        <v>6499</v>
      </c>
      <c r="B5810" s="198" t="s">
        <v>2058</v>
      </c>
      <c r="C5810" s="196">
        <f>'2'!O15+'8'!O15</f>
        <v>0</v>
      </c>
      <c r="D5810" s="197" t="e">
        <f>('2'!O15+'8'!O15)*100/('2'!J15+'8'!J15)</f>
        <v>#DIV/0!</v>
      </c>
    </row>
    <row r="5811" spans="1:4">
      <c r="A5811" s="194" t="s">
        <v>6500</v>
      </c>
      <c r="B5811" s="198" t="s">
        <v>2060</v>
      </c>
      <c r="C5811" s="196">
        <f>'2'!P15+'8'!P15</f>
        <v>0</v>
      </c>
      <c r="D5811" s="197" t="e">
        <f>('2'!P15+'8'!P15)*100/('2'!J15+'8'!J15)</f>
        <v>#DIV/0!</v>
      </c>
    </row>
    <row r="5812" spans="1:4">
      <c r="A5812" s="194" t="s">
        <v>6501</v>
      </c>
      <c r="B5812" s="198" t="s">
        <v>2062</v>
      </c>
      <c r="C5812" s="196">
        <f>'2'!Q15+'8'!Q15</f>
        <v>0</v>
      </c>
      <c r="D5812" s="197" t="e">
        <f>('2'!Q15+'8'!Q15)*100/('2'!J15+'8'!J15)</f>
        <v>#DIV/0!</v>
      </c>
    </row>
    <row r="5813" spans="1:4">
      <c r="A5813" s="194" t="s">
        <v>6502</v>
      </c>
      <c r="B5813" s="201" t="s">
        <v>2070</v>
      </c>
      <c r="C5813" s="196">
        <f>'2'!M17+'8'!M17</f>
        <v>0</v>
      </c>
      <c r="D5813" s="197" t="e">
        <f>('2'!M17+'8'!M17)*100/('2'!J17+'8'!J17)</f>
        <v>#DIV/0!</v>
      </c>
    </row>
    <row r="5814" spans="1:4">
      <c r="A5814" s="194" t="s">
        <v>6503</v>
      </c>
      <c r="B5814" s="198" t="s">
        <v>2056</v>
      </c>
      <c r="C5814" s="196">
        <f>'2'!N17+'8'!N17</f>
        <v>0</v>
      </c>
      <c r="D5814" s="197" t="e">
        <f>('2'!N17+'8'!N17)*100/('2'!J17+'8'!J17)</f>
        <v>#DIV/0!</v>
      </c>
    </row>
    <row r="5815" spans="1:4">
      <c r="A5815" s="194" t="s">
        <v>6504</v>
      </c>
      <c r="B5815" s="198" t="s">
        <v>2058</v>
      </c>
      <c r="C5815" s="196">
        <f>'2'!O17+'8'!O17</f>
        <v>0</v>
      </c>
      <c r="D5815" s="197" t="e">
        <f>('2'!O17+'8'!O17)*100/('2'!J17+'8'!J17)</f>
        <v>#DIV/0!</v>
      </c>
    </row>
    <row r="5816" spans="1:4">
      <c r="A5816" s="194" t="s">
        <v>6505</v>
      </c>
      <c r="B5816" s="198" t="s">
        <v>2060</v>
      </c>
      <c r="C5816" s="196">
        <f>'2'!P17+'8'!P17</f>
        <v>0</v>
      </c>
      <c r="D5816" s="197" t="e">
        <f>('2'!P17+'8'!P17)*100/('2'!J17+'8'!J17)</f>
        <v>#DIV/0!</v>
      </c>
    </row>
    <row r="5817" spans="1:4">
      <c r="A5817" s="194" t="s">
        <v>6506</v>
      </c>
      <c r="B5817" s="198" t="s">
        <v>2062</v>
      </c>
      <c r="C5817" s="196">
        <f>'2'!Q17+'8'!Q17</f>
        <v>0</v>
      </c>
      <c r="D5817" s="197" t="e">
        <f>('2'!Q17+'8'!Q17)*100/('2'!J17+'8'!J17)</f>
        <v>#DIV/0!</v>
      </c>
    </row>
    <row r="5818" spans="1:4">
      <c r="A5818" s="194" t="s">
        <v>6507</v>
      </c>
      <c r="B5818" s="201" t="s">
        <v>2076</v>
      </c>
      <c r="C5818" s="196">
        <f>'2'!M18+'8'!M18</f>
        <v>0</v>
      </c>
      <c r="D5818" s="197" t="e">
        <f>('2'!M18+'8'!M18)*100/('2'!J18+'8'!J18)</f>
        <v>#DIV/0!</v>
      </c>
    </row>
    <row r="5819" spans="1:4">
      <c r="A5819" s="194" t="s">
        <v>6508</v>
      </c>
      <c r="B5819" s="198" t="s">
        <v>2056</v>
      </c>
      <c r="C5819" s="196">
        <f>'2'!N18+'8'!N18</f>
        <v>0</v>
      </c>
      <c r="D5819" s="197" t="e">
        <f>('2'!N18+'8'!N18)*100/('2'!J18+'8'!J18)</f>
        <v>#DIV/0!</v>
      </c>
    </row>
    <row r="5820" spans="1:4">
      <c r="A5820" s="194" t="s">
        <v>6509</v>
      </c>
      <c r="B5820" s="198" t="s">
        <v>2058</v>
      </c>
      <c r="C5820" s="196">
        <f>'2'!O18+'8'!O18</f>
        <v>0</v>
      </c>
      <c r="D5820" s="197" t="e">
        <f>('2'!O18+'8'!O18)*100/('2'!J18+'8'!J18)</f>
        <v>#DIV/0!</v>
      </c>
    </row>
    <row r="5821" spans="1:4">
      <c r="A5821" s="194" t="s">
        <v>6510</v>
      </c>
      <c r="B5821" s="198" t="s">
        <v>2060</v>
      </c>
      <c r="C5821" s="196">
        <f>'2'!P18+'8'!P18</f>
        <v>0</v>
      </c>
      <c r="D5821" s="197" t="e">
        <f>('2'!P18+'8'!P18)*100/('2'!J18+'8'!J18)</f>
        <v>#DIV/0!</v>
      </c>
    </row>
    <row r="5822" spans="1:4">
      <c r="A5822" s="194" t="s">
        <v>6511</v>
      </c>
      <c r="B5822" s="198" t="s">
        <v>2062</v>
      </c>
      <c r="C5822" s="196">
        <f>'2'!Q18+'8'!Q18</f>
        <v>0</v>
      </c>
      <c r="D5822" s="197" t="e">
        <f>('2'!Q18+'8'!Q18)*100/('2'!J18+'8'!J18)</f>
        <v>#DIV/0!</v>
      </c>
    </row>
    <row r="5823" spans="1:4">
      <c r="A5823" s="194" t="s">
        <v>6512</v>
      </c>
      <c r="B5823" s="201" t="s">
        <v>2082</v>
      </c>
      <c r="C5823" s="196">
        <f>'2'!M19+'8'!M19</f>
        <v>0</v>
      </c>
      <c r="D5823" s="197" t="e">
        <f>('2'!M19+'8'!M19)*100/('2'!J19+'8'!J19)</f>
        <v>#DIV/0!</v>
      </c>
    </row>
    <row r="5824" spans="1:4">
      <c r="A5824" s="194" t="s">
        <v>6513</v>
      </c>
      <c r="B5824" s="198" t="s">
        <v>2056</v>
      </c>
      <c r="C5824" s="196">
        <f>'2'!N19+'8'!N19</f>
        <v>0</v>
      </c>
      <c r="D5824" s="197" t="e">
        <f>('2'!N19+'8'!N19)*100/('2'!J19+'8'!J19)</f>
        <v>#DIV/0!</v>
      </c>
    </row>
    <row r="5825" spans="1:4">
      <c r="A5825" s="194" t="s">
        <v>6514</v>
      </c>
      <c r="B5825" s="198" t="s">
        <v>2058</v>
      </c>
      <c r="C5825" s="196">
        <f>'2'!O19+'8'!O19</f>
        <v>0</v>
      </c>
      <c r="D5825" s="197" t="e">
        <f>('2'!O19+'8'!O19)*100/('2'!J19+'8'!J19)</f>
        <v>#DIV/0!</v>
      </c>
    </row>
    <row r="5826" spans="1:4">
      <c r="A5826" s="194" t="s">
        <v>6515</v>
      </c>
      <c r="B5826" s="198" t="s">
        <v>2060</v>
      </c>
      <c r="C5826" s="196">
        <f>'2'!P19+'8'!P19</f>
        <v>0</v>
      </c>
      <c r="D5826" s="197" t="e">
        <f>('2'!P19+'8'!P19)*100/('2'!J19+'8'!J19)</f>
        <v>#DIV/0!</v>
      </c>
    </row>
    <row r="5827" spans="1:4">
      <c r="A5827" s="194" t="s">
        <v>6516</v>
      </c>
      <c r="B5827" s="198" t="s">
        <v>2062</v>
      </c>
      <c r="C5827" s="196">
        <f>'2'!Q19+'8'!Q19</f>
        <v>0</v>
      </c>
      <c r="D5827" s="197" t="e">
        <f>('2'!Q19+'8'!Q19)*100/('2'!J19+'8'!J19)</f>
        <v>#DIV/0!</v>
      </c>
    </row>
    <row r="5828" spans="1:4">
      <c r="A5828" s="194" t="s">
        <v>6517</v>
      </c>
      <c r="B5828" s="201" t="s">
        <v>2088</v>
      </c>
      <c r="C5828" s="196">
        <f>'2'!M20+'8'!M20</f>
        <v>0</v>
      </c>
      <c r="D5828" s="197" t="e">
        <f>('2'!M20+'8'!M20)*100/('2'!J20+'8'!J20)</f>
        <v>#DIV/0!</v>
      </c>
    </row>
    <row r="5829" spans="1:4">
      <c r="A5829" s="194" t="s">
        <v>6518</v>
      </c>
      <c r="B5829" s="198" t="s">
        <v>2056</v>
      </c>
      <c r="C5829" s="196">
        <f>'2'!N20+'8'!N20</f>
        <v>0</v>
      </c>
      <c r="D5829" s="197" t="e">
        <f>('2'!N20+'8'!N20)*100/('2'!J20+'8'!J20)</f>
        <v>#DIV/0!</v>
      </c>
    </row>
    <row r="5830" spans="1:4">
      <c r="A5830" s="194" t="s">
        <v>6519</v>
      </c>
      <c r="B5830" s="198" t="s">
        <v>2058</v>
      </c>
      <c r="C5830" s="196">
        <f>'2'!O20+'8'!O20</f>
        <v>0</v>
      </c>
      <c r="D5830" s="197" t="e">
        <f>('2'!O20+'8'!O20)*100/('2'!J20+'8'!J20)</f>
        <v>#DIV/0!</v>
      </c>
    </row>
    <row r="5831" spans="1:4">
      <c r="A5831" s="194" t="s">
        <v>6520</v>
      </c>
      <c r="B5831" s="198" t="s">
        <v>2060</v>
      </c>
      <c r="C5831" s="196">
        <f>'2'!P20+'8'!P20</f>
        <v>0</v>
      </c>
      <c r="D5831" s="197" t="e">
        <f>('2'!P20+'8'!P20)*100/('2'!J20+'8'!J20)</f>
        <v>#DIV/0!</v>
      </c>
    </row>
    <row r="5832" spans="1:4">
      <c r="A5832" s="194" t="s">
        <v>6521</v>
      </c>
      <c r="B5832" s="198" t="s">
        <v>2062</v>
      </c>
      <c r="C5832" s="196">
        <f>'2'!Q20+'8'!Q20</f>
        <v>0</v>
      </c>
      <c r="D5832" s="197" t="e">
        <f>('2'!Q20+'8'!Q20)*100/('2'!J20+'8'!J20)</f>
        <v>#DIV/0!</v>
      </c>
    </row>
    <row r="5833" spans="1:4">
      <c r="A5833" s="194" t="s">
        <v>6522</v>
      </c>
      <c r="B5833" s="201" t="s">
        <v>2094</v>
      </c>
      <c r="C5833" s="196">
        <f>'2'!M22+'8'!M22</f>
        <v>0</v>
      </c>
      <c r="D5833" s="197" t="e">
        <f>('2'!M22+'8'!M22)*100/('2'!J22+'8'!J22)</f>
        <v>#DIV/0!</v>
      </c>
    </row>
    <row r="5834" spans="1:4">
      <c r="A5834" s="194" t="s">
        <v>6523</v>
      </c>
      <c r="B5834" s="198" t="s">
        <v>2056</v>
      </c>
      <c r="C5834" s="196">
        <f>'2'!N22+'8'!N22</f>
        <v>0</v>
      </c>
      <c r="D5834" s="197" t="e">
        <f>('2'!N22+'8'!N22)*100/('2'!J22+'8'!J22)</f>
        <v>#DIV/0!</v>
      </c>
    </row>
    <row r="5835" spans="1:4">
      <c r="A5835" s="194" t="s">
        <v>6524</v>
      </c>
      <c r="B5835" s="198" t="s">
        <v>2058</v>
      </c>
      <c r="C5835" s="196">
        <f>'2'!O22+'8'!O22</f>
        <v>0</v>
      </c>
      <c r="D5835" s="197" t="e">
        <f>('2'!O22+'8'!O22)*100/('2'!J22+'8'!J22)</f>
        <v>#DIV/0!</v>
      </c>
    </row>
    <row r="5836" spans="1:4">
      <c r="A5836" s="194" t="s">
        <v>6525</v>
      </c>
      <c r="B5836" s="198" t="s">
        <v>2060</v>
      </c>
      <c r="C5836" s="196">
        <f>'2'!P22+'8'!P22</f>
        <v>0</v>
      </c>
      <c r="D5836" s="197" t="e">
        <f>('2'!P22+'8'!P22)*100/('2'!J22+'8'!J22)</f>
        <v>#DIV/0!</v>
      </c>
    </row>
    <row r="5837" spans="1:4">
      <c r="A5837" s="194" t="s">
        <v>6526</v>
      </c>
      <c r="B5837" s="198" t="s">
        <v>2062</v>
      </c>
      <c r="C5837" s="196">
        <f>'2'!Q22+'8'!Q22</f>
        <v>0</v>
      </c>
      <c r="D5837" s="197" t="e">
        <f>('2'!Q22+'8'!Q22)*100/('2'!J22+'8'!J22)</f>
        <v>#DIV/0!</v>
      </c>
    </row>
    <row r="5838" spans="1:4">
      <c r="A5838" s="194" t="s">
        <v>6527</v>
      </c>
      <c r="B5838" s="201" t="s">
        <v>2100</v>
      </c>
      <c r="C5838" s="196">
        <f>'2'!M23+'8'!M23</f>
        <v>0</v>
      </c>
      <c r="D5838" s="197" t="e">
        <f>('2'!M23+'8'!M23)*100/('2'!J23+'8'!J23)</f>
        <v>#DIV/0!</v>
      </c>
    </row>
    <row r="5839" spans="1:4">
      <c r="A5839" s="194" t="s">
        <v>6528</v>
      </c>
      <c r="B5839" s="198" t="s">
        <v>2056</v>
      </c>
      <c r="C5839" s="196">
        <f>'2'!N23+'8'!N23</f>
        <v>0</v>
      </c>
      <c r="D5839" s="197" t="e">
        <f>('2'!N23+'8'!N23)*100/('2'!J23+'8'!J23)</f>
        <v>#DIV/0!</v>
      </c>
    </row>
    <row r="5840" spans="1:4">
      <c r="A5840" s="194" t="s">
        <v>6529</v>
      </c>
      <c r="B5840" s="198" t="s">
        <v>2058</v>
      </c>
      <c r="C5840" s="196">
        <f>'2'!O23+'8'!O23</f>
        <v>0</v>
      </c>
      <c r="D5840" s="197" t="e">
        <f>('2'!O23+'8'!O23)*100/('2'!J23+'8'!J23)</f>
        <v>#DIV/0!</v>
      </c>
    </row>
    <row r="5841" spans="1:4">
      <c r="A5841" s="194" t="s">
        <v>6530</v>
      </c>
      <c r="B5841" s="198" t="s">
        <v>2060</v>
      </c>
      <c r="C5841" s="196">
        <f>'2'!P23+'8'!P23</f>
        <v>0</v>
      </c>
      <c r="D5841" s="197" t="e">
        <f>('2'!P23+'8'!P23)*100/('2'!J23+'8'!J23)</f>
        <v>#DIV/0!</v>
      </c>
    </row>
    <row r="5842" spans="1:4">
      <c r="A5842" s="194" t="s">
        <v>6531</v>
      </c>
      <c r="B5842" s="198" t="s">
        <v>2062</v>
      </c>
      <c r="C5842" s="196">
        <f>'2'!Q23+'8'!Q23</f>
        <v>0</v>
      </c>
      <c r="D5842" s="197" t="e">
        <f>('2'!Q23+'8'!Q23)*100/('2'!J23+'8'!J23)</f>
        <v>#DIV/0!</v>
      </c>
    </row>
    <row r="5843" spans="1:4">
      <c r="A5843" s="194" t="s">
        <v>6532</v>
      </c>
      <c r="B5843" s="201" t="s">
        <v>2106</v>
      </c>
      <c r="C5843" s="196">
        <f>'2'!M24+'8'!M24</f>
        <v>0</v>
      </c>
      <c r="D5843" s="197" t="e">
        <f>('2'!M24+'8'!M24)*100/('2'!J24+'8'!J24)</f>
        <v>#DIV/0!</v>
      </c>
    </row>
    <row r="5844" spans="1:4">
      <c r="A5844" s="194" t="s">
        <v>6533</v>
      </c>
      <c r="B5844" s="198" t="s">
        <v>2056</v>
      </c>
      <c r="C5844" s="196">
        <f>'2'!N24+'8'!N24</f>
        <v>0</v>
      </c>
      <c r="D5844" s="197" t="e">
        <f>('2'!N24+'8'!N24)*100/('2'!J24+'8'!J24)</f>
        <v>#DIV/0!</v>
      </c>
    </row>
    <row r="5845" spans="1:4">
      <c r="A5845" s="194" t="s">
        <v>6534</v>
      </c>
      <c r="B5845" s="198" t="s">
        <v>2058</v>
      </c>
      <c r="C5845" s="196">
        <f>'2'!O24+'8'!O24</f>
        <v>0</v>
      </c>
      <c r="D5845" s="197" t="e">
        <f>('2'!O24+'8'!O24)*100/('2'!J24+'8'!J24)</f>
        <v>#DIV/0!</v>
      </c>
    </row>
    <row r="5846" spans="1:4">
      <c r="A5846" s="194" t="s">
        <v>6535</v>
      </c>
      <c r="B5846" s="198" t="s">
        <v>2060</v>
      </c>
      <c r="C5846" s="196">
        <f>'2'!P24+'8'!P24</f>
        <v>0</v>
      </c>
      <c r="D5846" s="197" t="e">
        <f>('2'!P24+'8'!P24)*100/('2'!J24+'8'!J24)</f>
        <v>#DIV/0!</v>
      </c>
    </row>
    <row r="5847" spans="1:4">
      <c r="A5847" s="194" t="s">
        <v>6536</v>
      </c>
      <c r="B5847" s="198" t="s">
        <v>2062</v>
      </c>
      <c r="C5847" s="196">
        <f>'2'!Q24+'8'!Q24</f>
        <v>0</v>
      </c>
      <c r="D5847" s="197" t="e">
        <f>('2'!Q24+'8'!Q24)*100/('2'!J24+'8'!J24)</f>
        <v>#DIV/0!</v>
      </c>
    </row>
    <row r="5848" spans="1:4">
      <c r="A5848" s="194" t="s">
        <v>6537</v>
      </c>
      <c r="B5848" s="201" t="s">
        <v>2112</v>
      </c>
      <c r="C5848" s="196">
        <f>'2'!M25+'8'!M25</f>
        <v>0</v>
      </c>
      <c r="D5848" s="197" t="e">
        <f>('2'!M25+'8'!M25)*100/('2'!J25+'8'!J25)</f>
        <v>#DIV/0!</v>
      </c>
    </row>
    <row r="5849" spans="1:4">
      <c r="A5849" s="194" t="s">
        <v>6538</v>
      </c>
      <c r="B5849" s="198" t="s">
        <v>2056</v>
      </c>
      <c r="C5849" s="196">
        <f>'2'!N25+'8'!N25</f>
        <v>0</v>
      </c>
      <c r="D5849" s="197" t="e">
        <f>('2'!N25+'8'!N25)*100/('2'!J25+'8'!J25)</f>
        <v>#DIV/0!</v>
      </c>
    </row>
    <row r="5850" spans="1:4">
      <c r="A5850" s="194" t="s">
        <v>6539</v>
      </c>
      <c r="B5850" s="198" t="s">
        <v>2058</v>
      </c>
      <c r="C5850" s="196">
        <f>'2'!O25+'8'!O25</f>
        <v>0</v>
      </c>
      <c r="D5850" s="197" t="e">
        <f>('2'!O25+'8'!O25)*100/('2'!J25+'8'!J25)</f>
        <v>#DIV/0!</v>
      </c>
    </row>
    <row r="5851" spans="1:4">
      <c r="A5851" s="194" t="s">
        <v>6540</v>
      </c>
      <c r="B5851" s="198" t="s">
        <v>2060</v>
      </c>
      <c r="C5851" s="196">
        <f>'2'!P25+'8'!P25</f>
        <v>0</v>
      </c>
      <c r="D5851" s="197" t="e">
        <f>('2'!P25+'8'!P25)*100/('2'!J25+'8'!J25)</f>
        <v>#DIV/0!</v>
      </c>
    </row>
    <row r="5852" spans="1:4">
      <c r="A5852" s="194" t="s">
        <v>6541</v>
      </c>
      <c r="B5852" s="198" t="s">
        <v>2062</v>
      </c>
      <c r="C5852" s="196">
        <f>'2'!Q25+'8'!Q25</f>
        <v>0</v>
      </c>
      <c r="D5852" s="197" t="e">
        <f>('2'!Q25+'8'!Q25)*100/('2'!J25+'8'!J25)</f>
        <v>#DIV/0!</v>
      </c>
    </row>
    <row r="5853" spans="1:4">
      <c r="A5853" s="194" t="s">
        <v>6542</v>
      </c>
      <c r="B5853" s="201" t="s">
        <v>2118</v>
      </c>
      <c r="C5853" s="196">
        <f>'2'!M26+'8'!M26</f>
        <v>0</v>
      </c>
      <c r="D5853" s="197" t="e">
        <f>('2'!M26+'8'!M26)*100/('2'!J26+'8'!J26)</f>
        <v>#DIV/0!</v>
      </c>
    </row>
    <row r="5854" spans="1:4">
      <c r="A5854" s="194" t="s">
        <v>6543</v>
      </c>
      <c r="B5854" s="198" t="s">
        <v>2056</v>
      </c>
      <c r="C5854" s="196">
        <f>'2'!N26+'8'!N26</f>
        <v>0</v>
      </c>
      <c r="D5854" s="197" t="e">
        <f>('2'!N26+'8'!N26)*100/('2'!J26+'8'!J26)</f>
        <v>#DIV/0!</v>
      </c>
    </row>
    <row r="5855" spans="1:4">
      <c r="A5855" s="194" t="s">
        <v>6544</v>
      </c>
      <c r="B5855" s="198" t="s">
        <v>2058</v>
      </c>
      <c r="C5855" s="196">
        <f>'2'!O26+'8'!O26</f>
        <v>0</v>
      </c>
      <c r="D5855" s="197" t="e">
        <f>('2'!O26+'8'!O26)*100/('2'!J26+'8'!J26)</f>
        <v>#DIV/0!</v>
      </c>
    </row>
    <row r="5856" spans="1:4">
      <c r="A5856" s="194" t="s">
        <v>6545</v>
      </c>
      <c r="B5856" s="198" t="s">
        <v>2060</v>
      </c>
      <c r="C5856" s="196">
        <f>'2'!P26+'8'!P26</f>
        <v>0</v>
      </c>
      <c r="D5856" s="197" t="e">
        <f>('2'!P26+'8'!P26)*100/('2'!J26+'8'!J26)</f>
        <v>#DIV/0!</v>
      </c>
    </row>
    <row r="5857" spans="1:4">
      <c r="A5857" s="194" t="s">
        <v>6546</v>
      </c>
      <c r="B5857" s="198" t="s">
        <v>2062</v>
      </c>
      <c r="C5857" s="196">
        <f>'2'!Q26+'8'!Q26</f>
        <v>0</v>
      </c>
      <c r="D5857" s="197" t="e">
        <f>('2'!Q26+'8'!Q26)*100/('2'!J26+'8'!J26)</f>
        <v>#DIV/0!</v>
      </c>
    </row>
    <row r="5858" spans="1:4">
      <c r="A5858" s="194" t="s">
        <v>6547</v>
      </c>
      <c r="B5858" s="201" t="s">
        <v>2124</v>
      </c>
      <c r="C5858" s="196">
        <f>'2'!M27+'8'!M27</f>
        <v>0</v>
      </c>
      <c r="D5858" s="197" t="e">
        <f>('2'!M27+'8'!M27)*100/('2'!J27+'8'!J27)</f>
        <v>#DIV/0!</v>
      </c>
    </row>
    <row r="5859" spans="1:4">
      <c r="A5859" s="194" t="s">
        <v>6548</v>
      </c>
      <c r="B5859" s="198" t="s">
        <v>2056</v>
      </c>
      <c r="C5859" s="196">
        <f>'2'!N27+'8'!N27</f>
        <v>0</v>
      </c>
      <c r="D5859" s="197" t="e">
        <f>('2'!N27+'8'!N27)*100/('2'!J27+'8'!J27)</f>
        <v>#DIV/0!</v>
      </c>
    </row>
    <row r="5860" spans="1:4">
      <c r="A5860" s="194" t="s">
        <v>6549</v>
      </c>
      <c r="B5860" s="198" t="s">
        <v>2058</v>
      </c>
      <c r="C5860" s="196">
        <f>'2'!O27+'8'!O27</f>
        <v>0</v>
      </c>
      <c r="D5860" s="197" t="e">
        <f>('2'!O27+'8'!O27)*100/('2'!J27+'8'!J27)</f>
        <v>#DIV/0!</v>
      </c>
    </row>
    <row r="5861" spans="1:4">
      <c r="A5861" s="194" t="s">
        <v>6550</v>
      </c>
      <c r="B5861" s="198" t="s">
        <v>2060</v>
      </c>
      <c r="C5861" s="196">
        <f>'2'!P27+'8'!P27</f>
        <v>0</v>
      </c>
      <c r="D5861" s="197" t="e">
        <f>('2'!P27+'8'!P27)*100/('2'!J27+'8'!J27)</f>
        <v>#DIV/0!</v>
      </c>
    </row>
    <row r="5862" spans="1:4">
      <c r="A5862" s="194" t="s">
        <v>6551</v>
      </c>
      <c r="B5862" s="198" t="s">
        <v>2062</v>
      </c>
      <c r="C5862" s="196">
        <f>'2'!Q27+'8'!Q27</f>
        <v>0</v>
      </c>
      <c r="D5862" s="197" t="e">
        <f>('2'!Q27+'8'!Q27)*100/('2'!J27+'8'!J27)</f>
        <v>#DIV/0!</v>
      </c>
    </row>
    <row r="5863" spans="1:4">
      <c r="A5863" s="194" t="s">
        <v>6552</v>
      </c>
      <c r="B5863" s="201" t="s">
        <v>2130</v>
      </c>
      <c r="C5863" s="196">
        <f>'2'!M28+'8'!M28</f>
        <v>0</v>
      </c>
      <c r="D5863" s="197" t="e">
        <f>('2'!M28+'8'!M28)*100/('2'!J28+'8'!J28)</f>
        <v>#DIV/0!</v>
      </c>
    </row>
    <row r="5864" spans="1:4">
      <c r="A5864" s="194" t="s">
        <v>6553</v>
      </c>
      <c r="B5864" s="198" t="s">
        <v>2056</v>
      </c>
      <c r="C5864" s="196">
        <f>'2'!N28+'8'!N28</f>
        <v>0</v>
      </c>
      <c r="D5864" s="197" t="e">
        <f>('2'!N28+'8'!N28)*100/('2'!J28+'8'!J28)</f>
        <v>#DIV/0!</v>
      </c>
    </row>
    <row r="5865" spans="1:4">
      <c r="A5865" s="194" t="s">
        <v>6554</v>
      </c>
      <c r="B5865" s="198" t="s">
        <v>2058</v>
      </c>
      <c r="C5865" s="196">
        <f>'2'!O28+'8'!O28</f>
        <v>0</v>
      </c>
      <c r="D5865" s="197" t="e">
        <f>('2'!O28+'8'!O28)*100/('2'!J28+'8'!J28)</f>
        <v>#DIV/0!</v>
      </c>
    </row>
    <row r="5866" spans="1:4">
      <c r="A5866" s="194" t="s">
        <v>6555</v>
      </c>
      <c r="B5866" s="198" t="s">
        <v>2060</v>
      </c>
      <c r="C5866" s="196">
        <f>'2'!P28+'8'!P28</f>
        <v>0</v>
      </c>
      <c r="D5866" s="197" t="e">
        <f>('2'!P28+'8'!P28)*100/('2'!J28+'8'!J28)</f>
        <v>#DIV/0!</v>
      </c>
    </row>
    <row r="5867" spans="1:4">
      <c r="A5867" s="194" t="s">
        <v>6556</v>
      </c>
      <c r="B5867" s="198" t="s">
        <v>2062</v>
      </c>
      <c r="C5867" s="196">
        <f>'2'!Q28+'8'!Q28</f>
        <v>0</v>
      </c>
      <c r="D5867" s="197" t="e">
        <f>('2'!Q28+'8'!Q28)*100/('2'!J28+'8'!J28)</f>
        <v>#DIV/0!</v>
      </c>
    </row>
    <row r="5868" spans="1:4">
      <c r="A5868" s="194" t="s">
        <v>6557</v>
      </c>
      <c r="B5868" s="201" t="s">
        <v>2136</v>
      </c>
      <c r="C5868" s="196">
        <f>'2'!M29+'8'!M29</f>
        <v>0</v>
      </c>
      <c r="D5868" s="197" t="e">
        <f>('2'!M29+'8'!M29)*100/('2'!J29+'8'!J29)</f>
        <v>#DIV/0!</v>
      </c>
    </row>
    <row r="5869" spans="1:4">
      <c r="A5869" s="194" t="s">
        <v>6558</v>
      </c>
      <c r="B5869" s="198" t="s">
        <v>2056</v>
      </c>
      <c r="C5869" s="196">
        <f>'2'!N29+'8'!N29</f>
        <v>0</v>
      </c>
      <c r="D5869" s="197" t="e">
        <f>('2'!N29+'8'!N29)*100/('2'!J29+'8'!J29)</f>
        <v>#DIV/0!</v>
      </c>
    </row>
    <row r="5870" spans="1:4">
      <c r="A5870" s="194" t="s">
        <v>6559</v>
      </c>
      <c r="B5870" s="198" t="s">
        <v>2058</v>
      </c>
      <c r="C5870" s="196">
        <f>'2'!O29+'8'!O29</f>
        <v>0</v>
      </c>
      <c r="D5870" s="197" t="e">
        <f>('2'!O29+'8'!O29)*100/('2'!J29+'8'!J29)</f>
        <v>#DIV/0!</v>
      </c>
    </row>
    <row r="5871" spans="1:4">
      <c r="A5871" s="194" t="s">
        <v>6560</v>
      </c>
      <c r="B5871" s="198" t="s">
        <v>2060</v>
      </c>
      <c r="C5871" s="196">
        <f>'2'!P29+'8'!P29</f>
        <v>0</v>
      </c>
      <c r="D5871" s="197" t="e">
        <f>('2'!P29+'8'!P29)*100/('2'!J29+'8'!J29)</f>
        <v>#DIV/0!</v>
      </c>
    </row>
    <row r="5872" spans="1:4">
      <c r="A5872" s="194" t="s">
        <v>6561</v>
      </c>
      <c r="B5872" s="198" t="s">
        <v>2062</v>
      </c>
      <c r="C5872" s="196">
        <f>'2'!Q29+'8'!Q29</f>
        <v>0</v>
      </c>
      <c r="D5872" s="197" t="e">
        <f>('2'!Q29+'8'!Q29)*100/('2'!J29+'8'!J29)</f>
        <v>#DIV/0!</v>
      </c>
    </row>
    <row r="5873" spans="1:4">
      <c r="A5873" s="194" t="s">
        <v>6562</v>
      </c>
      <c r="B5873" s="201" t="s">
        <v>2142</v>
      </c>
      <c r="C5873" s="196">
        <f>'3'!M6+'9'!M6</f>
        <v>0</v>
      </c>
      <c r="D5873" s="197" t="e">
        <f>('3'!M6+'9'!M6)*100/('3'!J6+'9'!J6)</f>
        <v>#DIV/0!</v>
      </c>
    </row>
    <row r="5874" spans="1:4">
      <c r="A5874" s="194" t="s">
        <v>6563</v>
      </c>
      <c r="B5874" s="198" t="s">
        <v>2056</v>
      </c>
      <c r="C5874" s="196">
        <f>'3'!N6+'9'!N6</f>
        <v>0</v>
      </c>
      <c r="D5874" s="197" t="e">
        <f>('3'!N6+'9'!N6)*100/('3'!J6+'9'!J6)</f>
        <v>#DIV/0!</v>
      </c>
    </row>
    <row r="5875" spans="1:4">
      <c r="A5875" s="194" t="s">
        <v>6564</v>
      </c>
      <c r="B5875" s="198" t="s">
        <v>2058</v>
      </c>
      <c r="C5875" s="196">
        <f>'3'!O6+'9'!O6</f>
        <v>0</v>
      </c>
      <c r="D5875" s="197" t="e">
        <f>('3'!O6+'9'!O6)*100/('3'!J6+'9'!J6)</f>
        <v>#DIV/0!</v>
      </c>
    </row>
    <row r="5876" spans="1:4">
      <c r="A5876" s="194" t="s">
        <v>6565</v>
      </c>
      <c r="B5876" s="198" t="s">
        <v>2060</v>
      </c>
      <c r="C5876" s="196">
        <f>'3'!P6+'9'!P6</f>
        <v>0</v>
      </c>
      <c r="D5876" s="197" t="e">
        <f>('3'!P6+'9'!P6)*100/('3'!J6+'9'!J6)</f>
        <v>#DIV/0!</v>
      </c>
    </row>
    <row r="5877" spans="1:4">
      <c r="A5877" s="194" t="s">
        <v>6566</v>
      </c>
      <c r="B5877" s="198" t="s">
        <v>2062</v>
      </c>
      <c r="C5877" s="196">
        <f>'3'!Q6+'9'!Q6</f>
        <v>0</v>
      </c>
      <c r="D5877" s="197" t="e">
        <f>('3'!Q6+'9'!Q6)*100/('3'!J6+'9'!J6)</f>
        <v>#DIV/0!</v>
      </c>
    </row>
    <row r="5878" spans="1:4">
      <c r="A5878" s="194" t="s">
        <v>6567</v>
      </c>
      <c r="B5878" s="201" t="s">
        <v>2148</v>
      </c>
      <c r="C5878" s="196">
        <f>'3'!M7+'9'!M7</f>
        <v>0</v>
      </c>
      <c r="D5878" s="197" t="e">
        <f>('3'!M7+'9'!M7)*100/('3'!J7+'9'!J7)</f>
        <v>#DIV/0!</v>
      </c>
    </row>
    <row r="5879" spans="1:4">
      <c r="A5879" s="194" t="s">
        <v>6568</v>
      </c>
      <c r="B5879" s="198" t="s">
        <v>2056</v>
      </c>
      <c r="C5879" s="196">
        <f>'3'!N7+'9'!N7</f>
        <v>0</v>
      </c>
      <c r="D5879" s="197" t="e">
        <f>('3'!N7+'9'!N7)*100/('3'!J7+'9'!J7)</f>
        <v>#DIV/0!</v>
      </c>
    </row>
    <row r="5880" spans="1:4">
      <c r="A5880" s="194" t="s">
        <v>6569</v>
      </c>
      <c r="B5880" s="198" t="s">
        <v>2058</v>
      </c>
      <c r="C5880" s="196">
        <f>'3'!O7+'9'!O7</f>
        <v>0</v>
      </c>
      <c r="D5880" s="197" t="e">
        <f>('3'!O7+'9'!O7)*100/('3'!J7+'9'!J7)</f>
        <v>#DIV/0!</v>
      </c>
    </row>
    <row r="5881" spans="1:4">
      <c r="A5881" s="194" t="s">
        <v>6570</v>
      </c>
      <c r="B5881" s="198" t="s">
        <v>2060</v>
      </c>
      <c r="C5881" s="196">
        <f>'3'!P7+'9'!P7</f>
        <v>0</v>
      </c>
      <c r="D5881" s="197" t="e">
        <f>('3'!P7+'9'!P7)*100/('3'!J7+'9'!J7)</f>
        <v>#DIV/0!</v>
      </c>
    </row>
    <row r="5882" spans="1:4">
      <c r="A5882" s="194" t="s">
        <v>6571</v>
      </c>
      <c r="B5882" s="198" t="s">
        <v>2062</v>
      </c>
      <c r="C5882" s="196">
        <f>'3'!Q7+'9'!Q7</f>
        <v>0</v>
      </c>
      <c r="D5882" s="197" t="e">
        <f>('3'!Q7+'9'!Q7)*100/('3'!J7+'9'!J7)</f>
        <v>#DIV/0!</v>
      </c>
    </row>
    <row r="5883" spans="1:4">
      <c r="A5883" s="194" t="s">
        <v>6572</v>
      </c>
      <c r="B5883" s="201" t="s">
        <v>2154</v>
      </c>
      <c r="C5883" s="196">
        <f>'3'!M9+'9'!M9</f>
        <v>0</v>
      </c>
      <c r="D5883" s="197" t="e">
        <f>('3'!M9+'9'!M9)*100/('3'!J9+'9'!J9)</f>
        <v>#DIV/0!</v>
      </c>
    </row>
    <row r="5884" spans="1:4">
      <c r="A5884" s="194" t="s">
        <v>6573</v>
      </c>
      <c r="B5884" s="198" t="s">
        <v>2056</v>
      </c>
      <c r="C5884" s="196">
        <f>'3'!N9+'9'!N9</f>
        <v>0</v>
      </c>
      <c r="D5884" s="197" t="e">
        <f>('3'!N9+'9'!N9)*100/('3'!J9+'9'!J9)</f>
        <v>#DIV/0!</v>
      </c>
    </row>
    <row r="5885" spans="1:4">
      <c r="A5885" s="194" t="s">
        <v>6574</v>
      </c>
      <c r="B5885" s="198" t="s">
        <v>2058</v>
      </c>
      <c r="C5885" s="196">
        <f>'3'!O9+'9'!O9</f>
        <v>0</v>
      </c>
      <c r="D5885" s="197" t="e">
        <f>('3'!O9+'9'!O9)*100/('3'!J9+'9'!J9)</f>
        <v>#DIV/0!</v>
      </c>
    </row>
    <row r="5886" spans="1:4">
      <c r="A5886" s="194" t="s">
        <v>6575</v>
      </c>
      <c r="B5886" s="198" t="s">
        <v>2060</v>
      </c>
      <c r="C5886" s="196">
        <f>'3'!P9+'9'!P9</f>
        <v>0</v>
      </c>
      <c r="D5886" s="197" t="e">
        <f>('3'!P9+'9'!P9)*100/('3'!J9+'9'!J9)</f>
        <v>#DIV/0!</v>
      </c>
    </row>
    <row r="5887" spans="1:4">
      <c r="A5887" s="194" t="s">
        <v>6576</v>
      </c>
      <c r="B5887" s="198" t="s">
        <v>2062</v>
      </c>
      <c r="C5887" s="196">
        <f>'3'!Q9+'9'!Q9</f>
        <v>0</v>
      </c>
      <c r="D5887" s="197" t="e">
        <f>('3'!Q9+'9'!Q9)*100/('3'!J9+'9'!J9)</f>
        <v>#DIV/0!</v>
      </c>
    </row>
    <row r="5888" spans="1:4">
      <c r="A5888" s="194" t="s">
        <v>6577</v>
      </c>
      <c r="B5888" s="201" t="s">
        <v>2160</v>
      </c>
      <c r="C5888" s="196">
        <f>'3'!M10+'9'!M10</f>
        <v>0</v>
      </c>
      <c r="D5888" s="197" t="e">
        <f>('3'!M10+'9'!M10)*100/('3'!J10+'9'!J10)</f>
        <v>#DIV/0!</v>
      </c>
    </row>
    <row r="5889" spans="1:4">
      <c r="A5889" s="194" t="s">
        <v>6578</v>
      </c>
      <c r="B5889" s="198" t="s">
        <v>2056</v>
      </c>
      <c r="C5889" s="196">
        <f>'3'!N10+'9'!N10</f>
        <v>0</v>
      </c>
      <c r="D5889" s="197" t="e">
        <f>('3'!N10+'9'!N10)*100/('3'!J10+'9'!J10)</f>
        <v>#DIV/0!</v>
      </c>
    </row>
    <row r="5890" spans="1:4">
      <c r="A5890" s="194" t="s">
        <v>6579</v>
      </c>
      <c r="B5890" s="198" t="s">
        <v>2058</v>
      </c>
      <c r="C5890" s="196">
        <f>'3'!O10+'9'!O10</f>
        <v>0</v>
      </c>
      <c r="D5890" s="197" t="e">
        <f>('3'!O10+'9'!O10)*100/('3'!J10+'9'!J10)</f>
        <v>#DIV/0!</v>
      </c>
    </row>
    <row r="5891" spans="1:4">
      <c r="A5891" s="194" t="s">
        <v>6580</v>
      </c>
      <c r="B5891" s="198" t="s">
        <v>2060</v>
      </c>
      <c r="C5891" s="196">
        <f>'3'!P10+'9'!P10</f>
        <v>0</v>
      </c>
      <c r="D5891" s="197" t="e">
        <f>('3'!P10+'9'!P10)*100/('3'!J10+'9'!J10)</f>
        <v>#DIV/0!</v>
      </c>
    </row>
    <row r="5892" spans="1:4">
      <c r="A5892" s="194" t="s">
        <v>6581</v>
      </c>
      <c r="B5892" s="198" t="s">
        <v>2062</v>
      </c>
      <c r="C5892" s="196">
        <f>'3'!Q10+'9'!Q10</f>
        <v>0</v>
      </c>
      <c r="D5892" s="197" t="e">
        <f>('3'!Q10+'9'!Q10)*100/('3'!J10+'9'!J10)</f>
        <v>#DIV/0!</v>
      </c>
    </row>
    <row r="5893" spans="1:4">
      <c r="A5893" s="194" t="s">
        <v>6582</v>
      </c>
      <c r="B5893" s="201" t="s">
        <v>2166</v>
      </c>
      <c r="C5893" s="196">
        <f>'3'!M11+'9'!M11</f>
        <v>0</v>
      </c>
      <c r="D5893" s="197" t="e">
        <f>('3'!M11+'9'!M11)*100/('3'!J11+'9'!J11)</f>
        <v>#DIV/0!</v>
      </c>
    </row>
    <row r="5894" spans="1:4">
      <c r="A5894" s="194" t="s">
        <v>6583</v>
      </c>
      <c r="B5894" s="198" t="s">
        <v>2056</v>
      </c>
      <c r="C5894" s="196">
        <f>'3'!N11+'9'!N11</f>
        <v>0</v>
      </c>
      <c r="D5894" s="197" t="e">
        <f>('3'!N11+'9'!N11)*100/('3'!J11+'9'!J11)</f>
        <v>#DIV/0!</v>
      </c>
    </row>
    <row r="5895" spans="1:4">
      <c r="A5895" s="194" t="s">
        <v>6584</v>
      </c>
      <c r="B5895" s="198" t="s">
        <v>2058</v>
      </c>
      <c r="C5895" s="196">
        <f>'3'!O11+'9'!O11</f>
        <v>0</v>
      </c>
      <c r="D5895" s="197" t="e">
        <f>('3'!O11+'9'!O11)*100/('3'!J11+'9'!J11)</f>
        <v>#DIV/0!</v>
      </c>
    </row>
    <row r="5896" spans="1:4">
      <c r="A5896" s="194" t="s">
        <v>6585</v>
      </c>
      <c r="B5896" s="198" t="s">
        <v>2060</v>
      </c>
      <c r="C5896" s="196">
        <f>'3'!P11+'9'!P11</f>
        <v>0</v>
      </c>
      <c r="D5896" s="197" t="e">
        <f>('3'!P11+'9'!P11)*100/('3'!J11+'9'!J11)</f>
        <v>#DIV/0!</v>
      </c>
    </row>
    <row r="5897" spans="1:4">
      <c r="A5897" s="194" t="s">
        <v>6586</v>
      </c>
      <c r="B5897" s="198" t="s">
        <v>2062</v>
      </c>
      <c r="C5897" s="196">
        <f>'3'!Q11+'9'!Q11</f>
        <v>0</v>
      </c>
      <c r="D5897" s="197" t="e">
        <f>('3'!Q11+'9'!Q11)*100/('3'!J11+'9'!J11)</f>
        <v>#DIV/0!</v>
      </c>
    </row>
    <row r="5898" spans="1:4">
      <c r="A5898" s="194" t="s">
        <v>6587</v>
      </c>
      <c r="B5898" s="201" t="s">
        <v>2172</v>
      </c>
      <c r="C5898" s="196">
        <f>'3'!M13+'9'!M13</f>
        <v>0</v>
      </c>
      <c r="D5898" s="197" t="e">
        <f>('3'!M13+'9'!M13)*100/('3'!J13+'9'!J13)</f>
        <v>#DIV/0!</v>
      </c>
    </row>
    <row r="5899" spans="1:4">
      <c r="A5899" s="194" t="s">
        <v>6588</v>
      </c>
      <c r="B5899" s="198" t="s">
        <v>2056</v>
      </c>
      <c r="C5899" s="196">
        <f>'3'!N13+'9'!N13</f>
        <v>0</v>
      </c>
      <c r="D5899" s="197" t="e">
        <f>('3'!N13+'9'!N13)*100/('3'!J13+'9'!J13)</f>
        <v>#DIV/0!</v>
      </c>
    </row>
    <row r="5900" spans="1:4">
      <c r="A5900" s="194" t="s">
        <v>6589</v>
      </c>
      <c r="B5900" s="198" t="s">
        <v>2058</v>
      </c>
      <c r="C5900" s="196">
        <f>'3'!O13+'9'!O13</f>
        <v>0</v>
      </c>
      <c r="D5900" s="197" t="e">
        <f>('3'!O13+'9'!O13)*100/('3'!J13+'9'!J13)</f>
        <v>#DIV/0!</v>
      </c>
    </row>
    <row r="5901" spans="1:4">
      <c r="A5901" s="194" t="s">
        <v>6590</v>
      </c>
      <c r="B5901" s="198" t="s">
        <v>2060</v>
      </c>
      <c r="C5901" s="196">
        <f>'3'!P13+'9'!P13</f>
        <v>0</v>
      </c>
      <c r="D5901" s="197" t="e">
        <f>('3'!P13+'9'!P13)*100/('3'!J13+'9'!J13)</f>
        <v>#DIV/0!</v>
      </c>
    </row>
    <row r="5902" spans="1:4">
      <c r="A5902" s="194" t="s">
        <v>6591</v>
      </c>
      <c r="B5902" s="198" t="s">
        <v>2062</v>
      </c>
      <c r="C5902" s="196">
        <f>'3'!Q13+'9'!Q13</f>
        <v>0</v>
      </c>
      <c r="D5902" s="197" t="e">
        <f>('3'!Q13+'9'!Q13)*100/('3'!J13+'9'!J13)</f>
        <v>#DIV/0!</v>
      </c>
    </row>
    <row r="5903" spans="1:4">
      <c r="A5903" s="194" t="s">
        <v>6592</v>
      </c>
      <c r="B5903" s="201" t="s">
        <v>2178</v>
      </c>
      <c r="C5903" s="196">
        <f>'3'!M14+'9'!M14</f>
        <v>0</v>
      </c>
      <c r="D5903" s="197" t="e">
        <f>('3'!M14+'9'!M14)*100/('3'!J14+'9'!J14)</f>
        <v>#DIV/0!</v>
      </c>
    </row>
    <row r="5904" spans="1:4">
      <c r="A5904" s="194" t="s">
        <v>6593</v>
      </c>
      <c r="B5904" s="198" t="s">
        <v>2056</v>
      </c>
      <c r="C5904" s="196">
        <f>'3'!N14+'9'!N14</f>
        <v>0</v>
      </c>
      <c r="D5904" s="197" t="e">
        <f>('3'!N14+'9'!N14)*100/('3'!J14+'9'!J14)</f>
        <v>#DIV/0!</v>
      </c>
    </row>
    <row r="5905" spans="1:4">
      <c r="A5905" s="194" t="s">
        <v>6594</v>
      </c>
      <c r="B5905" s="198" t="s">
        <v>2058</v>
      </c>
      <c r="C5905" s="196">
        <f>'3'!O14+'9'!O14</f>
        <v>0</v>
      </c>
      <c r="D5905" s="197" t="e">
        <f>('3'!O14+'9'!O14)*100/('3'!J14+'9'!J14)</f>
        <v>#DIV/0!</v>
      </c>
    </row>
    <row r="5906" spans="1:4">
      <c r="A5906" s="194" t="s">
        <v>6595</v>
      </c>
      <c r="B5906" s="198" t="s">
        <v>2060</v>
      </c>
      <c r="C5906" s="196">
        <f>'3'!P14+'9'!P14</f>
        <v>0</v>
      </c>
      <c r="D5906" s="197" t="e">
        <f>('3'!P14+'9'!P14)*100/('3'!J14+'9'!J14)</f>
        <v>#DIV/0!</v>
      </c>
    </row>
    <row r="5907" spans="1:4">
      <c r="A5907" s="194" t="s">
        <v>6596</v>
      </c>
      <c r="B5907" s="198" t="s">
        <v>2062</v>
      </c>
      <c r="C5907" s="196">
        <f>'3'!Q14+'9'!Q14</f>
        <v>0</v>
      </c>
      <c r="D5907" s="197" t="e">
        <f>('3'!Q14+'9'!Q14)*100/('3'!J14+'9'!J14)</f>
        <v>#DIV/0!</v>
      </c>
    </row>
    <row r="5908" spans="1:4">
      <c r="A5908" s="194" t="s">
        <v>6597</v>
      </c>
      <c r="B5908" s="201" t="s">
        <v>2184</v>
      </c>
      <c r="C5908" s="196">
        <f>'3'!M15+'9'!M15</f>
        <v>0</v>
      </c>
      <c r="D5908" s="197" t="e">
        <f>('3'!M15+'9'!M15)*100/('3'!J15+'9'!J15)</f>
        <v>#DIV/0!</v>
      </c>
    </row>
    <row r="5909" spans="1:4">
      <c r="A5909" s="194" t="s">
        <v>6598</v>
      </c>
      <c r="B5909" s="198" t="s">
        <v>2056</v>
      </c>
      <c r="C5909" s="196">
        <f>'3'!N15+'9'!N15</f>
        <v>0</v>
      </c>
      <c r="D5909" s="197" t="e">
        <f>('3'!N15+'9'!N15)*100/('3'!J15+'9'!J15)</f>
        <v>#DIV/0!</v>
      </c>
    </row>
    <row r="5910" spans="1:4">
      <c r="A5910" s="194" t="s">
        <v>6599</v>
      </c>
      <c r="B5910" s="198" t="s">
        <v>2058</v>
      </c>
      <c r="C5910" s="196">
        <f>'3'!O15+'9'!O15</f>
        <v>0</v>
      </c>
      <c r="D5910" s="197" t="e">
        <f>('3'!O15+'9'!O15)*100/('3'!J15+'9'!J15)</f>
        <v>#DIV/0!</v>
      </c>
    </row>
    <row r="5911" spans="1:4">
      <c r="A5911" s="194" t="s">
        <v>6600</v>
      </c>
      <c r="B5911" s="198" t="s">
        <v>2060</v>
      </c>
      <c r="C5911" s="196">
        <f>'3'!P15+'9'!P15</f>
        <v>0</v>
      </c>
      <c r="D5911" s="197" t="e">
        <f>('3'!P15+'9'!P15)*100/('3'!J15+'9'!J15)</f>
        <v>#DIV/0!</v>
      </c>
    </row>
    <row r="5912" spans="1:4">
      <c r="A5912" s="194" t="s">
        <v>6601</v>
      </c>
      <c r="B5912" s="198" t="s">
        <v>2062</v>
      </c>
      <c r="C5912" s="196">
        <f>'3'!Q15+'9'!Q15</f>
        <v>0</v>
      </c>
      <c r="D5912" s="197" t="e">
        <f>('3'!Q15+'9'!Q15)*100/('3'!J15+'9'!J15)</f>
        <v>#DIV/0!</v>
      </c>
    </row>
    <row r="5913" spans="1:4">
      <c r="A5913" s="194" t="s">
        <v>6602</v>
      </c>
      <c r="B5913" s="201" t="s">
        <v>2190</v>
      </c>
      <c r="C5913" s="196">
        <f>'3'!M16+'9'!M16</f>
        <v>0</v>
      </c>
      <c r="D5913" s="197" t="e">
        <f>('3'!M16+'9'!M16)*100/('3'!J16+'9'!J16)</f>
        <v>#DIV/0!</v>
      </c>
    </row>
    <row r="5914" spans="1:4">
      <c r="A5914" s="194" t="s">
        <v>6603</v>
      </c>
      <c r="B5914" s="198" t="s">
        <v>2056</v>
      </c>
      <c r="C5914" s="196">
        <f>'3'!N16+'9'!N16</f>
        <v>0</v>
      </c>
      <c r="D5914" s="197" t="e">
        <f>('3'!N16+'9'!N16)*100/('3'!J16+'9'!J16)</f>
        <v>#DIV/0!</v>
      </c>
    </row>
    <row r="5915" spans="1:4">
      <c r="A5915" s="194" t="s">
        <v>6604</v>
      </c>
      <c r="B5915" s="198" t="s">
        <v>2058</v>
      </c>
      <c r="C5915" s="196">
        <f>'3'!O16+'9'!O16</f>
        <v>0</v>
      </c>
      <c r="D5915" s="197" t="e">
        <f>('3'!O16+'9'!O16)*100/('3'!J16+'9'!J16)</f>
        <v>#DIV/0!</v>
      </c>
    </row>
    <row r="5916" spans="1:4">
      <c r="A5916" s="194" t="s">
        <v>6605</v>
      </c>
      <c r="B5916" s="198" t="s">
        <v>2060</v>
      </c>
      <c r="C5916" s="196">
        <f>'3'!P16+'9'!P16</f>
        <v>0</v>
      </c>
      <c r="D5916" s="197" t="e">
        <f>('3'!P16+'9'!P16)*100/('3'!J16+'9'!J16)</f>
        <v>#DIV/0!</v>
      </c>
    </row>
    <row r="5917" spans="1:4">
      <c r="A5917" s="194" t="s">
        <v>6606</v>
      </c>
      <c r="B5917" s="198" t="s">
        <v>2062</v>
      </c>
      <c r="C5917" s="196">
        <f>'3'!Q16+'9'!Q16</f>
        <v>0</v>
      </c>
      <c r="D5917" s="197" t="e">
        <f>('3'!Q16+'9'!Q16)*100/('3'!J16+'9'!J16)</f>
        <v>#DIV/0!</v>
      </c>
    </row>
    <row r="5918" spans="1:4">
      <c r="A5918" s="194" t="s">
        <v>6607</v>
      </c>
      <c r="B5918" s="201" t="s">
        <v>2196</v>
      </c>
      <c r="C5918" s="196">
        <f>'3'!M17+'9'!M17</f>
        <v>0</v>
      </c>
      <c r="D5918" s="197" t="e">
        <f>('3'!M17+'9'!M17)*100/('3'!J17+'9'!J17)</f>
        <v>#DIV/0!</v>
      </c>
    </row>
    <row r="5919" spans="1:4">
      <c r="A5919" s="194" t="s">
        <v>6608</v>
      </c>
      <c r="B5919" s="198" t="s">
        <v>2056</v>
      </c>
      <c r="C5919" s="196">
        <f>'3'!N17+'9'!N17</f>
        <v>0</v>
      </c>
      <c r="D5919" s="197" t="e">
        <f>('3'!N17+'9'!N17)*100/('3'!J17+'9'!J17)</f>
        <v>#DIV/0!</v>
      </c>
    </row>
    <row r="5920" spans="1:4">
      <c r="A5920" s="194" t="s">
        <v>6609</v>
      </c>
      <c r="B5920" s="198" t="s">
        <v>2058</v>
      </c>
      <c r="C5920" s="196">
        <f>'3'!O17+'9'!O17</f>
        <v>0</v>
      </c>
      <c r="D5920" s="197" t="e">
        <f>('3'!O17+'9'!O17)*100/('3'!J17+'9'!J17)</f>
        <v>#DIV/0!</v>
      </c>
    </row>
    <row r="5921" spans="1:4">
      <c r="A5921" s="194" t="s">
        <v>6610</v>
      </c>
      <c r="B5921" s="198" t="s">
        <v>2060</v>
      </c>
      <c r="C5921" s="196">
        <f>'3'!P17+'9'!P17</f>
        <v>0</v>
      </c>
      <c r="D5921" s="197" t="e">
        <f>('3'!P17+'9'!P17)*100/('3'!J17+'9'!J17)</f>
        <v>#DIV/0!</v>
      </c>
    </row>
    <row r="5922" spans="1:4">
      <c r="A5922" s="194" t="s">
        <v>6611</v>
      </c>
      <c r="B5922" s="198" t="s">
        <v>2062</v>
      </c>
      <c r="C5922" s="196">
        <f>'3'!Q17+'9'!Q17</f>
        <v>0</v>
      </c>
      <c r="D5922" s="197" t="e">
        <f>('3'!Q17+'9'!Q17)*100/('3'!J17+'9'!J17)</f>
        <v>#DIV/0!</v>
      </c>
    </row>
    <row r="5923" spans="1:4">
      <c r="A5923" s="194" t="s">
        <v>6612</v>
      </c>
      <c r="B5923" s="201" t="s">
        <v>2202</v>
      </c>
      <c r="C5923" s="196">
        <f>'3'!M20+'9'!M20</f>
        <v>0</v>
      </c>
      <c r="D5923" s="197" t="e">
        <f>('3'!M20+'9'!M20)*100/('3'!J20+'9'!J20)</f>
        <v>#DIV/0!</v>
      </c>
    </row>
    <row r="5924" spans="1:4">
      <c r="A5924" s="194" t="s">
        <v>6613</v>
      </c>
      <c r="B5924" s="198" t="s">
        <v>2056</v>
      </c>
      <c r="C5924" s="196">
        <f>'3'!N20+'9'!N20</f>
        <v>0</v>
      </c>
      <c r="D5924" s="197" t="e">
        <f>('3'!N20+'9'!N20)*100/('3'!J20+'9'!J20)</f>
        <v>#DIV/0!</v>
      </c>
    </row>
    <row r="5925" spans="1:4">
      <c r="A5925" s="194" t="s">
        <v>6614</v>
      </c>
      <c r="B5925" s="198" t="s">
        <v>2058</v>
      </c>
      <c r="C5925" s="196">
        <f>'3'!O20+'9'!O20</f>
        <v>0</v>
      </c>
      <c r="D5925" s="197" t="e">
        <f>('3'!O20+'9'!O20)*100/('3'!J20+'9'!J20)</f>
        <v>#DIV/0!</v>
      </c>
    </row>
    <row r="5926" spans="1:4">
      <c r="A5926" s="194" t="s">
        <v>6615</v>
      </c>
      <c r="B5926" s="198" t="s">
        <v>2060</v>
      </c>
      <c r="C5926" s="196">
        <f>'3'!P20+'9'!P20</f>
        <v>0</v>
      </c>
      <c r="D5926" s="197" t="e">
        <f>('3'!P20+'9'!P20)*100/('3'!J20+'9'!J20)</f>
        <v>#DIV/0!</v>
      </c>
    </row>
    <row r="5927" spans="1:4">
      <c r="A5927" s="194" t="s">
        <v>6616</v>
      </c>
      <c r="B5927" s="198" t="s">
        <v>2062</v>
      </c>
      <c r="C5927" s="196">
        <f>'3'!Q20+'9'!Q20</f>
        <v>0</v>
      </c>
      <c r="D5927" s="197" t="e">
        <f>('3'!Q20+'9'!Q20)*100/('3'!J20+'9'!J20)</f>
        <v>#DIV/0!</v>
      </c>
    </row>
    <row r="5928" spans="1:4">
      <c r="A5928" s="194" t="s">
        <v>6617</v>
      </c>
      <c r="B5928" s="201" t="s">
        <v>2208</v>
      </c>
      <c r="C5928" s="196">
        <f>'3'!M21+'9'!M21</f>
        <v>0</v>
      </c>
      <c r="D5928" s="197" t="e">
        <f>('3'!M21+'9'!M21)*100/('3'!J21+'9'!J21)</f>
        <v>#DIV/0!</v>
      </c>
    </row>
    <row r="5929" spans="1:4">
      <c r="A5929" s="194" t="s">
        <v>6618</v>
      </c>
      <c r="B5929" s="198" t="s">
        <v>2056</v>
      </c>
      <c r="C5929" s="196">
        <f>'3'!N21+'9'!N21</f>
        <v>0</v>
      </c>
      <c r="D5929" s="197" t="e">
        <f>('3'!N21+'9'!N21)*100/('3'!J21+'9'!J21)</f>
        <v>#DIV/0!</v>
      </c>
    </row>
    <row r="5930" spans="1:4">
      <c r="A5930" s="194" t="s">
        <v>6619</v>
      </c>
      <c r="B5930" s="198" t="s">
        <v>2058</v>
      </c>
      <c r="C5930" s="196">
        <f>'3'!O21+'9'!O21</f>
        <v>0</v>
      </c>
      <c r="D5930" s="197" t="e">
        <f>('3'!O21+'9'!O21)*100/('3'!J21+'9'!J21)</f>
        <v>#DIV/0!</v>
      </c>
    </row>
    <row r="5931" spans="1:4">
      <c r="A5931" s="194" t="s">
        <v>6620</v>
      </c>
      <c r="B5931" s="198" t="s">
        <v>2060</v>
      </c>
      <c r="C5931" s="196">
        <f>'3'!P21+'9'!P21</f>
        <v>0</v>
      </c>
      <c r="D5931" s="197" t="e">
        <f>('3'!P21+'9'!P21)*100/('3'!J21+'9'!J21)</f>
        <v>#DIV/0!</v>
      </c>
    </row>
    <row r="5932" spans="1:4">
      <c r="A5932" s="194" t="s">
        <v>6621</v>
      </c>
      <c r="B5932" s="198" t="s">
        <v>2062</v>
      </c>
      <c r="C5932" s="196">
        <f>'3'!Q21+'9'!Q21</f>
        <v>0</v>
      </c>
      <c r="D5932" s="197" t="e">
        <f>('3'!Q21+'9'!Q21)*100/('3'!J21+'9'!J21)</f>
        <v>#DIV/0!</v>
      </c>
    </row>
    <row r="5933" spans="1:4">
      <c r="A5933" s="194" t="s">
        <v>6622</v>
      </c>
      <c r="B5933" s="201" t="s">
        <v>2214</v>
      </c>
      <c r="C5933" s="196">
        <f>'3'!M22+'9'!M22</f>
        <v>0</v>
      </c>
      <c r="D5933" s="197" t="e">
        <f>('3'!M22+'9'!M22)*100/('3'!J22+'9'!J22)</f>
        <v>#DIV/0!</v>
      </c>
    </row>
    <row r="5934" spans="1:4">
      <c r="A5934" s="194" t="s">
        <v>6623</v>
      </c>
      <c r="B5934" s="198" t="s">
        <v>2056</v>
      </c>
      <c r="C5934" s="196">
        <f>'3'!N22+'9'!N22</f>
        <v>0</v>
      </c>
      <c r="D5934" s="197" t="e">
        <f>('3'!N22+'9'!N22)*100/('3'!J22+'9'!J22)</f>
        <v>#DIV/0!</v>
      </c>
    </row>
    <row r="5935" spans="1:4">
      <c r="A5935" s="194" t="s">
        <v>6624</v>
      </c>
      <c r="B5935" s="198" t="s">
        <v>2058</v>
      </c>
      <c r="C5935" s="196">
        <f>'3'!O22+'9'!O22</f>
        <v>0</v>
      </c>
      <c r="D5935" s="197" t="e">
        <f>('3'!O22+'9'!O22)*100/('3'!J22+'9'!J22)</f>
        <v>#DIV/0!</v>
      </c>
    </row>
    <row r="5936" spans="1:4">
      <c r="A5936" s="194" t="s">
        <v>6625</v>
      </c>
      <c r="B5936" s="198" t="s">
        <v>2060</v>
      </c>
      <c r="C5936" s="196">
        <f>'3'!P22+'9'!P22</f>
        <v>0</v>
      </c>
      <c r="D5936" s="197" t="e">
        <f>('3'!P22+'9'!P22)*100/('3'!J22+'9'!J22)</f>
        <v>#DIV/0!</v>
      </c>
    </row>
    <row r="5937" spans="1:4">
      <c r="A5937" s="194" t="s">
        <v>6626</v>
      </c>
      <c r="B5937" s="198" t="s">
        <v>2062</v>
      </c>
      <c r="C5937" s="196">
        <f>'3'!Q22+'9'!Q22</f>
        <v>0</v>
      </c>
      <c r="D5937" s="197" t="e">
        <f>('3'!Q22+'9'!Q22)*100/('3'!J22+'9'!J22)</f>
        <v>#DIV/0!</v>
      </c>
    </row>
    <row r="5938" spans="1:4">
      <c r="A5938" s="194" t="s">
        <v>6627</v>
      </c>
      <c r="B5938" s="201" t="s">
        <v>2220</v>
      </c>
      <c r="C5938" s="196">
        <f>'3'!M23+'9'!M23</f>
        <v>0</v>
      </c>
      <c r="D5938" s="197" t="e">
        <f>('3'!M23+'9'!M23)*100/('3'!J23+'9'!J23)</f>
        <v>#DIV/0!</v>
      </c>
    </row>
    <row r="5939" spans="1:4">
      <c r="A5939" s="194" t="s">
        <v>6628</v>
      </c>
      <c r="B5939" s="198" t="s">
        <v>2056</v>
      </c>
      <c r="C5939" s="196">
        <f>'3'!N23+'9'!N23</f>
        <v>0</v>
      </c>
      <c r="D5939" s="197" t="e">
        <f>('3'!N23+'9'!N23)*100/('3'!J23+'9'!J23)</f>
        <v>#DIV/0!</v>
      </c>
    </row>
    <row r="5940" spans="1:4">
      <c r="A5940" s="194" t="s">
        <v>6629</v>
      </c>
      <c r="B5940" s="198" t="s">
        <v>2058</v>
      </c>
      <c r="C5940" s="196">
        <f>'3'!O23+'9'!O23</f>
        <v>0</v>
      </c>
      <c r="D5940" s="197" t="e">
        <f>('3'!O23+'9'!O23)*100/('3'!J23+'9'!J23)</f>
        <v>#DIV/0!</v>
      </c>
    </row>
    <row r="5941" spans="1:4">
      <c r="A5941" s="194" t="s">
        <v>6630</v>
      </c>
      <c r="B5941" s="198" t="s">
        <v>2060</v>
      </c>
      <c r="C5941" s="196">
        <f>'3'!P23+'9'!P23</f>
        <v>0</v>
      </c>
      <c r="D5941" s="197" t="e">
        <f>('3'!P23+'9'!P23)*100/('3'!J23+'9'!J23)</f>
        <v>#DIV/0!</v>
      </c>
    </row>
    <row r="5942" spans="1:4">
      <c r="A5942" s="194" t="s">
        <v>6631</v>
      </c>
      <c r="B5942" s="198" t="s">
        <v>2062</v>
      </c>
      <c r="C5942" s="196">
        <f>'3'!Q23+'9'!Q23</f>
        <v>0</v>
      </c>
      <c r="D5942" s="197" t="e">
        <f>('3'!Q23+'9'!Q23)*100/('3'!J23+'9'!J23)</f>
        <v>#DIV/0!</v>
      </c>
    </row>
    <row r="5943" spans="1:4">
      <c r="A5943" s="194" t="s">
        <v>6632</v>
      </c>
      <c r="B5943" s="201" t="s">
        <v>2226</v>
      </c>
      <c r="C5943" s="196">
        <f>'3'!M24+'9'!M24</f>
        <v>0</v>
      </c>
      <c r="D5943" s="197" t="e">
        <f>('3'!M24+'9'!M24)*100/('3'!J24+'9'!J24)</f>
        <v>#DIV/0!</v>
      </c>
    </row>
    <row r="5944" spans="1:4">
      <c r="A5944" s="194" t="s">
        <v>6633</v>
      </c>
      <c r="B5944" s="198" t="s">
        <v>2056</v>
      </c>
      <c r="C5944" s="196">
        <f>'3'!N24+'9'!N24</f>
        <v>0</v>
      </c>
      <c r="D5944" s="197" t="e">
        <f>('3'!N24+'9'!N24)*100/('3'!J24+'9'!J24)</f>
        <v>#DIV/0!</v>
      </c>
    </row>
    <row r="5945" spans="1:4">
      <c r="A5945" s="194" t="s">
        <v>6634</v>
      </c>
      <c r="B5945" s="198" t="s">
        <v>2058</v>
      </c>
      <c r="C5945" s="196">
        <f>'3'!O24+'9'!O24</f>
        <v>0</v>
      </c>
      <c r="D5945" s="197" t="e">
        <f>('3'!O24+'9'!O24)*100/('3'!J24+'9'!J24)</f>
        <v>#DIV/0!</v>
      </c>
    </row>
    <row r="5946" spans="1:4">
      <c r="A5946" s="194" t="s">
        <v>6635</v>
      </c>
      <c r="B5946" s="198" t="s">
        <v>2060</v>
      </c>
      <c r="C5946" s="196">
        <f>'3'!P24+'9'!P24</f>
        <v>0</v>
      </c>
      <c r="D5946" s="197" t="e">
        <f>('3'!P24+'9'!P24)*100/('3'!J24+'9'!J24)</f>
        <v>#DIV/0!</v>
      </c>
    </row>
    <row r="5947" spans="1:4">
      <c r="A5947" s="194" t="s">
        <v>6636</v>
      </c>
      <c r="B5947" s="198" t="s">
        <v>2062</v>
      </c>
      <c r="C5947" s="196">
        <f>'3'!Q24+'9'!Q24</f>
        <v>0</v>
      </c>
      <c r="D5947" s="197" t="e">
        <f>('3'!Q24+'9'!Q24)*100/('3'!J24+'9'!J24)</f>
        <v>#DIV/0!</v>
      </c>
    </row>
    <row r="5948" spans="1:4">
      <c r="A5948" s="194" t="s">
        <v>6637</v>
      </c>
      <c r="B5948" s="201" t="s">
        <v>2232</v>
      </c>
      <c r="C5948" s="196">
        <f>'3'!M25+'9'!M25</f>
        <v>0</v>
      </c>
      <c r="D5948" s="197" t="e">
        <f>('3'!M25+'9'!M25)*100/('3'!J25+'9'!J25)</f>
        <v>#DIV/0!</v>
      </c>
    </row>
    <row r="5949" spans="1:4">
      <c r="A5949" s="194" t="s">
        <v>6638</v>
      </c>
      <c r="B5949" s="198" t="s">
        <v>2056</v>
      </c>
      <c r="C5949" s="196">
        <f>'3'!N25+'9'!N25</f>
        <v>0</v>
      </c>
      <c r="D5949" s="197" t="e">
        <f>('3'!N25+'9'!N25)*100/('3'!J25+'9'!J25)</f>
        <v>#DIV/0!</v>
      </c>
    </row>
    <row r="5950" spans="1:4">
      <c r="A5950" s="194" t="s">
        <v>6639</v>
      </c>
      <c r="B5950" s="198" t="s">
        <v>2058</v>
      </c>
      <c r="C5950" s="196">
        <f>'3'!O25+'9'!O25</f>
        <v>0</v>
      </c>
      <c r="D5950" s="197" t="e">
        <f>('3'!O25+'9'!O25)*100/('3'!J25+'9'!J25)</f>
        <v>#DIV/0!</v>
      </c>
    </row>
    <row r="5951" spans="1:4">
      <c r="A5951" s="194" t="s">
        <v>6640</v>
      </c>
      <c r="B5951" s="198" t="s">
        <v>2060</v>
      </c>
      <c r="C5951" s="196">
        <f>'3'!P25+'9'!P25</f>
        <v>0</v>
      </c>
      <c r="D5951" s="197" t="e">
        <f>('3'!P25+'9'!P25)*100/('3'!J25+'9'!J25)</f>
        <v>#DIV/0!</v>
      </c>
    </row>
    <row r="5952" spans="1:4">
      <c r="A5952" s="194" t="s">
        <v>6641</v>
      </c>
      <c r="B5952" s="198" t="s">
        <v>2062</v>
      </c>
      <c r="C5952" s="196">
        <f>'3'!Q25+'9'!Q25</f>
        <v>0</v>
      </c>
      <c r="D5952" s="197" t="e">
        <f>('3'!Q25+'9'!Q25)*100/('3'!J25+'9'!J25)</f>
        <v>#DIV/0!</v>
      </c>
    </row>
    <row r="5953" ht="25.5" spans="1:4">
      <c r="A5953" s="194" t="s">
        <v>6642</v>
      </c>
      <c r="B5953" s="201" t="s">
        <v>2238</v>
      </c>
      <c r="C5953" s="196">
        <f>'3'!M26+'9'!M26</f>
        <v>0</v>
      </c>
      <c r="D5953" s="197" t="e">
        <f>('3'!M26+'9'!M26)*100/('3'!J26+'9'!J26)</f>
        <v>#DIV/0!</v>
      </c>
    </row>
    <row r="5954" spans="1:4">
      <c r="A5954" s="194" t="s">
        <v>6643</v>
      </c>
      <c r="B5954" s="198" t="s">
        <v>2056</v>
      </c>
      <c r="C5954" s="196">
        <f>'3'!N26+'9'!N26</f>
        <v>0</v>
      </c>
      <c r="D5954" s="197" t="e">
        <f>('3'!N26+'9'!N26)*100/('3'!J26+'9'!J26)</f>
        <v>#DIV/0!</v>
      </c>
    </row>
    <row r="5955" spans="1:4">
      <c r="A5955" s="194" t="s">
        <v>6644</v>
      </c>
      <c r="B5955" s="198" t="s">
        <v>2058</v>
      </c>
      <c r="C5955" s="196">
        <f>'3'!O26+'9'!O26</f>
        <v>0</v>
      </c>
      <c r="D5955" s="197" t="e">
        <f>('3'!O26+'9'!O26)*100/('3'!J26+'9'!J26)</f>
        <v>#DIV/0!</v>
      </c>
    </row>
    <row r="5956" spans="1:4">
      <c r="A5956" s="194" t="s">
        <v>6645</v>
      </c>
      <c r="B5956" s="198" t="s">
        <v>2060</v>
      </c>
      <c r="C5956" s="196">
        <f>'3'!P26+'9'!P26</f>
        <v>0</v>
      </c>
      <c r="D5956" s="197" t="e">
        <f>('3'!P26+'9'!P26)*100/('3'!J26+'9'!J26)</f>
        <v>#DIV/0!</v>
      </c>
    </row>
    <row r="5957" spans="1:4">
      <c r="A5957" s="194" t="s">
        <v>6646</v>
      </c>
      <c r="B5957" s="198" t="s">
        <v>2062</v>
      </c>
      <c r="C5957" s="196">
        <f>'3'!Q26+'9'!Q26</f>
        <v>0</v>
      </c>
      <c r="D5957" s="197" t="e">
        <f>('3'!Q26+'9'!Q26)*100/('3'!J26+'9'!J26)</f>
        <v>#DIV/0!</v>
      </c>
    </row>
    <row r="5958" spans="1:4">
      <c r="A5958" s="194" t="s">
        <v>6647</v>
      </c>
      <c r="B5958" s="201" t="s">
        <v>2244</v>
      </c>
      <c r="C5958" s="196">
        <f>'3'!M27+'9'!M27</f>
        <v>0</v>
      </c>
      <c r="D5958" s="197" t="e">
        <f>('3'!M27+'9'!M27)*100/('3'!J27+'9'!J27)</f>
        <v>#DIV/0!</v>
      </c>
    </row>
    <row r="5959" spans="1:4">
      <c r="A5959" s="194" t="s">
        <v>6648</v>
      </c>
      <c r="B5959" s="198" t="s">
        <v>2056</v>
      </c>
      <c r="C5959" s="196">
        <f>'3'!N27+'9'!N27</f>
        <v>0</v>
      </c>
      <c r="D5959" s="197" t="e">
        <f>('3'!N27+'9'!N27)*100/('3'!J27+'9'!J27)</f>
        <v>#DIV/0!</v>
      </c>
    </row>
    <row r="5960" spans="1:4">
      <c r="A5960" s="194" t="s">
        <v>6649</v>
      </c>
      <c r="B5960" s="198" t="s">
        <v>2058</v>
      </c>
      <c r="C5960" s="196">
        <f>'3'!O27+'9'!O27</f>
        <v>0</v>
      </c>
      <c r="D5960" s="197" t="e">
        <f>('3'!O27+'9'!O27)*100/('3'!J27+'9'!J27)</f>
        <v>#DIV/0!</v>
      </c>
    </row>
    <row r="5961" spans="1:4">
      <c r="A5961" s="194" t="s">
        <v>6650</v>
      </c>
      <c r="B5961" s="198" t="s">
        <v>2060</v>
      </c>
      <c r="C5961" s="196">
        <f>'3'!P27+'9'!P27</f>
        <v>0</v>
      </c>
      <c r="D5961" s="197" t="e">
        <f>('3'!P27+'9'!P27)*100/('3'!J27+'9'!J27)</f>
        <v>#DIV/0!</v>
      </c>
    </row>
    <row r="5962" spans="1:4">
      <c r="A5962" s="194" t="s">
        <v>6651</v>
      </c>
      <c r="B5962" s="198" t="s">
        <v>2062</v>
      </c>
      <c r="C5962" s="196">
        <f>'3'!Q27+'9'!Q27</f>
        <v>0</v>
      </c>
      <c r="D5962" s="197" t="e">
        <f>('3'!Q27+'9'!Q27)*100/('3'!J27+'9'!J27)</f>
        <v>#DIV/0!</v>
      </c>
    </row>
    <row r="5963" spans="1:4">
      <c r="A5963" s="194" t="s">
        <v>6652</v>
      </c>
      <c r="B5963" s="201" t="s">
        <v>2250</v>
      </c>
      <c r="C5963" s="196">
        <f>'3'!M28+'9'!M28</f>
        <v>0</v>
      </c>
      <c r="D5963" s="197" t="e">
        <f>('3'!M28+'9'!M28)*100/('3'!J28+'9'!J28)</f>
        <v>#DIV/0!</v>
      </c>
    </row>
    <row r="5964" spans="1:4">
      <c r="A5964" s="194" t="s">
        <v>6653</v>
      </c>
      <c r="B5964" s="198" t="s">
        <v>2056</v>
      </c>
      <c r="C5964" s="196">
        <f>'3'!N28+'9'!N28</f>
        <v>0</v>
      </c>
      <c r="D5964" s="197" t="e">
        <f>('3'!N28+'9'!N28)*100/('3'!J28+'9'!J28)</f>
        <v>#DIV/0!</v>
      </c>
    </row>
    <row r="5965" spans="1:4">
      <c r="A5965" s="194" t="s">
        <v>6654</v>
      </c>
      <c r="B5965" s="198" t="s">
        <v>2058</v>
      </c>
      <c r="C5965" s="196">
        <f>'3'!O28+'9'!O28</f>
        <v>0</v>
      </c>
      <c r="D5965" s="197" t="e">
        <f>('3'!O28+'9'!O28)*100/('3'!J28+'9'!J28)</f>
        <v>#DIV/0!</v>
      </c>
    </row>
    <row r="5966" spans="1:4">
      <c r="A5966" s="194" t="s">
        <v>6655</v>
      </c>
      <c r="B5966" s="198" t="s">
        <v>2060</v>
      </c>
      <c r="C5966" s="196">
        <f>'3'!P28+'9'!P28</f>
        <v>0</v>
      </c>
      <c r="D5966" s="197" t="e">
        <f>('3'!P28+'9'!P28)*100/('3'!J28+'9'!J28)</f>
        <v>#DIV/0!</v>
      </c>
    </row>
    <row r="5967" spans="1:4">
      <c r="A5967" s="194" t="s">
        <v>6656</v>
      </c>
      <c r="B5967" s="198" t="s">
        <v>2062</v>
      </c>
      <c r="C5967" s="196">
        <f>'3'!Q28+'9'!Q28</f>
        <v>0</v>
      </c>
      <c r="D5967" s="197" t="e">
        <f>('3'!Q28+'9'!Q28)*100/('3'!J28+'9'!J28)</f>
        <v>#DIV/0!</v>
      </c>
    </row>
    <row r="5968" spans="1:4">
      <c r="A5968" s="194" t="s">
        <v>6657</v>
      </c>
      <c r="B5968" s="201" t="s">
        <v>2256</v>
      </c>
      <c r="C5968" s="196">
        <f>'3'!M29+'9'!M29</f>
        <v>0</v>
      </c>
      <c r="D5968" s="197" t="e">
        <f>('3'!M29+'9'!M29)*100/('3'!J29+'9'!J29)</f>
        <v>#DIV/0!</v>
      </c>
    </row>
    <row r="5969" spans="1:4">
      <c r="A5969" s="194" t="s">
        <v>6658</v>
      </c>
      <c r="B5969" s="198" t="s">
        <v>2056</v>
      </c>
      <c r="C5969" s="196">
        <f>'3'!N29+'9'!N29</f>
        <v>0</v>
      </c>
      <c r="D5969" s="197" t="e">
        <f>('3'!N29+'9'!N29)*100/('3'!J29+'9'!J29)</f>
        <v>#DIV/0!</v>
      </c>
    </row>
    <row r="5970" spans="1:4">
      <c r="A5970" s="194" t="s">
        <v>6659</v>
      </c>
      <c r="B5970" s="198" t="s">
        <v>2058</v>
      </c>
      <c r="C5970" s="196">
        <f>'3'!O29+'9'!O29</f>
        <v>0</v>
      </c>
      <c r="D5970" s="197" t="e">
        <f>('3'!O29+'9'!O29)*100/('3'!J29+'9'!J29)</f>
        <v>#DIV/0!</v>
      </c>
    </row>
    <row r="5971" spans="1:4">
      <c r="A5971" s="194" t="s">
        <v>6660</v>
      </c>
      <c r="B5971" s="198" t="s">
        <v>2060</v>
      </c>
      <c r="C5971" s="196">
        <f>'3'!P29+'9'!P29</f>
        <v>0</v>
      </c>
      <c r="D5971" s="197" t="e">
        <f>('3'!P29+'9'!P29)*100/('3'!J29+'9'!J29)</f>
        <v>#DIV/0!</v>
      </c>
    </row>
    <row r="5972" spans="1:4">
      <c r="A5972" s="194" t="s">
        <v>6661</v>
      </c>
      <c r="B5972" s="198" t="s">
        <v>2062</v>
      </c>
      <c r="C5972" s="196">
        <f>'3'!Q29+'9'!Q29</f>
        <v>0</v>
      </c>
      <c r="D5972" s="197" t="e">
        <f>('3'!Q29+'9'!Q29)*100/('3'!J29+'9'!J29)</f>
        <v>#DIV/0!</v>
      </c>
    </row>
    <row r="5973" spans="1:4">
      <c r="A5973" s="194" t="s">
        <v>6662</v>
      </c>
      <c r="B5973" s="201" t="s">
        <v>2262</v>
      </c>
      <c r="C5973" s="196">
        <f>'3'!M31+'9'!M31</f>
        <v>0</v>
      </c>
      <c r="D5973" s="197" t="e">
        <f>('3'!M31+'9'!M31)*100/('3'!J31+'9'!J31)</f>
        <v>#DIV/0!</v>
      </c>
    </row>
    <row r="5974" spans="1:4">
      <c r="A5974" s="194" t="s">
        <v>6663</v>
      </c>
      <c r="B5974" s="198" t="s">
        <v>2056</v>
      </c>
      <c r="C5974" s="196">
        <f>'3'!N31+'9'!N31</f>
        <v>0</v>
      </c>
      <c r="D5974" s="197" t="e">
        <f>('3'!N31+'9'!N31)*100/('3'!J31+'9'!J31)</f>
        <v>#DIV/0!</v>
      </c>
    </row>
    <row r="5975" spans="1:4">
      <c r="A5975" s="194" t="s">
        <v>6664</v>
      </c>
      <c r="B5975" s="198" t="s">
        <v>2058</v>
      </c>
      <c r="C5975" s="196">
        <f>'3'!O31+'9'!O31</f>
        <v>0</v>
      </c>
      <c r="D5975" s="197" t="e">
        <f>('3'!O31+'9'!O31)*100/('3'!J31+'9'!J31)</f>
        <v>#DIV/0!</v>
      </c>
    </row>
    <row r="5976" spans="1:4">
      <c r="A5976" s="194" t="s">
        <v>6665</v>
      </c>
      <c r="B5976" s="198" t="s">
        <v>2060</v>
      </c>
      <c r="C5976" s="196">
        <f>'3'!P31+'9'!P31</f>
        <v>0</v>
      </c>
      <c r="D5976" s="197" t="e">
        <f>('3'!P31+'9'!P31)*100/('3'!J31+'9'!J31)</f>
        <v>#DIV/0!</v>
      </c>
    </row>
    <row r="5977" spans="1:4">
      <c r="A5977" s="194" t="s">
        <v>6666</v>
      </c>
      <c r="B5977" s="198" t="s">
        <v>2062</v>
      </c>
      <c r="C5977" s="196">
        <f>'3'!Q31+'9'!Q31</f>
        <v>0</v>
      </c>
      <c r="D5977" s="197" t="e">
        <f>('3'!Q31+'9'!Q31)*100/('3'!J31+'9'!J31)</f>
        <v>#DIV/0!</v>
      </c>
    </row>
    <row r="5978" spans="1:4">
      <c r="A5978" s="194" t="s">
        <v>6667</v>
      </c>
      <c r="B5978" s="201" t="s">
        <v>2268</v>
      </c>
      <c r="C5978" s="196">
        <f>'4'!M6+'10'!M6</f>
        <v>0</v>
      </c>
      <c r="D5978" s="197" t="e">
        <f>('4'!M6+'10'!M6)*100/('4'!J6+'10'!J6)</f>
        <v>#DIV/0!</v>
      </c>
    </row>
    <row r="5979" spans="1:4">
      <c r="A5979" s="194" t="s">
        <v>6668</v>
      </c>
      <c r="B5979" s="198" t="s">
        <v>2056</v>
      </c>
      <c r="C5979" s="196">
        <f>'4'!N6+'10'!N6</f>
        <v>0</v>
      </c>
      <c r="D5979" s="197" t="e">
        <f>('4'!N6+'10'!N6)*100/('4'!J6+'10'!J6)</f>
        <v>#DIV/0!</v>
      </c>
    </row>
    <row r="5980" spans="1:4">
      <c r="A5980" s="194" t="s">
        <v>6669</v>
      </c>
      <c r="B5980" s="198" t="s">
        <v>2058</v>
      </c>
      <c r="C5980" s="196">
        <f>'4'!O6+'10'!O6</f>
        <v>0</v>
      </c>
      <c r="D5980" s="197" t="e">
        <f>('4'!O6+'10'!O6)*100/('4'!J6+'10'!J6)</f>
        <v>#DIV/0!</v>
      </c>
    </row>
    <row r="5981" spans="1:4">
      <c r="A5981" s="194" t="s">
        <v>6670</v>
      </c>
      <c r="B5981" s="198" t="s">
        <v>2060</v>
      </c>
      <c r="C5981" s="196">
        <f>'4'!P6+'10'!P6</f>
        <v>0</v>
      </c>
      <c r="D5981" s="197" t="e">
        <f>('4'!P6+'10'!P6)*100/('4'!J6+'10'!J6)</f>
        <v>#DIV/0!</v>
      </c>
    </row>
    <row r="5982" spans="1:4">
      <c r="A5982" s="194" t="s">
        <v>6671</v>
      </c>
      <c r="B5982" s="198" t="s">
        <v>2062</v>
      </c>
      <c r="C5982" s="196">
        <f>'4'!Q6+'10'!Q6</f>
        <v>0</v>
      </c>
      <c r="D5982" s="197" t="e">
        <f>('4'!Q6+'10'!Q6)*100/('4'!J6+'10'!J6)</f>
        <v>#DIV/0!</v>
      </c>
    </row>
    <row r="5983" spans="1:4">
      <c r="A5983" s="194" t="s">
        <v>6672</v>
      </c>
      <c r="B5983" s="201" t="s">
        <v>2274</v>
      </c>
      <c r="C5983" s="196">
        <f>'4'!M8+'10'!M8</f>
        <v>0</v>
      </c>
      <c r="D5983" s="197" t="e">
        <f>('4'!M8+'10'!M8)*100/('4'!J8+'10'!J8)</f>
        <v>#DIV/0!</v>
      </c>
    </row>
    <row r="5984" spans="1:4">
      <c r="A5984" s="194" t="s">
        <v>6673</v>
      </c>
      <c r="B5984" s="198" t="s">
        <v>2056</v>
      </c>
      <c r="C5984" s="196">
        <f>'4'!N8+'10'!N8</f>
        <v>0</v>
      </c>
      <c r="D5984" s="197" t="e">
        <f>('4'!N8+'10'!N8)*100/('4'!J8+'10'!J8)</f>
        <v>#DIV/0!</v>
      </c>
    </row>
    <row r="5985" spans="1:4">
      <c r="A5985" s="194" t="s">
        <v>6674</v>
      </c>
      <c r="B5985" s="198" t="s">
        <v>2058</v>
      </c>
      <c r="C5985" s="196">
        <f>'4'!O8+'10'!O8</f>
        <v>0</v>
      </c>
      <c r="D5985" s="197" t="e">
        <f>('4'!O8+'10'!O8)*100/('4'!J8+'10'!J8)</f>
        <v>#DIV/0!</v>
      </c>
    </row>
    <row r="5986" spans="1:4">
      <c r="A5986" s="194" t="s">
        <v>6675</v>
      </c>
      <c r="B5986" s="198" t="s">
        <v>2060</v>
      </c>
      <c r="C5986" s="196">
        <f>'4'!P8+'10'!P8</f>
        <v>0</v>
      </c>
      <c r="D5986" s="197" t="e">
        <f>('4'!P8+'10'!P8)*100/('4'!J8+'10'!J8)</f>
        <v>#DIV/0!</v>
      </c>
    </row>
    <row r="5987" spans="1:4">
      <c r="A5987" s="194" t="s">
        <v>6676</v>
      </c>
      <c r="B5987" s="198" t="s">
        <v>2062</v>
      </c>
      <c r="C5987" s="196">
        <f>'4'!Q8+'10'!Q8</f>
        <v>0</v>
      </c>
      <c r="D5987" s="197" t="e">
        <f>('4'!Q8+'10'!Q8)*100/('4'!J8+'10'!J8)</f>
        <v>#DIV/0!</v>
      </c>
    </row>
    <row r="5988" spans="1:4">
      <c r="A5988" s="194" t="s">
        <v>6677</v>
      </c>
      <c r="B5988" s="201" t="s">
        <v>2280</v>
      </c>
      <c r="C5988" s="196">
        <f>'4'!M9+'10'!M9</f>
        <v>0</v>
      </c>
      <c r="D5988" s="197" t="e">
        <f>('4'!M9+'10'!M9)*100/('4'!J9+'10'!J9)</f>
        <v>#DIV/0!</v>
      </c>
    </row>
    <row r="5989" spans="1:4">
      <c r="A5989" s="194" t="s">
        <v>6678</v>
      </c>
      <c r="B5989" s="198" t="s">
        <v>2056</v>
      </c>
      <c r="C5989" s="196">
        <f>'4'!N9+'10'!N9</f>
        <v>0</v>
      </c>
      <c r="D5989" s="197" t="e">
        <f>('4'!N9+'10'!N9)*100/('4'!J9+'10'!J9)</f>
        <v>#DIV/0!</v>
      </c>
    </row>
    <row r="5990" spans="1:4">
      <c r="A5990" s="194" t="s">
        <v>6679</v>
      </c>
      <c r="B5990" s="198" t="s">
        <v>2058</v>
      </c>
      <c r="C5990" s="196">
        <f>'4'!O9+'10'!O9</f>
        <v>0</v>
      </c>
      <c r="D5990" s="197" t="e">
        <f>('4'!O9+'10'!O9)*100/('4'!J9+'10'!J9)</f>
        <v>#DIV/0!</v>
      </c>
    </row>
    <row r="5991" spans="1:4">
      <c r="A5991" s="194" t="s">
        <v>6680</v>
      </c>
      <c r="B5991" s="198" t="s">
        <v>2060</v>
      </c>
      <c r="C5991" s="196">
        <f>'4'!P9+'10'!P9</f>
        <v>0</v>
      </c>
      <c r="D5991" s="197" t="e">
        <f>('4'!P9+'10'!P9)*100/('4'!J9+'10'!J9)</f>
        <v>#DIV/0!</v>
      </c>
    </row>
    <row r="5992" spans="1:4">
      <c r="A5992" s="194" t="s">
        <v>6681</v>
      </c>
      <c r="B5992" s="198" t="s">
        <v>2062</v>
      </c>
      <c r="C5992" s="196">
        <f>'4'!Q9+'10'!Q9</f>
        <v>0</v>
      </c>
      <c r="D5992" s="197" t="e">
        <f>('4'!Q9+'10'!Q9)*100/('4'!J9+'10'!J9)</f>
        <v>#DIV/0!</v>
      </c>
    </row>
    <row r="5993" spans="1:4">
      <c r="A5993" s="194" t="s">
        <v>6682</v>
      </c>
      <c r="B5993" s="201" t="s">
        <v>2286</v>
      </c>
      <c r="C5993" s="196">
        <f>'4'!M10+'10'!M10</f>
        <v>0</v>
      </c>
      <c r="D5993" s="197" t="e">
        <f>('4'!M10+'10'!M10)*100/('4'!J10+'10'!J10)</f>
        <v>#DIV/0!</v>
      </c>
    </row>
    <row r="5994" spans="1:4">
      <c r="A5994" s="194" t="s">
        <v>6683</v>
      </c>
      <c r="B5994" s="198" t="s">
        <v>2056</v>
      </c>
      <c r="C5994" s="196">
        <f>'4'!N10+'10'!N10</f>
        <v>0</v>
      </c>
      <c r="D5994" s="197" t="e">
        <f>('4'!N10+'10'!N10)*100/('4'!J10+'10'!J10)</f>
        <v>#DIV/0!</v>
      </c>
    </row>
    <row r="5995" spans="1:4">
      <c r="A5995" s="194" t="s">
        <v>6684</v>
      </c>
      <c r="B5995" s="198" t="s">
        <v>2058</v>
      </c>
      <c r="C5995" s="196">
        <f>'4'!O10+'10'!O10</f>
        <v>0</v>
      </c>
      <c r="D5995" s="197" t="e">
        <f>('4'!O10+'10'!O10)*100/('4'!J10+'10'!J10)</f>
        <v>#DIV/0!</v>
      </c>
    </row>
    <row r="5996" spans="1:4">
      <c r="A5996" s="194" t="s">
        <v>6685</v>
      </c>
      <c r="B5996" s="198" t="s">
        <v>2060</v>
      </c>
      <c r="C5996" s="196">
        <f>'4'!P10+'10'!P10</f>
        <v>0</v>
      </c>
      <c r="D5996" s="197" t="e">
        <f>('4'!P10+'10'!P10)*100/('4'!J10+'10'!J10)</f>
        <v>#DIV/0!</v>
      </c>
    </row>
    <row r="5997" spans="1:4">
      <c r="A5997" s="194" t="s">
        <v>6686</v>
      </c>
      <c r="B5997" s="198" t="s">
        <v>2062</v>
      </c>
      <c r="C5997" s="196">
        <f>'4'!Q10+'10'!Q10</f>
        <v>0</v>
      </c>
      <c r="D5997" s="197" t="e">
        <f>('4'!Q10+'10'!Q10)*100/('4'!J10+'10'!J10)</f>
        <v>#DIV/0!</v>
      </c>
    </row>
    <row r="5998" spans="1:4">
      <c r="A5998" s="194" t="s">
        <v>6687</v>
      </c>
      <c r="B5998" s="201" t="s">
        <v>2292</v>
      </c>
      <c r="C5998" s="196">
        <f>'4'!M11+'10'!M11</f>
        <v>0</v>
      </c>
      <c r="D5998" s="197" t="e">
        <f>('4'!M11+'10'!M11)*100/('4'!J11+'10'!J11)</f>
        <v>#DIV/0!</v>
      </c>
    </row>
    <row r="5999" spans="1:4">
      <c r="A5999" s="194" t="s">
        <v>6688</v>
      </c>
      <c r="B5999" s="198" t="s">
        <v>2056</v>
      </c>
      <c r="C5999" s="196">
        <f>'4'!N11+'10'!N11</f>
        <v>0</v>
      </c>
      <c r="D5999" s="197" t="e">
        <f>('4'!N11+'10'!N11)*100/('4'!J11+'10'!J11)</f>
        <v>#DIV/0!</v>
      </c>
    </row>
    <row r="6000" spans="1:4">
      <c r="A6000" s="194" t="s">
        <v>6689</v>
      </c>
      <c r="B6000" s="198" t="s">
        <v>2058</v>
      </c>
      <c r="C6000" s="196">
        <f>'4'!O11+'10'!O11</f>
        <v>0</v>
      </c>
      <c r="D6000" s="197" t="e">
        <f>('4'!O11+'10'!O11)*100/('4'!J11+'10'!J11)</f>
        <v>#DIV/0!</v>
      </c>
    </row>
    <row r="6001" spans="1:4">
      <c r="A6001" s="194" t="s">
        <v>6690</v>
      </c>
      <c r="B6001" s="198" t="s">
        <v>2060</v>
      </c>
      <c r="C6001" s="196">
        <f>'4'!P11+'10'!P11</f>
        <v>0</v>
      </c>
      <c r="D6001" s="197" t="e">
        <f>('4'!P11+'10'!P11)*100/('4'!J11+'10'!J11)</f>
        <v>#DIV/0!</v>
      </c>
    </row>
    <row r="6002" spans="1:4">
      <c r="A6002" s="194" t="s">
        <v>6691</v>
      </c>
      <c r="B6002" s="198" t="s">
        <v>2062</v>
      </c>
      <c r="C6002" s="196">
        <f>'4'!Q11+'10'!Q11</f>
        <v>0</v>
      </c>
      <c r="D6002" s="197" t="e">
        <f>('4'!Q11+'10'!Q11)*100/('4'!J11+'10'!J11)</f>
        <v>#DIV/0!</v>
      </c>
    </row>
    <row r="6003" spans="1:4">
      <c r="A6003" s="194" t="s">
        <v>6692</v>
      </c>
      <c r="B6003" s="201" t="s">
        <v>2298</v>
      </c>
      <c r="C6003" s="196">
        <f>'4'!M12+'10'!M12</f>
        <v>0</v>
      </c>
      <c r="D6003" s="197" t="e">
        <f>('4'!M12+'10'!M12)*100/('4'!J12+'10'!J12)</f>
        <v>#DIV/0!</v>
      </c>
    </row>
    <row r="6004" spans="1:4">
      <c r="A6004" s="194" t="s">
        <v>6693</v>
      </c>
      <c r="B6004" s="198" t="s">
        <v>2056</v>
      </c>
      <c r="C6004" s="196">
        <f>'4'!N12+'10'!N12</f>
        <v>0</v>
      </c>
      <c r="D6004" s="197" t="e">
        <f>('4'!N12+'10'!N12)*100/('4'!J12+'10'!J12)</f>
        <v>#DIV/0!</v>
      </c>
    </row>
    <row r="6005" spans="1:4">
      <c r="A6005" s="194" t="s">
        <v>6694</v>
      </c>
      <c r="B6005" s="198" t="s">
        <v>2058</v>
      </c>
      <c r="C6005" s="196">
        <f>'4'!O12+'10'!O12</f>
        <v>0</v>
      </c>
      <c r="D6005" s="197" t="e">
        <f>('4'!O12+'10'!O12)*100/('4'!J12+'10'!J12)</f>
        <v>#DIV/0!</v>
      </c>
    </row>
    <row r="6006" spans="1:4">
      <c r="A6006" s="194" t="s">
        <v>6695</v>
      </c>
      <c r="B6006" s="198" t="s">
        <v>2060</v>
      </c>
      <c r="C6006" s="196">
        <f>'4'!P12+'10'!P12</f>
        <v>0</v>
      </c>
      <c r="D6006" s="197" t="e">
        <f>('4'!P12+'10'!P12)*100/('4'!J12+'10'!J12)</f>
        <v>#DIV/0!</v>
      </c>
    </row>
    <row r="6007" spans="1:4">
      <c r="A6007" s="194" t="s">
        <v>6696</v>
      </c>
      <c r="B6007" s="198" t="s">
        <v>2062</v>
      </c>
      <c r="C6007" s="196">
        <f>'4'!Q12+'10'!Q12</f>
        <v>0</v>
      </c>
      <c r="D6007" s="197" t="e">
        <f>('4'!Q12+'10'!Q12)*100/('4'!J12+'10'!J12)</f>
        <v>#DIV/0!</v>
      </c>
    </row>
    <row r="6008" spans="1:4">
      <c r="A6008" s="194" t="s">
        <v>6697</v>
      </c>
      <c r="B6008" s="201" t="s">
        <v>2304</v>
      </c>
      <c r="C6008" s="196">
        <f>'4'!M13+'10'!M13</f>
        <v>0</v>
      </c>
      <c r="D6008" s="197" t="e">
        <f>('4'!M13+'10'!M13)*100/('4'!J13+'10'!J13)</f>
        <v>#DIV/0!</v>
      </c>
    </row>
    <row r="6009" spans="1:4">
      <c r="A6009" s="194" t="s">
        <v>6698</v>
      </c>
      <c r="B6009" s="198" t="s">
        <v>2056</v>
      </c>
      <c r="C6009" s="196">
        <f>'4'!N13+'10'!N13</f>
        <v>0</v>
      </c>
      <c r="D6009" s="197" t="e">
        <f>('4'!N13+'10'!N13)*100/('4'!J13+'10'!J13)</f>
        <v>#DIV/0!</v>
      </c>
    </row>
    <row r="6010" spans="1:4">
      <c r="A6010" s="194" t="s">
        <v>6699</v>
      </c>
      <c r="B6010" s="198" t="s">
        <v>2058</v>
      </c>
      <c r="C6010" s="196">
        <f>'4'!O13+'10'!O13</f>
        <v>0</v>
      </c>
      <c r="D6010" s="197" t="e">
        <f>('4'!O13+'10'!O13)*100/('4'!J13+'10'!J13)</f>
        <v>#DIV/0!</v>
      </c>
    </row>
    <row r="6011" spans="1:4">
      <c r="A6011" s="194" t="s">
        <v>6700</v>
      </c>
      <c r="B6011" s="198" t="s">
        <v>2060</v>
      </c>
      <c r="C6011" s="196">
        <f>'4'!P13+'10'!P13</f>
        <v>0</v>
      </c>
      <c r="D6011" s="197" t="e">
        <f>('4'!P13+'10'!P13)*100/('4'!J13+'10'!J13)</f>
        <v>#DIV/0!</v>
      </c>
    </row>
    <row r="6012" spans="1:4">
      <c r="A6012" s="194" t="s">
        <v>6701</v>
      </c>
      <c r="B6012" s="198" t="s">
        <v>2062</v>
      </c>
      <c r="C6012" s="196">
        <f>'4'!Q13+'10'!Q13</f>
        <v>0</v>
      </c>
      <c r="D6012" s="197" t="e">
        <f>('4'!Q13+'10'!Q13)*100/('4'!J13+'10'!J13)</f>
        <v>#DIV/0!</v>
      </c>
    </row>
    <row r="6013" spans="1:4">
      <c r="A6013" s="194" t="s">
        <v>6702</v>
      </c>
      <c r="B6013" s="201" t="s">
        <v>2310</v>
      </c>
      <c r="C6013" s="196">
        <f>'4'!M15+'10'!M15</f>
        <v>0</v>
      </c>
      <c r="D6013" s="197" t="e">
        <f>('4'!M15+'10'!M15)*100/('4'!J15+'10'!J15)</f>
        <v>#DIV/0!</v>
      </c>
    </row>
    <row r="6014" spans="1:4">
      <c r="A6014" s="194" t="s">
        <v>6703</v>
      </c>
      <c r="B6014" s="198" t="s">
        <v>2056</v>
      </c>
      <c r="C6014" s="196">
        <f>'4'!N15+'10'!N15</f>
        <v>0</v>
      </c>
      <c r="D6014" s="197" t="e">
        <f>('4'!N15+'10'!N15)*100/('4'!J15+'10'!J15)</f>
        <v>#DIV/0!</v>
      </c>
    </row>
    <row r="6015" spans="1:4">
      <c r="A6015" s="194" t="s">
        <v>6704</v>
      </c>
      <c r="B6015" s="198" t="s">
        <v>2058</v>
      </c>
      <c r="C6015" s="196">
        <f>'4'!O15+'10'!O15</f>
        <v>0</v>
      </c>
      <c r="D6015" s="197" t="e">
        <f>('4'!O15+'10'!O15)*100/('4'!J15+'10'!J15)</f>
        <v>#DIV/0!</v>
      </c>
    </row>
    <row r="6016" spans="1:4">
      <c r="A6016" s="194" t="s">
        <v>6705</v>
      </c>
      <c r="B6016" s="198" t="s">
        <v>2060</v>
      </c>
      <c r="C6016" s="196">
        <f>'4'!P15+'10'!P15</f>
        <v>0</v>
      </c>
      <c r="D6016" s="197" t="e">
        <f>('4'!P15+'10'!P15)*100/('4'!J15+'10'!J15)</f>
        <v>#DIV/0!</v>
      </c>
    </row>
    <row r="6017" spans="1:4">
      <c r="A6017" s="194" t="s">
        <v>6706</v>
      </c>
      <c r="B6017" s="198" t="s">
        <v>2062</v>
      </c>
      <c r="C6017" s="196">
        <f>'4'!Q15+'10'!Q15</f>
        <v>0</v>
      </c>
      <c r="D6017" s="197" t="e">
        <f>('4'!Q15+'10'!Q15)*100/('4'!J15+'10'!J15)</f>
        <v>#DIV/0!</v>
      </c>
    </row>
    <row r="6018" spans="1:4">
      <c r="A6018" s="194" t="s">
        <v>6707</v>
      </c>
      <c r="B6018" s="201" t="s">
        <v>2316</v>
      </c>
      <c r="C6018" s="196">
        <f>'4'!M16+'10'!M16</f>
        <v>0</v>
      </c>
      <c r="D6018" s="197" t="e">
        <f>('4'!M16+'10'!M16)*100/('4'!J16+'10'!J16)</f>
        <v>#DIV/0!</v>
      </c>
    </row>
    <row r="6019" spans="1:4">
      <c r="A6019" s="194" t="s">
        <v>6708</v>
      </c>
      <c r="B6019" s="198" t="s">
        <v>2056</v>
      </c>
      <c r="C6019" s="196">
        <f>'4'!N16+'10'!N16</f>
        <v>0</v>
      </c>
      <c r="D6019" s="197" t="e">
        <f>('4'!N16+'10'!N16)*100/('4'!J16+'10'!J16)</f>
        <v>#DIV/0!</v>
      </c>
    </row>
    <row r="6020" spans="1:4">
      <c r="A6020" s="194" t="s">
        <v>6709</v>
      </c>
      <c r="B6020" s="198" t="s">
        <v>2058</v>
      </c>
      <c r="C6020" s="196">
        <f>'4'!O16+'10'!O16</f>
        <v>0</v>
      </c>
      <c r="D6020" s="197" t="e">
        <f>('4'!O16+'10'!O16)*100/('4'!J16+'10'!J16)</f>
        <v>#DIV/0!</v>
      </c>
    </row>
    <row r="6021" spans="1:4">
      <c r="A6021" s="194" t="s">
        <v>6710</v>
      </c>
      <c r="B6021" s="198" t="s">
        <v>2060</v>
      </c>
      <c r="C6021" s="196">
        <f>'4'!P16+'10'!P16</f>
        <v>0</v>
      </c>
      <c r="D6021" s="197" t="e">
        <f>('4'!P16+'10'!P16)*100/('4'!J16+'10'!J16)</f>
        <v>#DIV/0!</v>
      </c>
    </row>
    <row r="6022" spans="1:4">
      <c r="A6022" s="194" t="s">
        <v>6711</v>
      </c>
      <c r="B6022" s="198" t="s">
        <v>2062</v>
      </c>
      <c r="C6022" s="196">
        <f>'4'!Q16+'10'!Q16</f>
        <v>0</v>
      </c>
      <c r="D6022" s="197" t="e">
        <f>('4'!Q16+'10'!Q16)*100/('4'!J16+'10'!J16)</f>
        <v>#DIV/0!</v>
      </c>
    </row>
    <row r="6023" spans="1:4">
      <c r="A6023" s="194" t="s">
        <v>6712</v>
      </c>
      <c r="B6023" s="201" t="s">
        <v>2322</v>
      </c>
      <c r="C6023" s="196">
        <f>'4'!M17+'10'!M17</f>
        <v>0</v>
      </c>
      <c r="D6023" s="197" t="e">
        <f>('4'!M17+'10'!M17)*100/('4'!J17+'10'!J17)</f>
        <v>#DIV/0!</v>
      </c>
    </row>
    <row r="6024" spans="1:4">
      <c r="A6024" s="194" t="s">
        <v>6713</v>
      </c>
      <c r="B6024" s="198" t="s">
        <v>2056</v>
      </c>
      <c r="C6024" s="196">
        <f>'4'!N17+'10'!N17</f>
        <v>0</v>
      </c>
      <c r="D6024" s="197" t="e">
        <f>('4'!N17+'10'!N17)*100/('4'!J17+'10'!J17)</f>
        <v>#DIV/0!</v>
      </c>
    </row>
    <row r="6025" spans="1:4">
      <c r="A6025" s="194" t="s">
        <v>6714</v>
      </c>
      <c r="B6025" s="198" t="s">
        <v>2058</v>
      </c>
      <c r="C6025" s="196">
        <f>'4'!O17+'10'!O17</f>
        <v>0</v>
      </c>
      <c r="D6025" s="197" t="e">
        <f>('4'!O17+'10'!O17)*100/('4'!J17+'10'!J17)</f>
        <v>#DIV/0!</v>
      </c>
    </row>
    <row r="6026" spans="1:4">
      <c r="A6026" s="194" t="s">
        <v>6715</v>
      </c>
      <c r="B6026" s="198" t="s">
        <v>2060</v>
      </c>
      <c r="C6026" s="196">
        <f>'4'!P17+'10'!P17</f>
        <v>0</v>
      </c>
      <c r="D6026" s="197" t="e">
        <f>('4'!P17+'10'!P17)*100/('4'!J17+'10'!J17)</f>
        <v>#DIV/0!</v>
      </c>
    </row>
    <row r="6027" spans="1:4">
      <c r="A6027" s="194" t="s">
        <v>6716</v>
      </c>
      <c r="B6027" s="198" t="s">
        <v>2062</v>
      </c>
      <c r="C6027" s="196">
        <f>'4'!Q17+'10'!Q17</f>
        <v>0</v>
      </c>
      <c r="D6027" s="197" t="e">
        <f>('4'!Q17+'10'!Q17)*100/('4'!J17+'10'!J17)</f>
        <v>#DIV/0!</v>
      </c>
    </row>
    <row r="6028" spans="1:4">
      <c r="A6028" s="194" t="s">
        <v>6717</v>
      </c>
      <c r="B6028" s="201" t="s">
        <v>2328</v>
      </c>
      <c r="C6028" s="196">
        <f>'4'!M18+'10'!M18</f>
        <v>0</v>
      </c>
      <c r="D6028" s="197" t="e">
        <f>('4'!M18+'10'!M18)*100/('4'!J18+'10'!J18)</f>
        <v>#DIV/0!</v>
      </c>
    </row>
    <row r="6029" spans="1:4">
      <c r="A6029" s="194" t="s">
        <v>6718</v>
      </c>
      <c r="B6029" s="198" t="s">
        <v>2056</v>
      </c>
      <c r="C6029" s="196">
        <f>'4'!N18+'10'!N18</f>
        <v>0</v>
      </c>
      <c r="D6029" s="197" t="e">
        <f>('4'!N18+'10'!N18)*100/('4'!J18+'10'!J18)</f>
        <v>#DIV/0!</v>
      </c>
    </row>
    <row r="6030" spans="1:4">
      <c r="A6030" s="194" t="s">
        <v>6719</v>
      </c>
      <c r="B6030" s="198" t="s">
        <v>2058</v>
      </c>
      <c r="C6030" s="196">
        <f>'4'!O18+'10'!O18</f>
        <v>0</v>
      </c>
      <c r="D6030" s="197" t="e">
        <f>('4'!O18+'10'!O18)*100/('4'!J18+'10'!J18)</f>
        <v>#DIV/0!</v>
      </c>
    </row>
    <row r="6031" spans="1:4">
      <c r="A6031" s="194" t="s">
        <v>6720</v>
      </c>
      <c r="B6031" s="198" t="s">
        <v>2060</v>
      </c>
      <c r="C6031" s="196">
        <f>'4'!P18+'10'!P18</f>
        <v>0</v>
      </c>
      <c r="D6031" s="197" t="e">
        <f>('4'!P18+'10'!P18)*100/('4'!J18+'10'!J18)</f>
        <v>#DIV/0!</v>
      </c>
    </row>
    <row r="6032" spans="1:4">
      <c r="A6032" s="194" t="s">
        <v>6721</v>
      </c>
      <c r="B6032" s="198" t="s">
        <v>2062</v>
      </c>
      <c r="C6032" s="196">
        <f>'4'!Q18+'10'!Q18</f>
        <v>0</v>
      </c>
      <c r="D6032" s="197" t="e">
        <f>('4'!Q18+'10'!Q18)*100/('4'!J18+'10'!J18)</f>
        <v>#DIV/0!</v>
      </c>
    </row>
    <row r="6033" spans="1:4">
      <c r="A6033" s="194" t="s">
        <v>6722</v>
      </c>
      <c r="B6033" s="201" t="s">
        <v>2334</v>
      </c>
      <c r="C6033" s="196">
        <f>'4'!M19+'10'!M19</f>
        <v>0</v>
      </c>
      <c r="D6033" s="197" t="e">
        <f>('4'!M19+'10'!M19)*100/('4'!J19+'10'!J19)</f>
        <v>#DIV/0!</v>
      </c>
    </row>
    <row r="6034" spans="1:4">
      <c r="A6034" s="194" t="s">
        <v>6723</v>
      </c>
      <c r="B6034" s="198" t="s">
        <v>2056</v>
      </c>
      <c r="C6034" s="196">
        <f>'4'!N19+'10'!N19</f>
        <v>0</v>
      </c>
      <c r="D6034" s="197" t="e">
        <f>('4'!N19+'10'!N19)*100/('4'!J19+'10'!J19)</f>
        <v>#DIV/0!</v>
      </c>
    </row>
    <row r="6035" spans="1:4">
      <c r="A6035" s="194" t="s">
        <v>6724</v>
      </c>
      <c r="B6035" s="198" t="s">
        <v>2058</v>
      </c>
      <c r="C6035" s="196">
        <f>'4'!O19+'10'!O19</f>
        <v>0</v>
      </c>
      <c r="D6035" s="197" t="e">
        <f>('4'!O19+'10'!O19)*100/('4'!J19+'10'!J19)</f>
        <v>#DIV/0!</v>
      </c>
    </row>
    <row r="6036" spans="1:4">
      <c r="A6036" s="194" t="s">
        <v>6725</v>
      </c>
      <c r="B6036" s="198" t="s">
        <v>2060</v>
      </c>
      <c r="C6036" s="196">
        <f>'4'!P19+'10'!P19</f>
        <v>0</v>
      </c>
      <c r="D6036" s="197" t="e">
        <f>('4'!P19+'10'!P19)*100/('4'!J19+'10'!J19)</f>
        <v>#DIV/0!</v>
      </c>
    </row>
    <row r="6037" spans="1:4">
      <c r="A6037" s="194" t="s">
        <v>6726</v>
      </c>
      <c r="B6037" s="198" t="s">
        <v>2062</v>
      </c>
      <c r="C6037" s="196">
        <f>'4'!Q19+'10'!Q19</f>
        <v>0</v>
      </c>
      <c r="D6037" s="197" t="e">
        <f>('4'!Q19+'10'!Q19)*100/('4'!J19+'10'!J19)</f>
        <v>#DIV/0!</v>
      </c>
    </row>
    <row r="6038" spans="1:4">
      <c r="A6038" s="194" t="s">
        <v>6727</v>
      </c>
      <c r="B6038" s="201" t="s">
        <v>2340</v>
      </c>
      <c r="C6038" s="196">
        <f>'4'!M21+'10'!M21</f>
        <v>0</v>
      </c>
      <c r="D6038" s="197" t="e">
        <f>('4'!M21+'10'!M21)*100/('4'!J21+'10'!J21)</f>
        <v>#DIV/0!</v>
      </c>
    </row>
    <row r="6039" spans="1:4">
      <c r="A6039" s="194" t="s">
        <v>6728</v>
      </c>
      <c r="B6039" s="198" t="s">
        <v>2056</v>
      </c>
      <c r="C6039" s="196">
        <f>'4'!N21+'10'!N21</f>
        <v>0</v>
      </c>
      <c r="D6039" s="197" t="e">
        <f>('4'!N21+'10'!N21)*100/('4'!J21+'10'!J21)</f>
        <v>#DIV/0!</v>
      </c>
    </row>
    <row r="6040" spans="1:4">
      <c r="A6040" s="194" t="s">
        <v>6729</v>
      </c>
      <c r="B6040" s="198" t="s">
        <v>2058</v>
      </c>
      <c r="C6040" s="196">
        <f>'4'!O21+'10'!O21</f>
        <v>0</v>
      </c>
      <c r="D6040" s="197" t="e">
        <f>('4'!O21+'10'!O21)*100/('4'!J21+'10'!J21)</f>
        <v>#DIV/0!</v>
      </c>
    </row>
    <row r="6041" spans="1:4">
      <c r="A6041" s="194" t="s">
        <v>6730</v>
      </c>
      <c r="B6041" s="198" t="s">
        <v>2060</v>
      </c>
      <c r="C6041" s="196">
        <f>'4'!P21+'10'!P21</f>
        <v>0</v>
      </c>
      <c r="D6041" s="197" t="e">
        <f>('4'!P21+'10'!P21)*100/('4'!J21+'10'!J21)</f>
        <v>#DIV/0!</v>
      </c>
    </row>
    <row r="6042" spans="1:4">
      <c r="A6042" s="194" t="s">
        <v>6731</v>
      </c>
      <c r="B6042" s="198" t="s">
        <v>2062</v>
      </c>
      <c r="C6042" s="196">
        <f>'4'!Q21+'10'!Q21</f>
        <v>0</v>
      </c>
      <c r="D6042" s="197" t="e">
        <f>('4'!Q21+'10'!Q21)*100/('4'!J21+'10'!J21)</f>
        <v>#DIV/0!</v>
      </c>
    </row>
    <row r="6043" spans="1:4">
      <c r="A6043" s="194" t="s">
        <v>6732</v>
      </c>
      <c r="B6043" s="201" t="s">
        <v>2346</v>
      </c>
      <c r="C6043" s="196">
        <f>'4'!M23+'10'!M23</f>
        <v>0</v>
      </c>
      <c r="D6043" s="197" t="e">
        <f>('4'!M23+'10'!M23)*100/('4'!J23+'10'!J23)</f>
        <v>#DIV/0!</v>
      </c>
    </row>
    <row r="6044" spans="1:4">
      <c r="A6044" s="194" t="s">
        <v>6733</v>
      </c>
      <c r="B6044" s="198" t="s">
        <v>2056</v>
      </c>
      <c r="C6044" s="196">
        <f>'4'!N23+'10'!N23</f>
        <v>0</v>
      </c>
      <c r="D6044" s="197" t="e">
        <f>('4'!N23+'10'!N23)*100/('4'!J23+'10'!J23)</f>
        <v>#DIV/0!</v>
      </c>
    </row>
    <row r="6045" spans="1:4">
      <c r="A6045" s="194" t="s">
        <v>6734</v>
      </c>
      <c r="B6045" s="198" t="s">
        <v>2058</v>
      </c>
      <c r="C6045" s="196">
        <f>'4'!O23+'10'!O23</f>
        <v>0</v>
      </c>
      <c r="D6045" s="197" t="e">
        <f>('4'!O23+'10'!O23)*100/('4'!J23+'10'!J23)</f>
        <v>#DIV/0!</v>
      </c>
    </row>
    <row r="6046" spans="1:4">
      <c r="A6046" s="194" t="s">
        <v>6735</v>
      </c>
      <c r="B6046" s="198" t="s">
        <v>2060</v>
      </c>
      <c r="C6046" s="196">
        <f>'4'!P23+'10'!P23</f>
        <v>0</v>
      </c>
      <c r="D6046" s="197" t="e">
        <f>('4'!P23+'10'!P23)*100/('4'!J23+'10'!J23)</f>
        <v>#DIV/0!</v>
      </c>
    </row>
    <row r="6047" spans="1:4">
      <c r="A6047" s="194" t="s">
        <v>6736</v>
      </c>
      <c r="B6047" s="198" t="s">
        <v>2062</v>
      </c>
      <c r="C6047" s="196">
        <f>'4'!Q23+'10'!Q23</f>
        <v>0</v>
      </c>
      <c r="D6047" s="197" t="e">
        <f>('4'!Q23+'10'!Q23)*100/('4'!J23+'10'!J23)</f>
        <v>#DIV/0!</v>
      </c>
    </row>
    <row r="6048" spans="1:4">
      <c r="A6048" s="194" t="s">
        <v>6737</v>
      </c>
      <c r="B6048" s="201" t="s">
        <v>2352</v>
      </c>
      <c r="C6048" s="196">
        <f>'4'!M24+'10'!M24</f>
        <v>0</v>
      </c>
      <c r="D6048" s="197" t="e">
        <f>('4'!M24+'10'!M24)*100/('4'!J24+'10'!J24)</f>
        <v>#DIV/0!</v>
      </c>
    </row>
    <row r="6049" spans="1:4">
      <c r="A6049" s="194" t="s">
        <v>6738</v>
      </c>
      <c r="B6049" s="198" t="s">
        <v>2056</v>
      </c>
      <c r="C6049" s="196">
        <f>'4'!N24+'10'!N24</f>
        <v>0</v>
      </c>
      <c r="D6049" s="197" t="e">
        <f>('4'!N24+'10'!N24)*100/('4'!J24+'10'!J24)</f>
        <v>#DIV/0!</v>
      </c>
    </row>
    <row r="6050" spans="1:4">
      <c r="A6050" s="194" t="s">
        <v>6739</v>
      </c>
      <c r="B6050" s="198" t="s">
        <v>2058</v>
      </c>
      <c r="C6050" s="196">
        <f>'4'!O24+'10'!O24</f>
        <v>0</v>
      </c>
      <c r="D6050" s="197" t="e">
        <f>('4'!O24+'10'!O24)*100/('4'!J24+'10'!J24)</f>
        <v>#DIV/0!</v>
      </c>
    </row>
    <row r="6051" spans="1:4">
      <c r="A6051" s="194" t="s">
        <v>6740</v>
      </c>
      <c r="B6051" s="198" t="s">
        <v>2060</v>
      </c>
      <c r="C6051" s="196">
        <f>'4'!P24+'10'!P24</f>
        <v>0</v>
      </c>
      <c r="D6051" s="197" t="e">
        <f>('4'!P24+'10'!P24)*100/('4'!J24+'10'!J24)</f>
        <v>#DIV/0!</v>
      </c>
    </row>
    <row r="6052" spans="1:4">
      <c r="A6052" s="194" t="s">
        <v>6741</v>
      </c>
      <c r="B6052" s="198" t="s">
        <v>2062</v>
      </c>
      <c r="C6052" s="196">
        <f>'4'!Q24+'10'!Q24</f>
        <v>0</v>
      </c>
      <c r="D6052" s="197" t="e">
        <f>('4'!Q24+'10'!Q24)*100/('4'!J24+'10'!J24)</f>
        <v>#DIV/0!</v>
      </c>
    </row>
    <row r="6053" spans="1:4">
      <c r="A6053" s="194" t="s">
        <v>6742</v>
      </c>
      <c r="B6053" s="221" t="s">
        <v>6743</v>
      </c>
      <c r="C6053" s="196">
        <f>'6'!M12+'12'!M12</f>
        <v>0</v>
      </c>
      <c r="D6053" s="197" t="e">
        <f>('6'!M12+'12'!M12)*100/('6'!J12+'12'!J12)</f>
        <v>#DIV/0!</v>
      </c>
    </row>
    <row r="6054" spans="1:4">
      <c r="A6054" s="194" t="s">
        <v>6744</v>
      </c>
      <c r="B6054" s="223" t="s">
        <v>2056</v>
      </c>
      <c r="C6054" s="196">
        <f>'6'!N12+'12'!N12</f>
        <v>0</v>
      </c>
      <c r="D6054" s="197" t="e">
        <f>('6'!N12+'12'!N12)*100/('6'!J12+'12'!J12)</f>
        <v>#DIV/0!</v>
      </c>
    </row>
    <row r="6055" spans="1:4">
      <c r="A6055" s="194" t="s">
        <v>6745</v>
      </c>
      <c r="B6055" s="223" t="s">
        <v>2058</v>
      </c>
      <c r="C6055" s="196">
        <f>'6'!O12+'12'!O12</f>
        <v>0</v>
      </c>
      <c r="D6055" s="197" t="e">
        <f>('6'!O12+'12'!O12)*100/('6'!J12+'12'!J12)</f>
        <v>#DIV/0!</v>
      </c>
    </row>
    <row r="6056" spans="1:4">
      <c r="A6056" s="194" t="s">
        <v>6746</v>
      </c>
      <c r="B6056" s="223" t="s">
        <v>2060</v>
      </c>
      <c r="C6056" s="196">
        <f>'6'!P12+'12'!P12</f>
        <v>0</v>
      </c>
      <c r="D6056" s="197" t="e">
        <f>('6'!P12+'12'!P12)*100/('6'!J12+'12'!J12)</f>
        <v>#DIV/0!</v>
      </c>
    </row>
    <row r="6057" spans="1:4">
      <c r="A6057" s="194" t="s">
        <v>6747</v>
      </c>
      <c r="B6057" s="223" t="s">
        <v>2062</v>
      </c>
      <c r="C6057" s="196">
        <f>'6'!Q12+'12'!Q12</f>
        <v>0</v>
      </c>
      <c r="D6057" s="197" t="e">
        <f>('6'!Q12+'12'!Q12)*100/('6'!J12+'12'!J12)</f>
        <v>#DIV/0!</v>
      </c>
    </row>
    <row r="6058" spans="1:4">
      <c r="A6058" s="194" t="s">
        <v>6748</v>
      </c>
      <c r="B6058" s="201" t="s">
        <v>2363</v>
      </c>
      <c r="C6058" s="196">
        <f>'4'!M25+'10'!M25</f>
        <v>0</v>
      </c>
      <c r="D6058" s="197" t="e">
        <f>('4'!M25+'10'!M25)*100/('4'!J25+'10'!J25)</f>
        <v>#DIV/0!</v>
      </c>
    </row>
    <row r="6059" spans="1:4">
      <c r="A6059" s="194" t="s">
        <v>6749</v>
      </c>
      <c r="B6059" s="198" t="s">
        <v>2056</v>
      </c>
      <c r="C6059" s="196">
        <f>'4'!N25+'10'!N25</f>
        <v>0</v>
      </c>
      <c r="D6059" s="197" t="e">
        <f>('4'!N25+'10'!N25)*100/('4'!J25+'10'!J25)</f>
        <v>#DIV/0!</v>
      </c>
    </row>
    <row r="6060" spans="1:4">
      <c r="A6060" s="194" t="s">
        <v>6750</v>
      </c>
      <c r="B6060" s="198" t="s">
        <v>2058</v>
      </c>
      <c r="C6060" s="196">
        <f>'4'!O25+'10'!O25</f>
        <v>0</v>
      </c>
      <c r="D6060" s="197" t="e">
        <f>('4'!O25+'10'!O25)*100/('4'!J25+'10'!J25)</f>
        <v>#DIV/0!</v>
      </c>
    </row>
    <row r="6061" spans="1:4">
      <c r="A6061" s="194" t="s">
        <v>6751</v>
      </c>
      <c r="B6061" s="198" t="s">
        <v>2060</v>
      </c>
      <c r="C6061" s="196">
        <f>'4'!P25+'10'!P25</f>
        <v>0</v>
      </c>
      <c r="D6061" s="197" t="e">
        <f>('4'!P25+'10'!P25)*100/('4'!J25+'10'!J25)</f>
        <v>#DIV/0!</v>
      </c>
    </row>
    <row r="6062" s="181" customFormat="1" spans="1:11">
      <c r="A6062" s="194" t="s">
        <v>6752</v>
      </c>
      <c r="B6062" s="198" t="s">
        <v>2062</v>
      </c>
      <c r="C6062" s="196">
        <f>'4'!Q25+'10'!Q25</f>
        <v>0</v>
      </c>
      <c r="D6062" s="197" t="e">
        <f>('4'!Q25+'10'!Q25)*100/('4'!J25+'10'!J25)</f>
        <v>#DIV/0!</v>
      </c>
      <c r="K6062" s="203"/>
    </row>
    <row r="6063" spans="1:4">
      <c r="A6063" s="194" t="s">
        <v>6753</v>
      </c>
      <c r="B6063" s="201" t="s">
        <v>2369</v>
      </c>
      <c r="C6063" s="196">
        <f>'4'!M27+'10'!M27</f>
        <v>0</v>
      </c>
      <c r="D6063" s="197" t="e">
        <f>('4'!M27+'10'!M27)*100/('4'!J27+'10'!J27)</f>
        <v>#DIV/0!</v>
      </c>
    </row>
    <row r="6064" spans="1:4">
      <c r="A6064" s="194" t="s">
        <v>6754</v>
      </c>
      <c r="B6064" s="198" t="s">
        <v>2056</v>
      </c>
      <c r="C6064" s="196">
        <f>'4'!N27+'10'!N27</f>
        <v>0</v>
      </c>
      <c r="D6064" s="197" t="e">
        <f>('4'!N27+'10'!N27)*100/('4'!J27+'10'!J27)</f>
        <v>#DIV/0!</v>
      </c>
    </row>
    <row r="6065" spans="1:4">
      <c r="A6065" s="194" t="s">
        <v>6755</v>
      </c>
      <c r="B6065" s="198" t="s">
        <v>2058</v>
      </c>
      <c r="C6065" s="196">
        <f>'4'!O27+'10'!O27</f>
        <v>0</v>
      </c>
      <c r="D6065" s="197" t="e">
        <f>('4'!O27+'10'!O27)*100/('4'!J27+'10'!J27)</f>
        <v>#DIV/0!</v>
      </c>
    </row>
    <row r="6066" spans="1:4">
      <c r="A6066" s="194" t="s">
        <v>6756</v>
      </c>
      <c r="B6066" s="198" t="s">
        <v>2060</v>
      </c>
      <c r="C6066" s="196">
        <f>'4'!P27+'10'!P27</f>
        <v>0</v>
      </c>
      <c r="D6066" s="197" t="e">
        <f>('4'!P27+'10'!P27)*100/('4'!J27+'10'!J27)</f>
        <v>#DIV/0!</v>
      </c>
    </row>
    <row r="6067" spans="1:4">
      <c r="A6067" s="194" t="s">
        <v>6757</v>
      </c>
      <c r="B6067" s="198" t="s">
        <v>2062</v>
      </c>
      <c r="C6067" s="196">
        <f>'4'!Q27+'10'!Q27</f>
        <v>0</v>
      </c>
      <c r="D6067" s="197" t="e">
        <f>('4'!Q27+'10'!Q27)*100/('4'!J27+'10'!J27)</f>
        <v>#DIV/0!</v>
      </c>
    </row>
    <row r="6068" spans="1:4">
      <c r="A6068" s="194" t="s">
        <v>6758</v>
      </c>
      <c r="B6068" s="201" t="s">
        <v>2375</v>
      </c>
      <c r="C6068" s="196">
        <f>'4'!M28+'10'!M28</f>
        <v>0</v>
      </c>
      <c r="D6068" s="197" t="e">
        <f>('4'!M28+'10'!M28)*100/('4'!J28+'10'!J28)</f>
        <v>#DIV/0!</v>
      </c>
    </row>
    <row r="6069" spans="1:4">
      <c r="A6069" s="194" t="s">
        <v>6759</v>
      </c>
      <c r="B6069" s="198" t="s">
        <v>2056</v>
      </c>
      <c r="C6069" s="196">
        <f>'4'!N28+'10'!N28</f>
        <v>0</v>
      </c>
      <c r="D6069" s="197" t="e">
        <f>('4'!N28+'10'!N28)*100/('4'!J28+'10'!J28)</f>
        <v>#DIV/0!</v>
      </c>
    </row>
    <row r="6070" s="181" customFormat="1" spans="1:11">
      <c r="A6070" s="194" t="s">
        <v>6760</v>
      </c>
      <c r="B6070" s="198" t="s">
        <v>2058</v>
      </c>
      <c r="C6070" s="196">
        <f>'4'!O28+'10'!O28</f>
        <v>0</v>
      </c>
      <c r="D6070" s="197" t="e">
        <f>('4'!O28+'10'!O28)*100/('4'!J28+'10'!J28)</f>
        <v>#DIV/0!</v>
      </c>
      <c r="K6070" s="203"/>
    </row>
    <row r="6071" spans="1:4">
      <c r="A6071" s="194" t="s">
        <v>6761</v>
      </c>
      <c r="B6071" s="198" t="s">
        <v>2060</v>
      </c>
      <c r="C6071" s="196">
        <f>'4'!P28+'10'!P28</f>
        <v>0</v>
      </c>
      <c r="D6071" s="197" t="e">
        <f>('4'!P28+'10'!P28)*100/('4'!J28+'10'!J28)</f>
        <v>#DIV/0!</v>
      </c>
    </row>
    <row r="6072" spans="1:4">
      <c r="A6072" s="194" t="s">
        <v>6762</v>
      </c>
      <c r="B6072" s="198" t="s">
        <v>2062</v>
      </c>
      <c r="C6072" s="196">
        <f>'4'!Q28+'10'!Q28</f>
        <v>0</v>
      </c>
      <c r="D6072" s="197" t="e">
        <f>('4'!Q28+'10'!Q28)*100/('4'!J28+'10'!J28)</f>
        <v>#DIV/0!</v>
      </c>
    </row>
    <row r="6073" spans="1:4">
      <c r="A6073" s="194" t="s">
        <v>6763</v>
      </c>
      <c r="B6073" s="201" t="s">
        <v>2381</v>
      </c>
      <c r="C6073" s="196">
        <f>'4'!M29+'10'!M29</f>
        <v>0</v>
      </c>
      <c r="D6073" s="197" t="e">
        <f>('4'!M29+'10'!M29)*100/('4'!J29+'10'!J29)</f>
        <v>#DIV/0!</v>
      </c>
    </row>
    <row r="6074" spans="1:4">
      <c r="A6074" s="194" t="s">
        <v>6764</v>
      </c>
      <c r="B6074" s="198" t="s">
        <v>2056</v>
      </c>
      <c r="C6074" s="196">
        <f>'4'!N29+'10'!N29</f>
        <v>0</v>
      </c>
      <c r="D6074" s="197" t="e">
        <f>('4'!N29+'10'!N29)*100/('4'!J29+'10'!J29)</f>
        <v>#DIV/0!</v>
      </c>
    </row>
    <row r="6075" spans="1:4">
      <c r="A6075" s="194" t="s">
        <v>6765</v>
      </c>
      <c r="B6075" s="198" t="s">
        <v>2058</v>
      </c>
      <c r="C6075" s="196">
        <f>'4'!O29+'10'!O29</f>
        <v>0</v>
      </c>
      <c r="D6075" s="197" t="e">
        <f>('4'!O29+'10'!O29)*100/('4'!J29+'10'!J29)</f>
        <v>#DIV/0!</v>
      </c>
    </row>
    <row r="6076" spans="1:4">
      <c r="A6076" s="194" t="s">
        <v>6766</v>
      </c>
      <c r="B6076" s="198" t="s">
        <v>2060</v>
      </c>
      <c r="C6076" s="196">
        <f>'4'!P29+'10'!P29</f>
        <v>0</v>
      </c>
      <c r="D6076" s="197" t="e">
        <f>('4'!P29+'10'!P29)*100/('4'!J29+'10'!J29)</f>
        <v>#DIV/0!</v>
      </c>
    </row>
    <row r="6077" spans="1:4">
      <c r="A6077" s="194" t="s">
        <v>6767</v>
      </c>
      <c r="B6077" s="198" t="s">
        <v>2062</v>
      </c>
      <c r="C6077" s="196">
        <f>'4'!Q29+'10'!Q29</f>
        <v>0</v>
      </c>
      <c r="D6077" s="197" t="e">
        <f>('4'!Q29+'10'!Q29)*100/('4'!J29+'10'!J29)</f>
        <v>#DIV/0!</v>
      </c>
    </row>
    <row r="6078" spans="1:4">
      <c r="A6078" s="194" t="s">
        <v>6768</v>
      </c>
      <c r="B6078" s="201" t="s">
        <v>2387</v>
      </c>
      <c r="C6078" s="196" t="e">
        <f>'4'!M38+'10'!M38</f>
        <v>#VALUE!</v>
      </c>
      <c r="D6078" s="197" t="e">
        <f>('4'!M38+'10'!M38)*100/('4'!J38+'10'!J38)</f>
        <v>#VALUE!</v>
      </c>
    </row>
    <row r="6079" spans="1:4">
      <c r="A6079" s="194" t="s">
        <v>6769</v>
      </c>
      <c r="B6079" s="198" t="s">
        <v>2056</v>
      </c>
      <c r="C6079" s="196" t="e">
        <f>'4'!N38+'10'!N38</f>
        <v>#VALUE!</v>
      </c>
      <c r="D6079" s="197" t="e">
        <f>('4'!N38+'10'!N38)*100/('4'!J38+'10'!J38)</f>
        <v>#VALUE!</v>
      </c>
    </row>
    <row r="6080" spans="1:4">
      <c r="A6080" s="194" t="s">
        <v>6770</v>
      </c>
      <c r="B6080" s="198" t="s">
        <v>2058</v>
      </c>
      <c r="C6080" s="196" t="e">
        <f>'4'!O38+'10'!O38</f>
        <v>#VALUE!</v>
      </c>
      <c r="D6080" s="197" t="e">
        <f>('4'!O38+'10'!O38)*100/('4'!J38+'10'!J38)</f>
        <v>#VALUE!</v>
      </c>
    </row>
    <row r="6081" spans="1:4">
      <c r="A6081" s="194" t="s">
        <v>6771</v>
      </c>
      <c r="B6081" s="198" t="s">
        <v>2060</v>
      </c>
      <c r="C6081" s="196" t="e">
        <f>'4'!P38+'10'!P38</f>
        <v>#VALUE!</v>
      </c>
      <c r="D6081" s="197" t="e">
        <f>('4'!P38+'10'!P38)*100/('4'!J38+'10'!J38)</f>
        <v>#VALUE!</v>
      </c>
    </row>
    <row r="6082" spans="1:4">
      <c r="A6082" s="194" t="s">
        <v>6772</v>
      </c>
      <c r="B6082" s="198" t="s">
        <v>2062</v>
      </c>
      <c r="C6082" s="196" t="e">
        <f>'4'!Q38+'10'!Q38</f>
        <v>#VALUE!</v>
      </c>
      <c r="D6082" s="197" t="e">
        <f>('4'!Q38+'10'!Q38)*100/('4'!J38+'10'!J38)</f>
        <v>#VALUE!</v>
      </c>
    </row>
    <row r="6083" spans="1:4">
      <c r="A6083" s="194" t="s">
        <v>6773</v>
      </c>
      <c r="B6083" s="201" t="s">
        <v>2404</v>
      </c>
      <c r="C6083" s="196">
        <f>'5'!M8+'11'!M8</f>
        <v>1</v>
      </c>
      <c r="D6083" s="197">
        <f>('5'!M8+'11'!M8)*100/('5'!J8+'11'!J8)</f>
        <v>100</v>
      </c>
    </row>
    <row r="6084" spans="1:4">
      <c r="A6084" s="194" t="s">
        <v>6774</v>
      </c>
      <c r="B6084" s="198" t="s">
        <v>2056</v>
      </c>
      <c r="C6084" s="196">
        <f>'5'!N8+'11'!N8</f>
        <v>0</v>
      </c>
      <c r="D6084" s="197">
        <f>('5'!N8+'11'!N8)*100/('5'!J8+'11'!J8)</f>
        <v>0</v>
      </c>
    </row>
    <row r="6085" spans="1:4">
      <c r="A6085" s="194" t="s">
        <v>6775</v>
      </c>
      <c r="B6085" s="198" t="s">
        <v>2058</v>
      </c>
      <c r="C6085" s="196">
        <f>'5'!O8+'11'!O8</f>
        <v>0</v>
      </c>
      <c r="D6085" s="197">
        <f>('5'!O8+'11'!O8)*100/('5'!J8+'11'!J8)</f>
        <v>0</v>
      </c>
    </row>
    <row r="6086" spans="1:4">
      <c r="A6086" s="194" t="s">
        <v>6776</v>
      </c>
      <c r="B6086" s="198" t="s">
        <v>2060</v>
      </c>
      <c r="C6086" s="196">
        <f>'5'!P8+'11'!P8</f>
        <v>0</v>
      </c>
      <c r="D6086" s="197">
        <f>('5'!P8+'11'!P8)*100/('5'!J8+'11'!J8)</f>
        <v>0</v>
      </c>
    </row>
    <row r="6087" spans="1:4">
      <c r="A6087" s="194" t="s">
        <v>6777</v>
      </c>
      <c r="B6087" s="198" t="s">
        <v>2062</v>
      </c>
      <c r="C6087" s="196">
        <f>'5'!Q8+'11'!Q8</f>
        <v>0</v>
      </c>
      <c r="D6087" s="197">
        <f>('5'!Q8+'11'!Q8)*100/('5'!J8+'11'!J8)</f>
        <v>0</v>
      </c>
    </row>
    <row r="6088" spans="1:4">
      <c r="A6088" s="194" t="s">
        <v>6778</v>
      </c>
      <c r="B6088" s="201" t="s">
        <v>2410</v>
      </c>
      <c r="C6088" s="196">
        <f>'5'!M9+'11'!M9</f>
        <v>0</v>
      </c>
      <c r="D6088" s="197" t="e">
        <f>('5'!M9+'11'!M9)*100/('5'!J9+'11'!J9)</f>
        <v>#DIV/0!</v>
      </c>
    </row>
    <row r="6089" spans="1:4">
      <c r="A6089" s="194" t="s">
        <v>6779</v>
      </c>
      <c r="B6089" s="198" t="s">
        <v>2056</v>
      </c>
      <c r="C6089" s="196">
        <f>'5'!N9+'11'!N9</f>
        <v>0</v>
      </c>
      <c r="D6089" s="197" t="e">
        <f>('5'!N9+'11'!N9)*100/('5'!J9+'11'!J9)</f>
        <v>#DIV/0!</v>
      </c>
    </row>
    <row r="6090" spans="1:4">
      <c r="A6090" s="194" t="s">
        <v>6780</v>
      </c>
      <c r="B6090" s="198" t="s">
        <v>2058</v>
      </c>
      <c r="C6090" s="196">
        <f>'5'!O9+'11'!O9</f>
        <v>0</v>
      </c>
      <c r="D6090" s="197" t="e">
        <f>('5'!O9+'11'!O9)*100/('5'!J9+'11'!J9)</f>
        <v>#DIV/0!</v>
      </c>
    </row>
    <row r="6091" spans="1:4">
      <c r="A6091" s="194" t="s">
        <v>6781</v>
      </c>
      <c r="B6091" s="198" t="s">
        <v>2060</v>
      </c>
      <c r="C6091" s="196">
        <f>'5'!P9+'11'!P9</f>
        <v>0</v>
      </c>
      <c r="D6091" s="197" t="e">
        <f>('5'!P9+'11'!P9)*100/('5'!J9+'11'!J9)</f>
        <v>#DIV/0!</v>
      </c>
    </row>
    <row r="6092" spans="1:4">
      <c r="A6092" s="194" t="s">
        <v>6782</v>
      </c>
      <c r="B6092" s="198" t="s">
        <v>2062</v>
      </c>
      <c r="C6092" s="196">
        <f>'5'!Q9+'11'!Q9</f>
        <v>0</v>
      </c>
      <c r="D6092" s="197" t="e">
        <f>('5'!Q9+'11'!Q9)*100/('5'!J9+'11'!J9)</f>
        <v>#DIV/0!</v>
      </c>
    </row>
    <row r="6093" spans="1:4">
      <c r="A6093" s="194" t="s">
        <v>6783</v>
      </c>
      <c r="B6093" s="201" t="s">
        <v>2416</v>
      </c>
      <c r="C6093" s="196">
        <f>'5'!M10+'11'!M10</f>
        <v>0</v>
      </c>
      <c r="D6093" s="197" t="e">
        <f>('5'!M10+'11'!M10)*100/('5'!J10+'11'!J10)</f>
        <v>#DIV/0!</v>
      </c>
    </row>
    <row r="6094" spans="1:4">
      <c r="A6094" s="194" t="s">
        <v>6784</v>
      </c>
      <c r="B6094" s="198" t="s">
        <v>2056</v>
      </c>
      <c r="C6094" s="196">
        <f>'5'!N10+'11'!N10</f>
        <v>0</v>
      </c>
      <c r="D6094" s="197" t="e">
        <f>('5'!N10+'11'!N10)*100/('5'!J10+'11'!J10)</f>
        <v>#DIV/0!</v>
      </c>
    </row>
    <row r="6095" spans="1:4">
      <c r="A6095" s="194" t="s">
        <v>6785</v>
      </c>
      <c r="B6095" s="198" t="s">
        <v>2058</v>
      </c>
      <c r="C6095" s="196">
        <f>'5'!O10+'11'!O10</f>
        <v>0</v>
      </c>
      <c r="D6095" s="197" t="e">
        <f>('5'!O10+'11'!O10)*100/('5'!J10+'11'!J10)</f>
        <v>#DIV/0!</v>
      </c>
    </row>
    <row r="6096" spans="1:4">
      <c r="A6096" s="194" t="s">
        <v>6786</v>
      </c>
      <c r="B6096" s="198" t="s">
        <v>2060</v>
      </c>
      <c r="C6096" s="196">
        <f>'5'!P10+'11'!P10</f>
        <v>0</v>
      </c>
      <c r="D6096" s="197" t="e">
        <f>('5'!P10+'11'!P10)*100/('5'!J10+'11'!J10)</f>
        <v>#DIV/0!</v>
      </c>
    </row>
    <row r="6097" spans="1:4">
      <c r="A6097" s="194" t="s">
        <v>6787</v>
      </c>
      <c r="B6097" s="198" t="s">
        <v>2062</v>
      </c>
      <c r="C6097" s="196">
        <f>'5'!Q10+'11'!Q10</f>
        <v>0</v>
      </c>
      <c r="D6097" s="197" t="e">
        <f>('5'!Q10+'11'!Q10)*100/('5'!J10+'11'!J10)</f>
        <v>#DIV/0!</v>
      </c>
    </row>
    <row r="6098" spans="1:4">
      <c r="A6098" s="194" t="s">
        <v>6788</v>
      </c>
      <c r="B6098" s="201" t="s">
        <v>2422</v>
      </c>
      <c r="C6098" s="196">
        <f>'5'!M11+'11'!M11</f>
        <v>0</v>
      </c>
      <c r="D6098" s="197" t="e">
        <f>('5'!M11+'11'!M11)*100/('5'!J11+'11'!J11)</f>
        <v>#DIV/0!</v>
      </c>
    </row>
    <row r="6099" spans="1:4">
      <c r="A6099" s="194" t="s">
        <v>6789</v>
      </c>
      <c r="B6099" s="198" t="s">
        <v>2056</v>
      </c>
      <c r="C6099" s="196">
        <f>'5'!N11+'11'!N11</f>
        <v>0</v>
      </c>
      <c r="D6099" s="197" t="e">
        <f>('5'!N11+'11'!N11)*100/('5'!J11+'11'!J11)</f>
        <v>#DIV/0!</v>
      </c>
    </row>
    <row r="6100" spans="1:4">
      <c r="A6100" s="194" t="s">
        <v>6790</v>
      </c>
      <c r="B6100" s="198" t="s">
        <v>2058</v>
      </c>
      <c r="C6100" s="196">
        <f>'5'!O11+'11'!O11</f>
        <v>0</v>
      </c>
      <c r="D6100" s="197" t="e">
        <f>('5'!O11+'11'!O11)*100/('5'!J11+'11'!J11)</f>
        <v>#DIV/0!</v>
      </c>
    </row>
    <row r="6101" spans="1:4">
      <c r="A6101" s="194" t="s">
        <v>6791</v>
      </c>
      <c r="B6101" s="198" t="s">
        <v>2060</v>
      </c>
      <c r="C6101" s="196">
        <f>'5'!P11+'11'!P11</f>
        <v>0</v>
      </c>
      <c r="D6101" s="197" t="e">
        <f>('5'!P11+'11'!P11)*100/('5'!J11+'11'!J11)</f>
        <v>#DIV/0!</v>
      </c>
    </row>
    <row r="6102" spans="1:4">
      <c r="A6102" s="194" t="s">
        <v>6792</v>
      </c>
      <c r="B6102" s="198" t="s">
        <v>2062</v>
      </c>
      <c r="C6102" s="196">
        <f>'5'!Q11+'11'!Q11</f>
        <v>0</v>
      </c>
      <c r="D6102" s="197" t="e">
        <f>('5'!Q11+'11'!Q11)*100/('5'!J11+'11'!J11)</f>
        <v>#DIV/0!</v>
      </c>
    </row>
    <row r="6103" spans="1:4">
      <c r="A6103" s="194" t="s">
        <v>6793</v>
      </c>
      <c r="B6103" s="201" t="s">
        <v>2428</v>
      </c>
      <c r="C6103" s="196">
        <f>'5'!M12+'11'!M12</f>
        <v>0</v>
      </c>
      <c r="D6103" s="197" t="e">
        <f>('5'!M12+'11'!M12)*100/('5'!J12+'11'!J12)</f>
        <v>#DIV/0!</v>
      </c>
    </row>
    <row r="6104" spans="1:4">
      <c r="A6104" s="194" t="s">
        <v>6794</v>
      </c>
      <c r="B6104" s="198" t="s">
        <v>2056</v>
      </c>
      <c r="C6104" s="196">
        <f>'5'!N12+'11'!N12</f>
        <v>0</v>
      </c>
      <c r="D6104" s="197" t="e">
        <f>('5'!N12+'11'!N12)*100/('5'!J12+'11'!J12)</f>
        <v>#DIV/0!</v>
      </c>
    </row>
    <row r="6105" spans="1:4">
      <c r="A6105" s="194" t="s">
        <v>6795</v>
      </c>
      <c r="B6105" s="198" t="s">
        <v>2058</v>
      </c>
      <c r="C6105" s="196">
        <f>'5'!O12+'11'!O12</f>
        <v>0</v>
      </c>
      <c r="D6105" s="197" t="e">
        <f>('5'!O12+'11'!O12)*100/('5'!J12+'11'!J12)</f>
        <v>#DIV/0!</v>
      </c>
    </row>
    <row r="6106" spans="1:4">
      <c r="A6106" s="194" t="s">
        <v>6796</v>
      </c>
      <c r="B6106" s="198" t="s">
        <v>2060</v>
      </c>
      <c r="C6106" s="196">
        <f>'5'!P12+'11'!P12</f>
        <v>0</v>
      </c>
      <c r="D6106" s="197" t="e">
        <f>('5'!P12+'11'!P12)*100/('5'!J12+'11'!J12)</f>
        <v>#DIV/0!</v>
      </c>
    </row>
    <row r="6107" spans="1:4">
      <c r="A6107" s="194" t="s">
        <v>6797</v>
      </c>
      <c r="B6107" s="198" t="s">
        <v>2062</v>
      </c>
      <c r="C6107" s="196">
        <f>'5'!Q12+'11'!Q12</f>
        <v>0</v>
      </c>
      <c r="D6107" s="197" t="e">
        <f>('5'!Q12+'11'!Q12)*100/('5'!J12+'11'!J12)</f>
        <v>#DIV/0!</v>
      </c>
    </row>
    <row r="6108" spans="1:4">
      <c r="A6108" s="194" t="s">
        <v>6798</v>
      </c>
      <c r="B6108" s="201" t="s">
        <v>2434</v>
      </c>
      <c r="C6108" s="196">
        <f>'5'!M13+'11'!M13</f>
        <v>0</v>
      </c>
      <c r="D6108" s="197" t="e">
        <f>('5'!M13+'11'!M13)*100/('5'!J13+'11'!J13)</f>
        <v>#DIV/0!</v>
      </c>
    </row>
    <row r="6109" spans="1:4">
      <c r="A6109" s="194" t="s">
        <v>6799</v>
      </c>
      <c r="B6109" s="198" t="s">
        <v>2056</v>
      </c>
      <c r="C6109" s="196">
        <f>'5'!N13+'11'!N13</f>
        <v>0</v>
      </c>
      <c r="D6109" s="197" t="e">
        <f>('5'!N13+'11'!N13)*100/('5'!J13+'11'!J13)</f>
        <v>#DIV/0!</v>
      </c>
    </row>
    <row r="6110" spans="1:4">
      <c r="A6110" s="194" t="s">
        <v>6800</v>
      </c>
      <c r="B6110" s="198" t="s">
        <v>2058</v>
      </c>
      <c r="C6110" s="196">
        <f>'5'!O13+'11'!O13</f>
        <v>0</v>
      </c>
      <c r="D6110" s="197" t="e">
        <f>('5'!O13+'11'!O13)*100/('5'!J13+'11'!J13)</f>
        <v>#DIV/0!</v>
      </c>
    </row>
    <row r="6111" spans="1:4">
      <c r="A6111" s="194" t="s">
        <v>6801</v>
      </c>
      <c r="B6111" s="198" t="s">
        <v>2060</v>
      </c>
      <c r="C6111" s="196">
        <f>'5'!P13+'11'!P13</f>
        <v>0</v>
      </c>
      <c r="D6111" s="197" t="e">
        <f>('5'!P13+'11'!P13)*100/('5'!J13+'11'!J13)</f>
        <v>#DIV/0!</v>
      </c>
    </row>
    <row r="6112" spans="1:4">
      <c r="A6112" s="194" t="s">
        <v>6802</v>
      </c>
      <c r="B6112" s="198" t="s">
        <v>2062</v>
      </c>
      <c r="C6112" s="196">
        <f>'5'!Q13+'11'!Q13</f>
        <v>0</v>
      </c>
      <c r="D6112" s="197" t="e">
        <f>('5'!Q13+'11'!Q13)*100/('5'!J13+'11'!J13)</f>
        <v>#DIV/0!</v>
      </c>
    </row>
    <row r="6113" spans="1:4">
      <c r="A6113" s="194" t="s">
        <v>6803</v>
      </c>
      <c r="B6113" s="201" t="s">
        <v>2440</v>
      </c>
      <c r="C6113" s="196">
        <f>'5'!M15+'11'!M15</f>
        <v>0</v>
      </c>
      <c r="D6113" s="197" t="e">
        <f>('5'!M15+'11'!M15)*100/('5'!J15+'11'!J15)</f>
        <v>#DIV/0!</v>
      </c>
    </row>
    <row r="6114" spans="1:4">
      <c r="A6114" s="194" t="s">
        <v>6804</v>
      </c>
      <c r="B6114" s="198" t="s">
        <v>2056</v>
      </c>
      <c r="C6114" s="196">
        <f>'5'!N15+'11'!N15</f>
        <v>0</v>
      </c>
      <c r="D6114" s="197" t="e">
        <f>('5'!N15+'11'!N15)*100/('5'!J15+'11'!J15)</f>
        <v>#DIV/0!</v>
      </c>
    </row>
    <row r="6115" spans="1:4">
      <c r="A6115" s="194" t="s">
        <v>6805</v>
      </c>
      <c r="B6115" s="198" t="s">
        <v>2058</v>
      </c>
      <c r="C6115" s="196">
        <f>'5'!O15+'11'!O15</f>
        <v>0</v>
      </c>
      <c r="D6115" s="197" t="e">
        <f>('5'!O15+'11'!O15)*100/('5'!J15+'11'!J15)</f>
        <v>#DIV/0!</v>
      </c>
    </row>
    <row r="6116" spans="1:4">
      <c r="A6116" s="194" t="s">
        <v>6806</v>
      </c>
      <c r="B6116" s="198" t="s">
        <v>2060</v>
      </c>
      <c r="C6116" s="196">
        <f>'5'!P15+'11'!P15</f>
        <v>0</v>
      </c>
      <c r="D6116" s="197" t="e">
        <f>('5'!P15+'11'!P15)*100/('5'!J15+'11'!J15)</f>
        <v>#DIV/0!</v>
      </c>
    </row>
    <row r="6117" spans="1:4">
      <c r="A6117" s="194" t="s">
        <v>6807</v>
      </c>
      <c r="B6117" s="198" t="s">
        <v>2062</v>
      </c>
      <c r="C6117" s="196">
        <f>'5'!Q15+'11'!Q15</f>
        <v>0</v>
      </c>
      <c r="D6117" s="197" t="e">
        <f>('5'!Q15+'11'!Q15)*100/('5'!J15+'11'!J15)</f>
        <v>#DIV/0!</v>
      </c>
    </row>
    <row r="6118" spans="1:4">
      <c r="A6118" s="194" t="s">
        <v>6808</v>
      </c>
      <c r="B6118" s="201" t="s">
        <v>2446</v>
      </c>
      <c r="C6118" s="196">
        <f>'5'!M16+'11'!M16</f>
        <v>0</v>
      </c>
      <c r="D6118" s="197" t="e">
        <f>('5'!M16+'11'!M16)*100/('5'!J16+'11'!J16)</f>
        <v>#DIV/0!</v>
      </c>
    </row>
    <row r="6119" spans="1:4">
      <c r="A6119" s="194" t="s">
        <v>6809</v>
      </c>
      <c r="B6119" s="198" t="s">
        <v>2056</v>
      </c>
      <c r="C6119" s="196">
        <f>'5'!N16+'11'!N16</f>
        <v>0</v>
      </c>
      <c r="D6119" s="197" t="e">
        <f>('5'!N16+'11'!N16)*100/('5'!J16+'11'!J16)</f>
        <v>#DIV/0!</v>
      </c>
    </row>
    <row r="6120" spans="1:4">
      <c r="A6120" s="194" t="s">
        <v>6810</v>
      </c>
      <c r="B6120" s="198" t="s">
        <v>2058</v>
      </c>
      <c r="C6120" s="196">
        <f>'5'!O16+'11'!O16</f>
        <v>0</v>
      </c>
      <c r="D6120" s="197" t="e">
        <f>('5'!O16+'11'!O16)*100/('5'!J16+'11'!J16)</f>
        <v>#DIV/0!</v>
      </c>
    </row>
    <row r="6121" spans="1:4">
      <c r="A6121" s="194" t="s">
        <v>6811</v>
      </c>
      <c r="B6121" s="198" t="s">
        <v>2060</v>
      </c>
      <c r="C6121" s="196">
        <f>'5'!P16+'11'!P16</f>
        <v>0</v>
      </c>
      <c r="D6121" s="197" t="e">
        <f>('5'!P16+'11'!P16)*100/('5'!J16+'11'!J16)</f>
        <v>#DIV/0!</v>
      </c>
    </row>
    <row r="6122" spans="1:4">
      <c r="A6122" s="194" t="s">
        <v>6812</v>
      </c>
      <c r="B6122" s="198" t="s">
        <v>2062</v>
      </c>
      <c r="C6122" s="196">
        <f>'5'!Q16+'11'!Q16</f>
        <v>0</v>
      </c>
      <c r="D6122" s="197" t="e">
        <f>('5'!Q16+'11'!Q16)*100/('5'!J16+'11'!J16)</f>
        <v>#DIV/0!</v>
      </c>
    </row>
    <row r="6123" spans="1:4">
      <c r="A6123" s="194" t="s">
        <v>6813</v>
      </c>
      <c r="B6123" s="201" t="s">
        <v>2452</v>
      </c>
      <c r="C6123" s="196">
        <f>'5'!M18+'11'!M18</f>
        <v>0</v>
      </c>
      <c r="D6123" s="197" t="e">
        <f>('5'!M18+'11'!M18)*100/('5'!J18+'11'!J18)</f>
        <v>#DIV/0!</v>
      </c>
    </row>
    <row r="6124" spans="1:4">
      <c r="A6124" s="194" t="s">
        <v>6814</v>
      </c>
      <c r="B6124" s="198" t="s">
        <v>2056</v>
      </c>
      <c r="C6124" s="196">
        <f>'5'!N18+'11'!N18</f>
        <v>0</v>
      </c>
      <c r="D6124" s="197" t="e">
        <f>('5'!N18+'11'!N18)*100/('5'!J18+'11'!J18)</f>
        <v>#DIV/0!</v>
      </c>
    </row>
    <row r="6125" spans="1:4">
      <c r="A6125" s="194" t="s">
        <v>6815</v>
      </c>
      <c r="B6125" s="198" t="s">
        <v>2058</v>
      </c>
      <c r="C6125" s="196">
        <f>'5'!O18+'11'!O18</f>
        <v>0</v>
      </c>
      <c r="D6125" s="197" t="e">
        <f>('5'!O18+'11'!O18)*100/('5'!J18+'11'!J18)</f>
        <v>#DIV/0!</v>
      </c>
    </row>
    <row r="6126" spans="1:4">
      <c r="A6126" s="194" t="s">
        <v>6816</v>
      </c>
      <c r="B6126" s="198" t="s">
        <v>2060</v>
      </c>
      <c r="C6126" s="196">
        <f>'5'!P18+'11'!P18</f>
        <v>0</v>
      </c>
      <c r="D6126" s="197" t="e">
        <f>('5'!P18+'11'!P18)*100/('5'!J18+'11'!J18)</f>
        <v>#DIV/0!</v>
      </c>
    </row>
    <row r="6127" spans="1:4">
      <c r="A6127" s="194" t="s">
        <v>6817</v>
      </c>
      <c r="B6127" s="198" t="s">
        <v>2062</v>
      </c>
      <c r="C6127" s="196">
        <f>'5'!Q18+'11'!Q18</f>
        <v>0</v>
      </c>
      <c r="D6127" s="197" t="e">
        <f>('5'!Q18+'11'!Q18)*100/('5'!J18+'11'!J18)</f>
        <v>#DIV/0!</v>
      </c>
    </row>
    <row r="6128" spans="1:4">
      <c r="A6128" s="194" t="s">
        <v>6818</v>
      </c>
      <c r="B6128" s="201" t="s">
        <v>2458</v>
      </c>
      <c r="C6128" s="196">
        <f>'5'!M19+'11'!M19</f>
        <v>0</v>
      </c>
      <c r="D6128" s="197" t="e">
        <f>('5'!M19+'11'!M19)*100/('5'!J19+'11'!J19)</f>
        <v>#DIV/0!</v>
      </c>
    </row>
    <row r="6129" spans="1:4">
      <c r="A6129" s="194" t="s">
        <v>6819</v>
      </c>
      <c r="B6129" s="198" t="s">
        <v>2056</v>
      </c>
      <c r="C6129" s="196">
        <f>'5'!N19+'11'!N19</f>
        <v>0</v>
      </c>
      <c r="D6129" s="197" t="e">
        <f>('5'!N19+'11'!N19)*100/('5'!J19+'11'!J19)</f>
        <v>#DIV/0!</v>
      </c>
    </row>
    <row r="6130" spans="1:4">
      <c r="A6130" s="194" t="s">
        <v>6820</v>
      </c>
      <c r="B6130" s="198" t="s">
        <v>2058</v>
      </c>
      <c r="C6130" s="196">
        <f>'5'!O19+'11'!O19</f>
        <v>0</v>
      </c>
      <c r="D6130" s="197" t="e">
        <f>('5'!O19+'11'!O19)*100/('5'!J19+'11'!J19)</f>
        <v>#DIV/0!</v>
      </c>
    </row>
    <row r="6131" spans="1:4">
      <c r="A6131" s="194" t="s">
        <v>6821</v>
      </c>
      <c r="B6131" s="198" t="s">
        <v>2060</v>
      </c>
      <c r="C6131" s="196">
        <f>'5'!P19+'11'!P19</f>
        <v>0</v>
      </c>
      <c r="D6131" s="197" t="e">
        <f>('5'!P19+'11'!P19)*100/('5'!J19+'11'!J19)</f>
        <v>#DIV/0!</v>
      </c>
    </row>
    <row r="6132" spans="1:4">
      <c r="A6132" s="194" t="s">
        <v>6822</v>
      </c>
      <c r="B6132" s="198" t="s">
        <v>2062</v>
      </c>
      <c r="C6132" s="196">
        <f>'5'!Q19+'11'!Q19</f>
        <v>0</v>
      </c>
      <c r="D6132" s="197" t="e">
        <f>('5'!Q19+'11'!Q19)*100/('5'!J19+'11'!J19)</f>
        <v>#DIV/0!</v>
      </c>
    </row>
    <row r="6133" spans="1:4">
      <c r="A6133" s="194" t="s">
        <v>6823</v>
      </c>
      <c r="B6133" s="201" t="s">
        <v>2464</v>
      </c>
      <c r="C6133" s="196">
        <f>'5'!M21+'11'!M21</f>
        <v>0</v>
      </c>
      <c r="D6133" s="197" t="e">
        <f>('5'!M21+'11'!M21)*100/('5'!J21+'11'!J21)</f>
        <v>#DIV/0!</v>
      </c>
    </row>
    <row r="6134" spans="1:4">
      <c r="A6134" s="194" t="s">
        <v>6824</v>
      </c>
      <c r="B6134" s="198" t="s">
        <v>2056</v>
      </c>
      <c r="C6134" s="196">
        <f>'5'!N21+'11'!N21</f>
        <v>0</v>
      </c>
      <c r="D6134" s="197" t="e">
        <f>('5'!N21+'11'!N21)*100/('5'!J21+'11'!J21)</f>
        <v>#DIV/0!</v>
      </c>
    </row>
    <row r="6135" spans="1:4">
      <c r="A6135" s="194" t="s">
        <v>6825</v>
      </c>
      <c r="B6135" s="198" t="s">
        <v>2058</v>
      </c>
      <c r="C6135" s="196">
        <f>'5'!O21+'11'!O21</f>
        <v>0</v>
      </c>
      <c r="D6135" s="197" t="e">
        <f>('5'!O21+'11'!O21)*100/('5'!J21+'11'!J21)</f>
        <v>#DIV/0!</v>
      </c>
    </row>
    <row r="6136" spans="1:4">
      <c r="A6136" s="194" t="s">
        <v>6826</v>
      </c>
      <c r="B6136" s="198" t="s">
        <v>2060</v>
      </c>
      <c r="C6136" s="196">
        <f>'5'!P21+'11'!P21</f>
        <v>0</v>
      </c>
      <c r="D6136" s="197" t="e">
        <f>('5'!P21+'11'!P21)*100/('5'!J21+'11'!J21)</f>
        <v>#DIV/0!</v>
      </c>
    </row>
    <row r="6137" spans="1:4">
      <c r="A6137" s="194" t="s">
        <v>6827</v>
      </c>
      <c r="B6137" s="198" t="s">
        <v>2062</v>
      </c>
      <c r="C6137" s="196">
        <f>'5'!Q21+'11'!Q21</f>
        <v>0</v>
      </c>
      <c r="D6137" s="197" t="e">
        <f>('5'!Q21+'11'!Q21)*100/('5'!J21+'11'!J21)</f>
        <v>#DIV/0!</v>
      </c>
    </row>
    <row r="6138" spans="1:4">
      <c r="A6138" s="194" t="s">
        <v>6828</v>
      </c>
      <c r="B6138" s="201" t="s">
        <v>2470</v>
      </c>
      <c r="C6138" s="196">
        <f>'5'!M22+'11'!M22</f>
        <v>0</v>
      </c>
      <c r="D6138" s="197" t="e">
        <f>('5'!M22+'11'!M22)*100/('5'!J22+'11'!J22)</f>
        <v>#DIV/0!</v>
      </c>
    </row>
    <row r="6139" spans="1:4">
      <c r="A6139" s="194" t="s">
        <v>6829</v>
      </c>
      <c r="B6139" s="198" t="s">
        <v>2056</v>
      </c>
      <c r="C6139" s="196">
        <f>'5'!N22+'11'!N22</f>
        <v>0</v>
      </c>
      <c r="D6139" s="197" t="e">
        <f>('5'!N22+'11'!N22)*100/('5'!J22+'11'!J22)</f>
        <v>#DIV/0!</v>
      </c>
    </row>
    <row r="6140" spans="1:4">
      <c r="A6140" s="194" t="s">
        <v>6830</v>
      </c>
      <c r="B6140" s="198" t="s">
        <v>2058</v>
      </c>
      <c r="C6140" s="196">
        <f>'5'!O22+'11'!O22</f>
        <v>0</v>
      </c>
      <c r="D6140" s="197" t="e">
        <f>('5'!O22+'11'!O22)*100/('5'!J22+'11'!J22)</f>
        <v>#DIV/0!</v>
      </c>
    </row>
    <row r="6141" spans="1:4">
      <c r="A6141" s="194" t="s">
        <v>6831</v>
      </c>
      <c r="B6141" s="198" t="s">
        <v>2060</v>
      </c>
      <c r="C6141" s="196">
        <f>'5'!P22+'11'!P22</f>
        <v>0</v>
      </c>
      <c r="D6141" s="197" t="e">
        <f>('5'!P22+'11'!P22)*100/('5'!J22+'11'!J22)</f>
        <v>#DIV/0!</v>
      </c>
    </row>
    <row r="6142" spans="1:4">
      <c r="A6142" s="194" t="s">
        <v>6832</v>
      </c>
      <c r="B6142" s="198" t="s">
        <v>2062</v>
      </c>
      <c r="C6142" s="196">
        <f>'5'!Q22+'11'!Q22</f>
        <v>0</v>
      </c>
      <c r="D6142" s="197" t="e">
        <f>('5'!Q22+'11'!Q22)*100/('5'!J22+'11'!J22)</f>
        <v>#DIV/0!</v>
      </c>
    </row>
    <row r="6143" spans="1:4">
      <c r="A6143" s="194" t="s">
        <v>6833</v>
      </c>
      <c r="B6143" s="201" t="s">
        <v>2476</v>
      </c>
      <c r="C6143" s="196">
        <f>'5'!M23+'11'!M23</f>
        <v>0</v>
      </c>
      <c r="D6143" s="197" t="e">
        <f>('5'!M23+'11'!M23)*100/('5'!J23+'11'!J23)</f>
        <v>#DIV/0!</v>
      </c>
    </row>
    <row r="6144" spans="1:4">
      <c r="A6144" s="194" t="s">
        <v>6834</v>
      </c>
      <c r="B6144" s="198" t="s">
        <v>2056</v>
      </c>
      <c r="C6144" s="196">
        <f>'5'!N23+'11'!N23</f>
        <v>0</v>
      </c>
      <c r="D6144" s="197" t="e">
        <f>('5'!N23+'11'!N23)*100/('5'!J23+'11'!J23)</f>
        <v>#DIV/0!</v>
      </c>
    </row>
    <row r="6145" spans="1:4">
      <c r="A6145" s="194" t="s">
        <v>6835</v>
      </c>
      <c r="B6145" s="198" t="s">
        <v>2058</v>
      </c>
      <c r="C6145" s="196">
        <f>'5'!O23+'11'!O23</f>
        <v>0</v>
      </c>
      <c r="D6145" s="197" t="e">
        <f>('5'!O23+'11'!O23)*100/('5'!J23+'11'!J23)</f>
        <v>#DIV/0!</v>
      </c>
    </row>
    <row r="6146" spans="1:4">
      <c r="A6146" s="194" t="s">
        <v>6836</v>
      </c>
      <c r="B6146" s="198" t="s">
        <v>2060</v>
      </c>
      <c r="C6146" s="196">
        <f>'5'!P23+'11'!P23</f>
        <v>0</v>
      </c>
      <c r="D6146" s="197" t="e">
        <f>('5'!P23+'11'!P23)*100/('5'!J23+'11'!J23)</f>
        <v>#DIV/0!</v>
      </c>
    </row>
    <row r="6147" spans="1:4">
      <c r="A6147" s="194" t="s">
        <v>6837</v>
      </c>
      <c r="B6147" s="198" t="s">
        <v>2062</v>
      </c>
      <c r="C6147" s="196">
        <f>'5'!Q23+'11'!Q23</f>
        <v>0</v>
      </c>
      <c r="D6147" s="197" t="e">
        <f>('5'!Q23+'11'!Q23)*100/('5'!J23+'11'!J23)</f>
        <v>#DIV/0!</v>
      </c>
    </row>
    <row r="6148" spans="1:4">
      <c r="A6148" s="194" t="s">
        <v>6838</v>
      </c>
      <c r="B6148" s="201" t="s">
        <v>2482</v>
      </c>
      <c r="C6148" s="196">
        <f>'5'!M26+'11'!M26</f>
        <v>0</v>
      </c>
      <c r="D6148" s="197" t="e">
        <f>('5'!M26+'11'!M26)*100/('5'!J26+'11'!J26)</f>
        <v>#DIV/0!</v>
      </c>
    </row>
    <row r="6149" spans="1:4">
      <c r="A6149" s="194" t="s">
        <v>6839</v>
      </c>
      <c r="B6149" s="198" t="s">
        <v>2056</v>
      </c>
      <c r="C6149" s="196">
        <f>'5'!N26+'11'!N26</f>
        <v>0</v>
      </c>
      <c r="D6149" s="197" t="e">
        <f>('5'!N26+'11'!N26)*100/('5'!J26+'11'!J26)</f>
        <v>#DIV/0!</v>
      </c>
    </row>
    <row r="6150" spans="1:4">
      <c r="A6150" s="194" t="s">
        <v>6840</v>
      </c>
      <c r="B6150" s="198" t="s">
        <v>2058</v>
      </c>
      <c r="C6150" s="196">
        <f>'5'!O26+'11'!O26</f>
        <v>0</v>
      </c>
      <c r="D6150" s="197" t="e">
        <f>('5'!O26+'11'!O26)*100/('5'!J26+'11'!J26)</f>
        <v>#DIV/0!</v>
      </c>
    </row>
    <row r="6151" spans="1:4">
      <c r="A6151" s="194" t="s">
        <v>6841</v>
      </c>
      <c r="B6151" s="198" t="s">
        <v>2060</v>
      </c>
      <c r="C6151" s="196">
        <f>'5'!P26+'11'!P26</f>
        <v>0</v>
      </c>
      <c r="D6151" s="197" t="e">
        <f>('5'!P26+'11'!P26)*100/('5'!J26+'11'!J26)</f>
        <v>#DIV/0!</v>
      </c>
    </row>
    <row r="6152" spans="1:4">
      <c r="A6152" s="194" t="s">
        <v>6842</v>
      </c>
      <c r="B6152" s="198" t="s">
        <v>2062</v>
      </c>
      <c r="C6152" s="196">
        <f>'5'!Q26+'11'!Q26</f>
        <v>0</v>
      </c>
      <c r="D6152" s="197" t="e">
        <f>('5'!Q26+'11'!Q26)*100/('5'!J26+'11'!J26)</f>
        <v>#DIV/0!</v>
      </c>
    </row>
    <row r="6153" spans="1:4">
      <c r="A6153" s="194" t="s">
        <v>6843</v>
      </c>
      <c r="B6153" s="201" t="s">
        <v>2488</v>
      </c>
      <c r="C6153" s="196">
        <f>'5'!M27+'11'!M27</f>
        <v>0</v>
      </c>
      <c r="D6153" s="197" t="e">
        <f>('5'!M27+'11'!M27)*100/('5'!J27+'11'!J27)</f>
        <v>#DIV/0!</v>
      </c>
    </row>
    <row r="6154" spans="1:4">
      <c r="A6154" s="194" t="s">
        <v>6844</v>
      </c>
      <c r="B6154" s="198" t="s">
        <v>2056</v>
      </c>
      <c r="C6154" s="196">
        <f>'5'!N27+'11'!N27</f>
        <v>0</v>
      </c>
      <c r="D6154" s="197" t="e">
        <f>('5'!N27+'11'!N27)*100/('5'!J27+'11'!J27)</f>
        <v>#DIV/0!</v>
      </c>
    </row>
    <row r="6155" spans="1:4">
      <c r="A6155" s="194" t="s">
        <v>6845</v>
      </c>
      <c r="B6155" s="198" t="s">
        <v>2058</v>
      </c>
      <c r="C6155" s="196">
        <f>'5'!O27+'11'!O27</f>
        <v>0</v>
      </c>
      <c r="D6155" s="197" t="e">
        <f>('5'!O27+'11'!O27)*100/('5'!J27+'11'!J27)</f>
        <v>#DIV/0!</v>
      </c>
    </row>
    <row r="6156" spans="1:4">
      <c r="A6156" s="194" t="s">
        <v>6846</v>
      </c>
      <c r="B6156" s="198" t="s">
        <v>2060</v>
      </c>
      <c r="C6156" s="196">
        <f>'5'!P27+'11'!P27</f>
        <v>0</v>
      </c>
      <c r="D6156" s="197" t="e">
        <f>('5'!P27+'11'!P27)*100/('5'!J27+'11'!J27)</f>
        <v>#DIV/0!</v>
      </c>
    </row>
    <row r="6157" spans="1:4">
      <c r="A6157" s="194" t="s">
        <v>6847</v>
      </c>
      <c r="B6157" s="198" t="s">
        <v>2062</v>
      </c>
      <c r="C6157" s="196">
        <f>'5'!Q27+'11'!Q27</f>
        <v>0</v>
      </c>
      <c r="D6157" s="197" t="e">
        <f>('5'!Q27+'11'!Q27)*100/('5'!J27+'11'!J27)</f>
        <v>#DIV/0!</v>
      </c>
    </row>
    <row r="6158" spans="1:4">
      <c r="A6158" s="194" t="s">
        <v>6848</v>
      </c>
      <c r="B6158" s="201" t="s">
        <v>2494</v>
      </c>
      <c r="C6158" s="196">
        <f>'5'!M28+'11'!M28</f>
        <v>0</v>
      </c>
      <c r="D6158" s="197" t="e">
        <f>('5'!M28+'11'!M28)*100/('5'!J28+'11'!J28)</f>
        <v>#DIV/0!</v>
      </c>
    </row>
    <row r="6159" spans="1:4">
      <c r="A6159" s="194" t="s">
        <v>6849</v>
      </c>
      <c r="B6159" s="198" t="s">
        <v>2056</v>
      </c>
      <c r="C6159" s="196">
        <f>'5'!N28+'11'!N28</f>
        <v>0</v>
      </c>
      <c r="D6159" s="197" t="e">
        <f>('5'!N28+'11'!N28)*100/('5'!J28+'11'!J28)</f>
        <v>#DIV/0!</v>
      </c>
    </row>
    <row r="6160" spans="1:4">
      <c r="A6160" s="194" t="s">
        <v>6850</v>
      </c>
      <c r="B6160" s="198" t="s">
        <v>2058</v>
      </c>
      <c r="C6160" s="196">
        <f>'5'!O28+'11'!O28</f>
        <v>0</v>
      </c>
      <c r="D6160" s="197" t="e">
        <f>('5'!O28+'11'!O28)*100/('5'!J28+'11'!J28)</f>
        <v>#DIV/0!</v>
      </c>
    </row>
    <row r="6161" spans="1:4">
      <c r="A6161" s="194" t="s">
        <v>6851</v>
      </c>
      <c r="B6161" s="198" t="s">
        <v>2060</v>
      </c>
      <c r="C6161" s="196">
        <f>'5'!P28+'11'!P28</f>
        <v>0</v>
      </c>
      <c r="D6161" s="197" t="e">
        <f>('5'!P28+'11'!P28)*100/('5'!J28+'11'!J28)</f>
        <v>#DIV/0!</v>
      </c>
    </row>
    <row r="6162" spans="1:4">
      <c r="A6162" s="194" t="s">
        <v>6852</v>
      </c>
      <c r="B6162" s="198" t="s">
        <v>2062</v>
      </c>
      <c r="C6162" s="196">
        <f>'5'!Q28+'11'!Q28</f>
        <v>0</v>
      </c>
      <c r="D6162" s="197" t="e">
        <f>('5'!Q28+'11'!Q28)*100/('5'!J28+'11'!J28)</f>
        <v>#DIV/0!</v>
      </c>
    </row>
    <row r="6163" spans="1:4">
      <c r="A6163" s="194" t="s">
        <v>6853</v>
      </c>
      <c r="B6163" s="201" t="s">
        <v>2500</v>
      </c>
      <c r="C6163" s="196">
        <f>'5'!M30+'11'!M30</f>
        <v>0</v>
      </c>
      <c r="D6163" s="197" t="e">
        <f>('5'!M30+'11'!M30)*100/('5'!J30+'11'!J30)</f>
        <v>#DIV/0!</v>
      </c>
    </row>
    <row r="6164" spans="1:4">
      <c r="A6164" s="194" t="s">
        <v>6854</v>
      </c>
      <c r="B6164" s="198" t="s">
        <v>2056</v>
      </c>
      <c r="C6164" s="196">
        <f>'5'!N30+'11'!N30</f>
        <v>0</v>
      </c>
      <c r="D6164" s="197" t="e">
        <f>('5'!N30+'11'!N30)*100/('5'!J30+'11'!J30)</f>
        <v>#DIV/0!</v>
      </c>
    </row>
    <row r="6165" spans="1:4">
      <c r="A6165" s="194" t="s">
        <v>6855</v>
      </c>
      <c r="B6165" s="198" t="s">
        <v>2058</v>
      </c>
      <c r="C6165" s="196">
        <f>'5'!O30+'11'!O30</f>
        <v>0</v>
      </c>
      <c r="D6165" s="197" t="e">
        <f>('5'!O30+'11'!O30)*100/('5'!J30+'11'!J30)</f>
        <v>#DIV/0!</v>
      </c>
    </row>
    <row r="6166" spans="1:4">
      <c r="A6166" s="194" t="s">
        <v>6856</v>
      </c>
      <c r="B6166" s="198" t="s">
        <v>2060</v>
      </c>
      <c r="C6166" s="196">
        <f>'5'!P30+'11'!P30</f>
        <v>0</v>
      </c>
      <c r="D6166" s="197" t="e">
        <f>('5'!P30+'11'!P30)*100/('5'!J30+'11'!J30)</f>
        <v>#DIV/0!</v>
      </c>
    </row>
    <row r="6167" spans="1:4">
      <c r="A6167" s="194" t="s">
        <v>6857</v>
      </c>
      <c r="B6167" s="198" t="s">
        <v>2062</v>
      </c>
      <c r="C6167" s="196">
        <f>'5'!Q30+'11'!Q30</f>
        <v>0</v>
      </c>
      <c r="D6167" s="197" t="e">
        <f>('5'!Q30+'11'!Q30)*100/('5'!J30+'11'!J30)</f>
        <v>#DIV/0!</v>
      </c>
    </row>
    <row r="6168" spans="1:4">
      <c r="A6168" s="194" t="s">
        <v>6858</v>
      </c>
      <c r="B6168" s="221" t="s">
        <v>6859</v>
      </c>
      <c r="C6168" s="196">
        <f>'6'!M8+'12'!M8</f>
        <v>0</v>
      </c>
      <c r="D6168" s="197" t="e">
        <f>('6'!M8+'12'!M8)*100/('6'!J8+'12'!J8)</f>
        <v>#DIV/0!</v>
      </c>
    </row>
    <row r="6169" spans="1:4">
      <c r="A6169" s="194" t="s">
        <v>6860</v>
      </c>
      <c r="B6169" s="223" t="s">
        <v>2056</v>
      </c>
      <c r="C6169" s="196">
        <f>'6'!N8+'12'!N8</f>
        <v>0</v>
      </c>
      <c r="D6169" s="197" t="e">
        <f>('6'!N8+'12'!N8)*100/('6'!J8+'12'!J8)</f>
        <v>#DIV/0!</v>
      </c>
    </row>
    <row r="6170" spans="1:4">
      <c r="A6170" s="194" t="s">
        <v>6861</v>
      </c>
      <c r="B6170" s="223" t="s">
        <v>2058</v>
      </c>
      <c r="C6170" s="196">
        <f>'6'!O8+'12'!O8</f>
        <v>0</v>
      </c>
      <c r="D6170" s="197" t="e">
        <f>('6'!O8+'12'!O8)*100/('6'!J8+'12'!J8)</f>
        <v>#DIV/0!</v>
      </c>
    </row>
    <row r="6171" spans="1:4">
      <c r="A6171" s="194" t="s">
        <v>6862</v>
      </c>
      <c r="B6171" s="223" t="s">
        <v>2060</v>
      </c>
      <c r="C6171" s="196">
        <f>'6'!P8+'12'!P8</f>
        <v>0</v>
      </c>
      <c r="D6171" s="197" t="e">
        <f>('6'!P8+'12'!P8)*100/('6'!J8+'12'!J8)</f>
        <v>#DIV/0!</v>
      </c>
    </row>
    <row r="6172" spans="1:4">
      <c r="A6172" s="194" t="s">
        <v>6863</v>
      </c>
      <c r="B6172" s="223" t="s">
        <v>2062</v>
      </c>
      <c r="C6172" s="196">
        <f>'6'!Q8+'12'!Q8</f>
        <v>0</v>
      </c>
      <c r="D6172" s="197" t="e">
        <f>('6'!Q8+'12'!Q8)*100/('6'!J8+'12'!J8)</f>
        <v>#DIV/0!</v>
      </c>
    </row>
    <row r="6173" ht="24" spans="1:4">
      <c r="A6173" s="194" t="s">
        <v>6864</v>
      </c>
      <c r="B6173" s="224" t="s">
        <v>6865</v>
      </c>
      <c r="C6173" s="196">
        <f>'6'!M9+'12'!M9</f>
        <v>0</v>
      </c>
      <c r="D6173" s="197" t="e">
        <f>('6'!M9+'12'!M9)*100/('6'!J9+'12'!J9)</f>
        <v>#DIV/0!</v>
      </c>
    </row>
    <row r="6174" spans="1:4">
      <c r="A6174" s="194" t="s">
        <v>6866</v>
      </c>
      <c r="B6174" s="223" t="s">
        <v>2056</v>
      </c>
      <c r="C6174" s="196">
        <f>'6'!N9+'12'!N9</f>
        <v>0</v>
      </c>
      <c r="D6174" s="197" t="e">
        <f>('6'!N9+'12'!N9)*100/('6'!J9+'12'!J9)</f>
        <v>#DIV/0!</v>
      </c>
    </row>
    <row r="6175" spans="1:4">
      <c r="A6175" s="194" t="s">
        <v>6867</v>
      </c>
      <c r="B6175" s="223" t="s">
        <v>2058</v>
      </c>
      <c r="C6175" s="196">
        <f>'6'!O9+'12'!O9</f>
        <v>0</v>
      </c>
      <c r="D6175" s="197" t="e">
        <f>('6'!O9+'12'!O9)*100/('6'!J9+'12'!J9)</f>
        <v>#DIV/0!</v>
      </c>
    </row>
    <row r="6176" spans="1:4">
      <c r="A6176" s="194" t="s">
        <v>6868</v>
      </c>
      <c r="B6176" s="223" t="s">
        <v>2060</v>
      </c>
      <c r="C6176" s="196">
        <f>'6'!P9+'12'!P9</f>
        <v>0</v>
      </c>
      <c r="D6176" s="197" t="e">
        <f>('6'!P9+'12'!P9)*100/('6'!J9+'12'!J9)</f>
        <v>#DIV/0!</v>
      </c>
    </row>
    <row r="6177" spans="1:4">
      <c r="A6177" s="194" t="s">
        <v>6869</v>
      </c>
      <c r="B6177" s="223" t="s">
        <v>2062</v>
      </c>
      <c r="C6177" s="196">
        <f>'6'!Q9+'12'!Q9</f>
        <v>0</v>
      </c>
      <c r="D6177" s="197" t="e">
        <f>('6'!Q9+'12'!Q9)*100/('6'!J9+'12'!J9)</f>
        <v>#DIV/0!</v>
      </c>
    </row>
    <row r="6178" spans="1:4">
      <c r="A6178" s="194" t="s">
        <v>6870</v>
      </c>
      <c r="B6178" s="221" t="s">
        <v>6871</v>
      </c>
      <c r="C6178" s="196">
        <f>'6'!M11+'12'!M11</f>
        <v>0</v>
      </c>
      <c r="D6178" s="197" t="e">
        <f>('6'!M11+'12'!M11)*100/('6'!J11+'12'!J11)</f>
        <v>#DIV/0!</v>
      </c>
    </row>
    <row r="6179" spans="1:4">
      <c r="A6179" s="194" t="s">
        <v>6872</v>
      </c>
      <c r="B6179" s="223" t="s">
        <v>2056</v>
      </c>
      <c r="C6179" s="196">
        <f>'6'!N11+'12'!N11</f>
        <v>0</v>
      </c>
      <c r="D6179" s="197" t="e">
        <f>('6'!N11+'12'!N11)*100/('6'!J11+'12'!J11)</f>
        <v>#DIV/0!</v>
      </c>
    </row>
    <row r="6180" spans="1:4">
      <c r="A6180" s="194" t="s">
        <v>6873</v>
      </c>
      <c r="B6180" s="223" t="s">
        <v>2058</v>
      </c>
      <c r="C6180" s="196">
        <f>'6'!O11+'12'!O11</f>
        <v>0</v>
      </c>
      <c r="D6180" s="197" t="e">
        <f>('6'!O11+'12'!O11)*100/('6'!J11+'12'!J11)</f>
        <v>#DIV/0!</v>
      </c>
    </row>
    <row r="6181" spans="1:4">
      <c r="A6181" s="194" t="s">
        <v>6874</v>
      </c>
      <c r="B6181" s="223" t="s">
        <v>2060</v>
      </c>
      <c r="C6181" s="196">
        <f>'6'!P11+'12'!P11</f>
        <v>0</v>
      </c>
      <c r="D6181" s="197" t="e">
        <f>('6'!P11+'12'!P11)*100/('6'!J11+'12'!J11)</f>
        <v>#DIV/0!</v>
      </c>
    </row>
    <row r="6182" spans="1:4">
      <c r="A6182" s="194" t="s">
        <v>6875</v>
      </c>
      <c r="B6182" s="223" t="s">
        <v>2062</v>
      </c>
      <c r="C6182" s="196">
        <f>'6'!Q11+'12'!Q11</f>
        <v>0</v>
      </c>
      <c r="D6182" s="197" t="e">
        <f>('6'!Q11+'12'!Q11)*100/('6'!J11+'12'!J11)</f>
        <v>#DIV/0!</v>
      </c>
    </row>
    <row r="6183" spans="1:4">
      <c r="A6183" s="194" t="s">
        <v>6876</v>
      </c>
      <c r="B6183" s="212" t="s">
        <v>66</v>
      </c>
      <c r="C6183" s="196" t="s">
        <v>66</v>
      </c>
      <c r="D6183" s="197" t="s">
        <v>66</v>
      </c>
    </row>
    <row r="6184" spans="1:4">
      <c r="A6184" s="194" t="s">
        <v>6877</v>
      </c>
      <c r="B6184" s="212" t="s">
        <v>66</v>
      </c>
      <c r="C6184" s="196" t="s">
        <v>66</v>
      </c>
      <c r="D6184" s="197" t="s">
        <v>66</v>
      </c>
    </row>
    <row r="6185" spans="1:4">
      <c r="A6185" s="194" t="s">
        <v>6878</v>
      </c>
      <c r="B6185" s="212" t="s">
        <v>66</v>
      </c>
      <c r="C6185" s="196" t="s">
        <v>66</v>
      </c>
      <c r="D6185" s="197" t="s">
        <v>66</v>
      </c>
    </row>
    <row r="6186" spans="1:4">
      <c r="A6186" s="194" t="s">
        <v>6879</v>
      </c>
      <c r="B6186" s="201" t="s">
        <v>2514</v>
      </c>
      <c r="C6186" s="196">
        <f>'6'!J17+'7'!J14+'12'!J17+'13'!J14</f>
        <v>1</v>
      </c>
      <c r="D6186" s="197" t="e">
        <f>IF(HLOOKUP(1,Tabel_Populatia,Raion+1,Rubrici)&lt;&gt;0,('6'!J17+'7'!J14+'12'!J17+'13'!J14)*10000/HLOOKUP(1,Tabel_Populatia,Raion+1,Rubrici),"Lipsa date")</f>
        <v>#N/A</v>
      </c>
    </row>
    <row r="6187" spans="1:4">
      <c r="A6187" s="194" t="s">
        <v>6880</v>
      </c>
      <c r="B6187" s="201" t="s">
        <v>2516</v>
      </c>
      <c r="C6187" s="196">
        <f>'6'!J17+'12'!J17</f>
        <v>1</v>
      </c>
      <c r="D6187" s="197" t="e">
        <f>IF(HLOOKUP(1,Tabel_Populatia,Raion+1,Rubrici)&lt;&gt;0,('6'!J17+'12'!J17)*10000/HLOOKUP(1,Tabel_Populatia,Raion+1,Rubrici),"Lipsa date")</f>
        <v>#N/A</v>
      </c>
    </row>
    <row r="6188" spans="1:4">
      <c r="A6188" s="194" t="s">
        <v>6881</v>
      </c>
      <c r="B6188" s="206" t="s">
        <v>2518</v>
      </c>
      <c r="C6188" s="196">
        <f>'6'!J19+'12'!J19</f>
        <v>0</v>
      </c>
      <c r="D6188" s="197" t="e">
        <f>IF(HLOOKUP(1,Tabel_Populatia,Raion+1,Rubrici)&lt;&gt;0,('6'!J19+'12'!J19)*10000/HLOOKUP(1,Tabel_Populatia,Raion+1,Rubrici),"Lipsa date")</f>
        <v>#N/A</v>
      </c>
    </row>
    <row r="6189" spans="1:4">
      <c r="A6189" s="194" t="s">
        <v>6882</v>
      </c>
      <c r="B6189" s="199" t="s">
        <v>2520</v>
      </c>
      <c r="C6189" s="196">
        <f>'6'!J20+'12'!J20</f>
        <v>0</v>
      </c>
      <c r="D6189" s="197" t="e">
        <f>IF(HLOOKUP(1,Tabel_Populatia,Raion+1,Rubrici)&lt;&gt;0,('6'!J20+'12'!J20)*10000/HLOOKUP(1,Tabel_Populatia,Raion+1,Rubrici),"Lipsa date")</f>
        <v>#N/A</v>
      </c>
    </row>
    <row r="6190" spans="1:4">
      <c r="A6190" s="194" t="s">
        <v>6883</v>
      </c>
      <c r="B6190" s="198" t="s">
        <v>594</v>
      </c>
      <c r="C6190" s="196">
        <f>'6'!J22+'12'!J22</f>
        <v>0</v>
      </c>
      <c r="D6190" s="197" t="e">
        <f>IF(HLOOKUP(1,Tabel_Populatia,Raion+1,Rubrici)&lt;&gt;0,('6'!J22+'12'!J22)*10000/HLOOKUP(1,Tabel_Populatia,Raion+1,Rubrici),"Lipsa date")</f>
        <v>#N/A</v>
      </c>
    </row>
    <row r="6191" spans="1:4">
      <c r="A6191" s="194" t="s">
        <v>6884</v>
      </c>
      <c r="B6191" s="198" t="s">
        <v>596</v>
      </c>
      <c r="C6191" s="196">
        <f>'6'!J23+'12'!J23</f>
        <v>0</v>
      </c>
      <c r="D6191" s="197" t="e">
        <f>IF(HLOOKUP(1,Tabel_Populatia,Raion+1,Rubrici)&lt;&gt;0,('6'!J23+'12'!J23)*10000/HLOOKUP(1,Tabel_Populatia,Raion+1,Rubrici),"Lipsa date")</f>
        <v>#N/A</v>
      </c>
    </row>
    <row r="6192" spans="1:4">
      <c r="A6192" s="194" t="s">
        <v>6885</v>
      </c>
      <c r="B6192" s="198" t="s">
        <v>598</v>
      </c>
      <c r="C6192" s="196">
        <f>'6'!J24+'12'!J24</f>
        <v>0</v>
      </c>
      <c r="D6192" s="197" t="e">
        <f>IF(HLOOKUP(1,Tabel_Populatia,Raion+1,Rubrici)&lt;&gt;0,('6'!J24+'12'!J24)*10000/HLOOKUP(1,Tabel_Populatia,Raion+1,Rubrici),"Lipsa date")</f>
        <v>#N/A</v>
      </c>
    </row>
    <row r="6193" spans="1:4">
      <c r="A6193" s="194" t="s">
        <v>6886</v>
      </c>
      <c r="B6193" s="198" t="s">
        <v>600</v>
      </c>
      <c r="C6193" s="196">
        <f>'6'!J25+'12'!J25</f>
        <v>0</v>
      </c>
      <c r="D6193" s="197" t="e">
        <f>IF(HLOOKUP(1,Tabel_Populatia,Raion+1,Rubrici)&lt;&gt;0,('6'!J25+'12'!J25)*10000/HLOOKUP(1,Tabel_Populatia,Raion+1,Rubrici),"Lipsa date")</f>
        <v>#N/A</v>
      </c>
    </row>
    <row r="6194" spans="1:4">
      <c r="A6194" s="194" t="s">
        <v>6887</v>
      </c>
      <c r="B6194" s="198" t="s">
        <v>602</v>
      </c>
      <c r="C6194" s="196">
        <f>'6'!J26+'12'!J26</f>
        <v>0</v>
      </c>
      <c r="D6194" s="197" t="e">
        <f>IF(HLOOKUP(1,Tabel_Populatia,Raion+1,Rubrici)&lt;&gt;0,('6'!J26+'12'!J26)*10000/HLOOKUP(1,Tabel_Populatia,Raion+1,Rubrici),"Lipsa date")</f>
        <v>#N/A</v>
      </c>
    </row>
    <row r="6195" spans="1:4">
      <c r="A6195" s="194" t="s">
        <v>6888</v>
      </c>
      <c r="B6195" s="198" t="s">
        <v>559</v>
      </c>
      <c r="C6195" s="196">
        <f>'6'!J27+'12'!J27</f>
        <v>0</v>
      </c>
      <c r="D6195" s="197" t="e">
        <f>IF(HLOOKUP(1,Tabel_Populatia,Raion+1,Rubrici)&lt;&gt;0,('6'!J27+'12'!J27)*10000/HLOOKUP(1,Tabel_Populatia,Raion+1,Rubrici),"Lipsa date")</f>
        <v>#N/A</v>
      </c>
    </row>
    <row r="6196" spans="1:4">
      <c r="A6196" s="194" t="s">
        <v>6889</v>
      </c>
      <c r="B6196" s="198" t="s">
        <v>605</v>
      </c>
      <c r="C6196" s="196">
        <f>'7'!J6+'13'!J6</f>
        <v>0</v>
      </c>
      <c r="D6196" s="197" t="e">
        <f>IF(HLOOKUP(1,Tabel_Populatia,Raion+1,Rubrici)&lt;&gt;0,('7'!J6+'13'!J6)*10000/HLOOKUP(1,Tabel_Populatia,Raion+1,Rubrici),"Lipsa date")</f>
        <v>#N/A</v>
      </c>
    </row>
    <row r="6197" spans="1:4">
      <c r="A6197" s="194" t="s">
        <v>6890</v>
      </c>
      <c r="B6197" s="198" t="s">
        <v>607</v>
      </c>
      <c r="C6197" s="196">
        <f>'7'!J7+'13'!J7</f>
        <v>0</v>
      </c>
      <c r="D6197" s="197" t="e">
        <f>IF(HLOOKUP(1,Tabel_Populatia,Raion+1,Rubrici)&lt;&gt;0,('7'!J7+'13'!J7)*10000/HLOOKUP(1,Tabel_Populatia,Raion+1,Rubrici),"Lipsa date")</f>
        <v>#N/A</v>
      </c>
    </row>
    <row r="6198" spans="1:4">
      <c r="A6198" s="194" t="s">
        <v>6891</v>
      </c>
      <c r="B6198" s="198" t="s">
        <v>358</v>
      </c>
      <c r="C6198" s="196">
        <f>'7'!J8+'13'!J8</f>
        <v>1</v>
      </c>
      <c r="D6198" s="197" t="e">
        <f>IF(HLOOKUP(1,Tabel_Populatia,Raion+1,Rubrici)&lt;&gt;0,('7'!J8+'13'!J8)*10000/HLOOKUP(1,Tabel_Populatia,Raion+1,Rubrici),"Lipsa date")</f>
        <v>#N/A</v>
      </c>
    </row>
    <row r="6199" spans="1:4">
      <c r="A6199" s="194" t="s">
        <v>6892</v>
      </c>
      <c r="B6199" s="198" t="s">
        <v>610</v>
      </c>
      <c r="C6199" s="196">
        <f>'7'!J9+'13'!J9</f>
        <v>0</v>
      </c>
      <c r="D6199" s="197" t="e">
        <f>IF(HLOOKUP(1,Tabel_Populatia,Raion+1,Rubrici)&lt;&gt;0,('7'!J9+'13'!J9)*10000/HLOOKUP(1,Tabel_Populatia,Raion+1,Rubrici),"Lipsa date")</f>
        <v>#N/A</v>
      </c>
    </row>
    <row r="6200" spans="1:4">
      <c r="A6200" s="194" t="s">
        <v>6893</v>
      </c>
      <c r="B6200" s="198" t="s">
        <v>612</v>
      </c>
      <c r="C6200" s="196">
        <f>'7'!J10+'13'!J10</f>
        <v>0</v>
      </c>
      <c r="D6200" s="197" t="e">
        <f>IF(HLOOKUP(1,Tabel_Populatia,Raion+1,Rubrici)&lt;&gt;0,('7'!J10+'13'!J10)*10000/HLOOKUP(1,Tabel_Populatia,Raion+1,Rubrici),"Lipsa date")</f>
        <v>#N/A</v>
      </c>
    </row>
    <row r="6201" spans="1:4">
      <c r="A6201" s="194" t="s">
        <v>6894</v>
      </c>
      <c r="B6201" s="198" t="s">
        <v>614</v>
      </c>
      <c r="C6201" s="196">
        <f>'7'!J11+'13'!J11</f>
        <v>0</v>
      </c>
      <c r="D6201" s="197" t="e">
        <f>IF(HLOOKUP(1,Tabel_Populatia,Raion+1,Rubrici)&lt;&gt;0,('7'!J11+'13'!J11)*10000/HLOOKUP(1,Tabel_Populatia,Raion+1,Rubrici),"Lipsa date")</f>
        <v>#N/A</v>
      </c>
    </row>
    <row r="6202" spans="1:4">
      <c r="A6202" s="194" t="s">
        <v>6895</v>
      </c>
      <c r="B6202" s="198" t="s">
        <v>616</v>
      </c>
      <c r="C6202" s="196">
        <f>'7'!J12+'13'!J12</f>
        <v>0</v>
      </c>
      <c r="D6202" s="197" t="e">
        <f>IF(HLOOKUP(1,Tabel_Populatia,Raion+1,Rubrici)&lt;&gt;0,('7'!J12+'13'!J12)*10000/HLOOKUP(1,Tabel_Populatia,Raion+1,Rubrici),"Lipsa date")</f>
        <v>#N/A</v>
      </c>
    </row>
    <row r="6203" spans="1:4">
      <c r="A6203" s="194" t="s">
        <v>6896</v>
      </c>
      <c r="B6203" s="198" t="s">
        <v>618</v>
      </c>
      <c r="C6203" s="196">
        <f>'7'!J13+'13'!J13</f>
        <v>0</v>
      </c>
      <c r="D6203" s="197" t="e">
        <f>IF(HLOOKUP(1,Tabel_Populatia,Raion+1,Rubrici)&lt;&gt;0,('7'!J13+'13'!J13)*10000/HLOOKUP(1,Tabel_Populatia,Raion+1,Rubrici),"Lipsa date")</f>
        <v>#N/A</v>
      </c>
    </row>
    <row r="6204" spans="1:4">
      <c r="A6204" s="194" t="s">
        <v>6897</v>
      </c>
      <c r="B6204" s="217" t="s">
        <v>2536</v>
      </c>
      <c r="C6204" s="196">
        <f>'7'!J14+'13'!J14</f>
        <v>0</v>
      </c>
      <c r="D6204" s="197" t="e">
        <f>IF(HLOOKUP(1,Tabel_Populatia,Raion+1,Rubrici)&lt;&gt;0,('7'!J14+'13'!J14)*10000/HLOOKUP(1,Tabel_Populatia,Raion+1,Rubrici),"Lipsa date")</f>
        <v>#N/A</v>
      </c>
    </row>
    <row r="6205" spans="1:4">
      <c r="A6205" s="194" t="s">
        <v>6898</v>
      </c>
      <c r="B6205" s="199" t="s">
        <v>610</v>
      </c>
      <c r="C6205" s="196">
        <f>'7'!J15+'13'!J15</f>
        <v>0</v>
      </c>
      <c r="D6205" s="197" t="e">
        <f>IF(HLOOKUP(1,Tabel_Populatia,Raion+1,Rubrici)&lt;&gt;0,('7'!J15+'13'!J15)*10000/HLOOKUP(1,Tabel_Populatia,Raion+1,Rubrici),"Lipsa date")</f>
        <v>#N/A</v>
      </c>
    </row>
    <row r="6206" spans="1:4">
      <c r="A6206" s="194" t="s">
        <v>6899</v>
      </c>
      <c r="B6206" s="218" t="s">
        <v>612</v>
      </c>
      <c r="C6206" s="196">
        <f>'7'!J16+'13'!J16</f>
        <v>0</v>
      </c>
      <c r="D6206" s="197" t="e">
        <f>IF(HLOOKUP(1,Tabel_Populatia,Raion+1,Rubrici)&lt;&gt;0,('7'!J16+'13'!J16)*10000/HLOOKUP(1,Tabel_Populatia,Raion+1,Rubrici),"Lipsa date")</f>
        <v>#N/A</v>
      </c>
    </row>
    <row r="6207" spans="1:4">
      <c r="A6207" s="194" t="s">
        <v>6900</v>
      </c>
      <c r="B6207" s="218" t="s">
        <v>616</v>
      </c>
      <c r="C6207" s="196">
        <f>'7'!J17+'13'!J17</f>
        <v>0</v>
      </c>
      <c r="D6207" s="197" t="e">
        <f>IF(HLOOKUP(1,Tabel_Populatia,Raion+1,Rubrici)&lt;&gt;0,('7'!J17+'13'!J17)*10000/HLOOKUP(1,Tabel_Populatia,Raion+1,Rubrici),"Lipsa date")</f>
        <v>#N/A</v>
      </c>
    </row>
    <row r="6208" spans="1:4">
      <c r="A6208" s="194" t="s">
        <v>6901</v>
      </c>
      <c r="B6208" s="218" t="s">
        <v>618</v>
      </c>
      <c r="C6208" s="196">
        <f>'7'!J18+'13'!J18</f>
        <v>0</v>
      </c>
      <c r="D6208" s="197" t="e">
        <f>IF(HLOOKUP(1,Tabel_Populatia,Raion+1,Rubrici)&lt;&gt;0,('7'!J18+'13'!J18)*10000/HLOOKUP(1,Tabel_Populatia,Raion+1,Rubrici),"Lipsa date")</f>
        <v>#N/A</v>
      </c>
    </row>
    <row r="6209" spans="1:4">
      <c r="A6209" s="194" t="s">
        <v>6902</v>
      </c>
      <c r="B6209" s="198" t="s">
        <v>620</v>
      </c>
      <c r="C6209" s="196">
        <f>'7'!J19+'13'!J19</f>
        <v>0</v>
      </c>
      <c r="D6209" s="197" t="e">
        <f>IF(HLOOKUP(1,Tabel_Populatia,Raion+1,Rubrici)&lt;&gt;0,('7'!J19+'13'!J19)*10000/HLOOKUP(1,Tabel_Populatia,Raion+1,Rubrici),"Lipsa date")</f>
        <v>#N/A</v>
      </c>
    </row>
    <row r="6210" spans="1:4">
      <c r="A6210" s="194" t="s">
        <v>6903</v>
      </c>
      <c r="B6210" s="199" t="s">
        <v>622</v>
      </c>
      <c r="C6210" s="196">
        <f>'7'!J20+'13'!J20</f>
        <v>0</v>
      </c>
      <c r="D6210" s="197" t="e">
        <f>IF(HLOOKUP(1,Tabel_Populatia,Raion+1,Rubrici)&lt;&gt;0,('7'!J20+'13'!J20)*10000/HLOOKUP(1,Tabel_Populatia,Raion+1,Rubrici),"Lipsa date")</f>
        <v>#N/A</v>
      </c>
    </row>
    <row r="6211" spans="1:4">
      <c r="A6211" s="194" t="s">
        <v>6904</v>
      </c>
      <c r="B6211" s="199" t="s">
        <v>624</v>
      </c>
      <c r="C6211" s="196">
        <f>'7'!J21+'13'!J21</f>
        <v>0</v>
      </c>
      <c r="D6211" s="197" t="e">
        <f>IF(HLOOKUP(1,Tabel_Populatia,Raion+1,Rubrici)&lt;&gt;0,('7'!J21+'13'!J21)*10000/HLOOKUP(1,Tabel_Populatia,Raion+1,Rubrici),"Lipsa date")</f>
        <v>#N/A</v>
      </c>
    </row>
    <row r="6212" spans="1:4">
      <c r="A6212" s="194" t="s">
        <v>6905</v>
      </c>
      <c r="B6212" s="198" t="s">
        <v>626</v>
      </c>
      <c r="C6212" s="196">
        <f>'7'!J22+'13'!J22</f>
        <v>0</v>
      </c>
      <c r="D6212" s="197" t="e">
        <f>IF(HLOOKUP(1,Tabel_Populatia,Raion+1,Rubrici)&lt;&gt;0,('7'!J22+'13'!J22)*10000/HLOOKUP(1,Tabel_Populatia,Raion+1,Rubrici),"Lipsa date")</f>
        <v>#N/A</v>
      </c>
    </row>
    <row r="6213" spans="1:4">
      <c r="A6213" s="194" t="s">
        <v>6906</v>
      </c>
      <c r="B6213" s="198" t="s">
        <v>628</v>
      </c>
      <c r="C6213" s="196">
        <f>'7'!J23+'13'!J23</f>
        <v>1</v>
      </c>
      <c r="D6213" s="197" t="e">
        <f>IF(HLOOKUP(1,Tabel_Populatia,Raion+1,Rubrici)&lt;&gt;0,('7'!J23+'13'!J23)*10000/HLOOKUP(1,Tabel_Populatia,Raion+1,Rubrici),"Lipsa date")</f>
        <v>#N/A</v>
      </c>
    </row>
    <row r="6214" spans="1:4">
      <c r="A6214" s="194" t="s">
        <v>6907</v>
      </c>
      <c r="B6214" s="198" t="s">
        <v>630</v>
      </c>
      <c r="C6214" s="196">
        <f>'7'!J24+'13'!J24</f>
        <v>0</v>
      </c>
      <c r="D6214" s="197" t="e">
        <f>IF(HLOOKUP(1,Tabel_Populatia,Raion+1,Rubrici)&lt;&gt;0,('7'!J24+'13'!J24)*10000/HLOOKUP(1,Tabel_Populatia,Raion+1,Rubrici),"Lipsa date")</f>
        <v>#N/A</v>
      </c>
    </row>
    <row r="6215" spans="1:4">
      <c r="A6215" s="194" t="s">
        <v>6908</v>
      </c>
      <c r="B6215" s="198" t="s">
        <v>632</v>
      </c>
      <c r="C6215" s="196">
        <f>'7'!J25+'13'!J25</f>
        <v>3</v>
      </c>
      <c r="D6215" s="197" t="e">
        <f>IF(HLOOKUP(1,Tabel_Populatia,Raion+1,Rubrici)&lt;&gt;0,('7'!J25+'13'!J25)*10000/HLOOKUP(1,Tabel_Populatia,Raion+1,Rubrici),"Lipsa date")</f>
        <v>#N/A</v>
      </c>
    </row>
    <row r="6216" spans="1:4">
      <c r="A6216" s="194" t="s">
        <v>6909</v>
      </c>
      <c r="B6216" s="210" t="s">
        <v>6910</v>
      </c>
      <c r="C6216" s="196">
        <f>'6'!M17+'12'!M17</f>
        <v>0</v>
      </c>
      <c r="D6216" s="197">
        <f>('6'!M17+'12'!M17)*100/('6'!J17+'12'!J17)</f>
        <v>0</v>
      </c>
    </row>
    <row r="6217" spans="1:4">
      <c r="A6217" s="194" t="s">
        <v>6911</v>
      </c>
      <c r="B6217" s="210" t="s">
        <v>6912</v>
      </c>
      <c r="C6217" s="196">
        <f>'6'!N17+'12'!N17</f>
        <v>0</v>
      </c>
      <c r="D6217" s="197">
        <f>('6'!N17+'12'!N17)*100/('6'!J17+'12'!J17)</f>
        <v>0</v>
      </c>
    </row>
    <row r="6218" spans="1:4">
      <c r="A6218" s="194" t="s">
        <v>6913</v>
      </c>
      <c r="B6218" s="211" t="s">
        <v>6914</v>
      </c>
      <c r="C6218" s="196">
        <f>'6'!O17+'12'!O17</f>
        <v>0</v>
      </c>
      <c r="D6218" s="197">
        <f>('6'!O17+'12'!O17)*100/('6'!J17+'12'!J17)</f>
        <v>0</v>
      </c>
    </row>
    <row r="6219" spans="1:4">
      <c r="A6219" s="194" t="s">
        <v>6915</v>
      </c>
      <c r="B6219" s="211" t="s">
        <v>6916</v>
      </c>
      <c r="C6219" s="196">
        <f>'6'!P17+'12'!P17</f>
        <v>1</v>
      </c>
      <c r="D6219" s="197">
        <f>('6'!P17+'12'!P17)*100/('6'!J17+'12'!J17)</f>
        <v>100</v>
      </c>
    </row>
    <row r="6220" spans="1:4">
      <c r="A6220" s="194" t="s">
        <v>6917</v>
      </c>
      <c r="B6220" s="195" t="s">
        <v>6918</v>
      </c>
      <c r="C6220" s="196">
        <f>'6'!Q17+'12'!Q17</f>
        <v>0</v>
      </c>
      <c r="D6220" s="197">
        <f>('6'!Q17+'12'!Q17)*100/('6'!J17+'12'!J17)</f>
        <v>0</v>
      </c>
    </row>
    <row r="6221" spans="1:4">
      <c r="A6221" s="194" t="s">
        <v>6919</v>
      </c>
      <c r="B6221" s="201" t="s">
        <v>2559</v>
      </c>
      <c r="C6221" s="196">
        <f>'2'!R11+'8'!R11</f>
        <v>1</v>
      </c>
      <c r="D6221" s="197">
        <f>('2'!R11+'8'!R11)*100/('2'!J11+'8'!J11)</f>
        <v>100</v>
      </c>
    </row>
    <row r="6222" spans="1:4">
      <c r="A6222" s="194" t="s">
        <v>6920</v>
      </c>
      <c r="B6222" s="198" t="s">
        <v>394</v>
      </c>
      <c r="C6222" s="196">
        <f>'2'!R14+'8'!R14</f>
        <v>0</v>
      </c>
      <c r="D6222" s="197" t="e">
        <f>('2'!R14+'8'!R14)*100/('2'!J14+'8'!J14)</f>
        <v>#DIV/0!</v>
      </c>
    </row>
    <row r="6223" spans="1:4">
      <c r="A6223" s="194" t="s">
        <v>6921</v>
      </c>
      <c r="B6223" s="198" t="s">
        <v>396</v>
      </c>
      <c r="C6223" s="196">
        <f>'2'!R15+'8'!R15</f>
        <v>0</v>
      </c>
      <c r="D6223" s="197" t="e">
        <f>('2'!R15+'8'!R15)*100/('2'!J15+'8'!J15)</f>
        <v>#DIV/0!</v>
      </c>
    </row>
    <row r="6224" spans="1:4">
      <c r="A6224" s="194" t="s">
        <v>6922</v>
      </c>
      <c r="B6224" s="198" t="s">
        <v>398</v>
      </c>
      <c r="C6224" s="196">
        <f>'2'!R16+'8'!R16</f>
        <v>0</v>
      </c>
      <c r="D6224" s="197" t="e">
        <f>('2'!R16+'8'!R16)*100/('2'!J16+'8'!J16)</f>
        <v>#DIV/0!</v>
      </c>
    </row>
    <row r="6225" spans="1:4">
      <c r="A6225" s="194" t="s">
        <v>6923</v>
      </c>
      <c r="B6225" s="198" t="s">
        <v>84</v>
      </c>
      <c r="C6225" s="196">
        <f>'2'!R17+'8'!R17</f>
        <v>0</v>
      </c>
      <c r="D6225" s="197" t="e">
        <f>('2'!R17+'8'!R17)*100/('2'!J17+'8'!J17)</f>
        <v>#DIV/0!</v>
      </c>
    </row>
    <row r="6226" spans="1:4">
      <c r="A6226" s="194" t="s">
        <v>6924</v>
      </c>
      <c r="B6226" s="198" t="s">
        <v>401</v>
      </c>
      <c r="C6226" s="196">
        <f>'2'!R18+'8'!R18</f>
        <v>0</v>
      </c>
      <c r="D6226" s="197" t="e">
        <f>('2'!R18+'8'!R18)*100/('2'!J18+'8'!J18)</f>
        <v>#DIV/0!</v>
      </c>
    </row>
    <row r="6227" spans="1:4">
      <c r="A6227" s="194" t="s">
        <v>6925</v>
      </c>
      <c r="B6227" s="198" t="s">
        <v>403</v>
      </c>
      <c r="C6227" s="196">
        <f>'2'!R19+'8'!R19</f>
        <v>0</v>
      </c>
      <c r="D6227" s="197" t="e">
        <f>('2'!R19+'8'!R19)*100/('2'!J19+'8'!J19)</f>
        <v>#DIV/0!</v>
      </c>
    </row>
    <row r="6228" spans="1:4">
      <c r="A6228" s="194" t="s">
        <v>6926</v>
      </c>
      <c r="B6228" s="198" t="s">
        <v>405</v>
      </c>
      <c r="C6228" s="196">
        <f>'2'!R20+'8'!R20</f>
        <v>0</v>
      </c>
      <c r="D6228" s="197" t="e">
        <f>('2'!R20+'8'!R20)*100/('2'!J20+'8'!J20)</f>
        <v>#DIV/0!</v>
      </c>
    </row>
    <row r="6229" spans="1:4">
      <c r="A6229" s="194" t="s">
        <v>6927</v>
      </c>
      <c r="B6229" s="198" t="s">
        <v>407</v>
      </c>
      <c r="C6229" s="196">
        <f>'2'!R21+'8'!R21</f>
        <v>0</v>
      </c>
      <c r="D6229" s="197" t="e">
        <f>('2'!R21+'8'!R21)*100/('2'!J21+'8'!J21)</f>
        <v>#DIV/0!</v>
      </c>
    </row>
    <row r="6230" spans="1:4">
      <c r="A6230" s="194" t="s">
        <v>6928</v>
      </c>
      <c r="B6230" s="198" t="s">
        <v>409</v>
      </c>
      <c r="C6230" s="196">
        <f>'2'!R22+'8'!R22</f>
        <v>0</v>
      </c>
      <c r="D6230" s="197" t="e">
        <f>('2'!R22+'8'!R22)*100/('2'!J22+'8'!J22)</f>
        <v>#DIV/0!</v>
      </c>
    </row>
    <row r="6231" spans="1:4">
      <c r="A6231" s="194" t="s">
        <v>6929</v>
      </c>
      <c r="B6231" s="198" t="s">
        <v>411</v>
      </c>
      <c r="C6231" s="196">
        <f>'2'!R23+'8'!R23</f>
        <v>0</v>
      </c>
      <c r="D6231" s="197" t="e">
        <f>('2'!R23+'8'!R23)*100/('2'!J23+'8'!J23)</f>
        <v>#DIV/0!</v>
      </c>
    </row>
    <row r="6232" spans="1:4">
      <c r="A6232" s="194" t="s">
        <v>6930</v>
      </c>
      <c r="B6232" s="198" t="s">
        <v>413</v>
      </c>
      <c r="C6232" s="196">
        <f>'2'!R24+'8'!R24</f>
        <v>0</v>
      </c>
      <c r="D6232" s="197" t="e">
        <f>('2'!R24+'8'!R24)*100/('2'!J24+'8'!J24)</f>
        <v>#DIV/0!</v>
      </c>
    </row>
    <row r="6233" spans="1:4">
      <c r="A6233" s="194" t="s">
        <v>6931</v>
      </c>
      <c r="B6233" s="198" t="s">
        <v>415</v>
      </c>
      <c r="C6233" s="196">
        <f>'2'!R25+'8'!R25</f>
        <v>0</v>
      </c>
      <c r="D6233" s="197" t="e">
        <f>('2'!R25+'8'!R25)*100/('2'!J25+'8'!J25)</f>
        <v>#DIV/0!</v>
      </c>
    </row>
    <row r="6234" spans="1:4">
      <c r="A6234" s="194" t="s">
        <v>6932</v>
      </c>
      <c r="B6234" s="198" t="s">
        <v>417</v>
      </c>
      <c r="C6234" s="196">
        <f>'2'!R26+'8'!R26</f>
        <v>0</v>
      </c>
      <c r="D6234" s="197" t="e">
        <f>('2'!R26+'8'!R26)*100/('2'!J26+'8'!J26)</f>
        <v>#DIV/0!</v>
      </c>
    </row>
    <row r="6235" spans="1:4">
      <c r="A6235" s="194" t="s">
        <v>6933</v>
      </c>
      <c r="B6235" s="198" t="s">
        <v>419</v>
      </c>
      <c r="C6235" s="196">
        <f>'2'!R27+'8'!R27</f>
        <v>0</v>
      </c>
      <c r="D6235" s="197" t="e">
        <f>('2'!R27+'8'!R27)*100/('2'!J27+'8'!J27)</f>
        <v>#DIV/0!</v>
      </c>
    </row>
    <row r="6236" spans="1:4">
      <c r="A6236" s="194" t="s">
        <v>6934</v>
      </c>
      <c r="B6236" s="198" t="s">
        <v>421</v>
      </c>
      <c r="C6236" s="196">
        <f>'2'!R28+'8'!R28</f>
        <v>0</v>
      </c>
      <c r="D6236" s="197" t="e">
        <f>('2'!R28+'8'!R28)*100/('2'!J28+'8'!J28)</f>
        <v>#DIV/0!</v>
      </c>
    </row>
    <row r="6237" spans="1:4">
      <c r="A6237" s="194" t="s">
        <v>6935</v>
      </c>
      <c r="B6237" s="198" t="s">
        <v>423</v>
      </c>
      <c r="C6237" s="196">
        <f>'2'!R29+'8'!R29</f>
        <v>0</v>
      </c>
      <c r="D6237" s="197" t="e">
        <f>('2'!R29+'8'!R29)*100/('2'!J29+'8'!J29)</f>
        <v>#DIV/0!</v>
      </c>
    </row>
    <row r="6238" spans="1:4">
      <c r="A6238" s="194" t="s">
        <v>6936</v>
      </c>
      <c r="B6238" s="198" t="s">
        <v>425</v>
      </c>
      <c r="C6238" s="196">
        <f>'3'!R6+'9'!R6</f>
        <v>0</v>
      </c>
      <c r="D6238" s="197" t="e">
        <f>('3'!R6+'9'!R6)*100/('3'!J6+'9'!J6)</f>
        <v>#DIV/0!</v>
      </c>
    </row>
    <row r="6239" spans="1:4">
      <c r="A6239" s="194" t="s">
        <v>6937</v>
      </c>
      <c r="B6239" s="198" t="s">
        <v>427</v>
      </c>
      <c r="C6239" s="196">
        <f>'3'!R7+'9'!R7</f>
        <v>0</v>
      </c>
      <c r="D6239" s="197" t="e">
        <f>('3'!R7+'9'!R7)*100/('3'!J7+'9'!J7)</f>
        <v>#DIV/0!</v>
      </c>
    </row>
    <row r="6240" spans="1:4">
      <c r="A6240" s="194" t="s">
        <v>6938</v>
      </c>
      <c r="B6240" s="198" t="s">
        <v>429</v>
      </c>
      <c r="C6240" s="196">
        <f>'3'!R8+'9'!R8</f>
        <v>0</v>
      </c>
      <c r="D6240" s="197" t="e">
        <f>('3'!R8+'9'!R8)*100/('3'!J8+'9'!J8)</f>
        <v>#DIV/0!</v>
      </c>
    </row>
    <row r="6241" spans="1:4">
      <c r="A6241" s="194" t="s">
        <v>6939</v>
      </c>
      <c r="B6241" s="198" t="s">
        <v>431</v>
      </c>
      <c r="C6241" s="196">
        <f>'3'!R9+'9'!R9</f>
        <v>0</v>
      </c>
      <c r="D6241" s="197" t="e">
        <f>('3'!R9+'9'!R9)*100/('3'!J9+'9'!J9)</f>
        <v>#DIV/0!</v>
      </c>
    </row>
    <row r="6242" spans="1:4">
      <c r="A6242" s="194" t="s">
        <v>6940</v>
      </c>
      <c r="B6242" s="198" t="s">
        <v>433</v>
      </c>
      <c r="C6242" s="196">
        <f>'3'!R10+'9'!R10</f>
        <v>0</v>
      </c>
      <c r="D6242" s="197" t="e">
        <f>('3'!R10+'9'!R10)*100/('3'!J10+'9'!J10)</f>
        <v>#DIV/0!</v>
      </c>
    </row>
    <row r="6243" spans="1:4">
      <c r="A6243" s="194" t="s">
        <v>6941</v>
      </c>
      <c r="B6243" s="198" t="s">
        <v>435</v>
      </c>
      <c r="C6243" s="196">
        <f>'3'!R11+'9'!R11</f>
        <v>0</v>
      </c>
      <c r="D6243" s="197" t="e">
        <f>('3'!R11+'9'!R11)*100/('3'!J11+'9'!J11)</f>
        <v>#DIV/0!</v>
      </c>
    </row>
    <row r="6244" spans="1:4">
      <c r="A6244" s="194" t="s">
        <v>6942</v>
      </c>
      <c r="B6244" s="198" t="s">
        <v>437</v>
      </c>
      <c r="C6244" s="196">
        <f>'3'!R12+'9'!R12</f>
        <v>0</v>
      </c>
      <c r="D6244" s="197" t="e">
        <f>('3'!R12+'9'!R12)*100/('3'!J12+'9'!J12)</f>
        <v>#DIV/0!</v>
      </c>
    </row>
    <row r="6245" spans="1:4">
      <c r="A6245" s="194" t="s">
        <v>6943</v>
      </c>
      <c r="B6245" s="198" t="s">
        <v>439</v>
      </c>
      <c r="C6245" s="196">
        <f>'3'!R13+'9'!R13</f>
        <v>0</v>
      </c>
      <c r="D6245" s="197" t="e">
        <f>('3'!R13+'9'!R13)*100/('3'!J13+'9'!J13)</f>
        <v>#DIV/0!</v>
      </c>
    </row>
    <row r="6246" spans="1:4">
      <c r="A6246" s="194" t="s">
        <v>6944</v>
      </c>
      <c r="B6246" s="198" t="s">
        <v>441</v>
      </c>
      <c r="C6246" s="196">
        <f>'3'!R14+'9'!R14</f>
        <v>0</v>
      </c>
      <c r="D6246" s="197" t="e">
        <f>('3'!R14+'9'!R14)*100/('3'!J14+'9'!J14)</f>
        <v>#DIV/0!</v>
      </c>
    </row>
    <row r="6247" spans="1:4">
      <c r="A6247" s="194" t="s">
        <v>6945</v>
      </c>
      <c r="B6247" s="198" t="s">
        <v>443</v>
      </c>
      <c r="C6247" s="196">
        <f>'3'!R15+'9'!R15</f>
        <v>0</v>
      </c>
      <c r="D6247" s="197" t="e">
        <f>('3'!R15+'9'!R15)*100/('3'!J15+'9'!J15)</f>
        <v>#DIV/0!</v>
      </c>
    </row>
    <row r="6248" spans="1:4">
      <c r="A6248" s="194" t="s">
        <v>6946</v>
      </c>
      <c r="B6248" s="198" t="s">
        <v>445</v>
      </c>
      <c r="C6248" s="196">
        <f>'3'!R16+'9'!R16</f>
        <v>0</v>
      </c>
      <c r="D6248" s="197" t="e">
        <f>('3'!R16+'9'!R16)*100/('3'!J16+'9'!J16)</f>
        <v>#DIV/0!</v>
      </c>
    </row>
    <row r="6249" spans="1:4">
      <c r="A6249" s="194" t="s">
        <v>6947</v>
      </c>
      <c r="B6249" s="198" t="s">
        <v>447</v>
      </c>
      <c r="C6249" s="196">
        <f>'3'!R17+'9'!R17</f>
        <v>0</v>
      </c>
      <c r="D6249" s="197" t="e">
        <f>('3'!R17+'9'!R17)*100/('3'!J17+'9'!J17)</f>
        <v>#DIV/0!</v>
      </c>
    </row>
    <row r="6250" spans="1:4">
      <c r="A6250" s="194" t="s">
        <v>6948</v>
      </c>
      <c r="B6250" s="198" t="s">
        <v>449</v>
      </c>
      <c r="C6250" s="196">
        <f>'3'!R18+'9'!R18</f>
        <v>0</v>
      </c>
      <c r="D6250" s="197" t="e">
        <f>('3'!R18+'9'!R18)*100/('3'!J18+'9'!J18)</f>
        <v>#DIV/0!</v>
      </c>
    </row>
    <row r="6251" spans="1:4">
      <c r="A6251" s="194" t="s">
        <v>6949</v>
      </c>
      <c r="B6251" s="198" t="s">
        <v>451</v>
      </c>
      <c r="C6251" s="196">
        <f>'3'!R19+'9'!R19</f>
        <v>0</v>
      </c>
      <c r="D6251" s="197" t="e">
        <f>('3'!R19+'9'!R19)*100/('3'!J19+'9'!J19)</f>
        <v>#DIV/0!</v>
      </c>
    </row>
    <row r="6252" spans="1:4">
      <c r="A6252" s="194" t="s">
        <v>6950</v>
      </c>
      <c r="B6252" s="198" t="s">
        <v>453</v>
      </c>
      <c r="C6252" s="196">
        <f>'3'!R20+'9'!R20</f>
        <v>0</v>
      </c>
      <c r="D6252" s="197" t="e">
        <f>('3'!R20+'9'!R20)*100/('3'!J20+'9'!J20)</f>
        <v>#DIV/0!</v>
      </c>
    </row>
    <row r="6253" spans="1:4">
      <c r="A6253" s="194" t="s">
        <v>6951</v>
      </c>
      <c r="B6253" s="198" t="s">
        <v>455</v>
      </c>
      <c r="C6253" s="196">
        <f>'3'!R21+'9'!R21</f>
        <v>0</v>
      </c>
      <c r="D6253" s="197" t="e">
        <f>('3'!R21+'9'!R21)*100/('3'!J21+'9'!J21)</f>
        <v>#DIV/0!</v>
      </c>
    </row>
    <row r="6254" spans="1:4">
      <c r="A6254" s="194" t="s">
        <v>6952</v>
      </c>
      <c r="B6254" s="198" t="s">
        <v>457</v>
      </c>
      <c r="C6254" s="196">
        <f>'3'!R22+'9'!R22</f>
        <v>0</v>
      </c>
      <c r="D6254" s="197" t="e">
        <f>('3'!R22+'9'!R22)*100/('3'!J22+'9'!J22)</f>
        <v>#DIV/0!</v>
      </c>
    </row>
    <row r="6255" spans="1:4">
      <c r="A6255" s="194" t="s">
        <v>6953</v>
      </c>
      <c r="B6255" s="198" t="s">
        <v>459</v>
      </c>
      <c r="C6255" s="196">
        <f>'3'!R23+'9'!R23</f>
        <v>0</v>
      </c>
      <c r="D6255" s="197" t="e">
        <f>('3'!R23+'9'!R23)*100/('3'!J23+'9'!J23)</f>
        <v>#DIV/0!</v>
      </c>
    </row>
    <row r="6256" spans="1:4">
      <c r="A6256" s="194" t="s">
        <v>6954</v>
      </c>
      <c r="B6256" s="198" t="s">
        <v>461</v>
      </c>
      <c r="C6256" s="196">
        <f>'3'!R24+'9'!R24</f>
        <v>0</v>
      </c>
      <c r="D6256" s="197" t="e">
        <f>('3'!R24+'9'!R24)*100/('3'!J24+'9'!J24)</f>
        <v>#DIV/0!</v>
      </c>
    </row>
    <row r="6257" spans="1:4">
      <c r="A6257" s="194" t="s">
        <v>6955</v>
      </c>
      <c r="B6257" s="198" t="s">
        <v>463</v>
      </c>
      <c r="C6257" s="196">
        <f>'3'!R25+'9'!R25</f>
        <v>0</v>
      </c>
      <c r="D6257" s="197" t="e">
        <f>('3'!R25+'9'!R25)*100/('3'!J25+'9'!J25)</f>
        <v>#DIV/0!</v>
      </c>
    </row>
    <row r="6258" spans="1:4">
      <c r="A6258" s="194" t="s">
        <v>6956</v>
      </c>
      <c r="B6258" s="198" t="s">
        <v>465</v>
      </c>
      <c r="C6258" s="196">
        <f>'3'!R26+'9'!R26</f>
        <v>0</v>
      </c>
      <c r="D6258" s="197" t="e">
        <f>('3'!R26+'9'!R26)*100/('3'!J26+'9'!J26)</f>
        <v>#DIV/0!</v>
      </c>
    </row>
    <row r="6259" spans="1:4">
      <c r="A6259" s="194" t="s">
        <v>6957</v>
      </c>
      <c r="B6259" s="198" t="s">
        <v>467</v>
      </c>
      <c r="C6259" s="196">
        <f>'3'!R27+'9'!R27</f>
        <v>0</v>
      </c>
      <c r="D6259" s="197" t="e">
        <f>('3'!R27+'9'!R27)*100/('3'!J27+'9'!J27)</f>
        <v>#DIV/0!</v>
      </c>
    </row>
    <row r="6260" spans="1:4">
      <c r="A6260" s="194" t="s">
        <v>6958</v>
      </c>
      <c r="B6260" s="198" t="s">
        <v>469</v>
      </c>
      <c r="C6260" s="196">
        <f>'3'!R28+'9'!R28</f>
        <v>0</v>
      </c>
      <c r="D6260" s="197" t="e">
        <f>('3'!R28+'9'!R28)*100/('3'!J28+'9'!J28)</f>
        <v>#DIV/0!</v>
      </c>
    </row>
    <row r="6261" spans="1:4">
      <c r="A6261" s="194" t="s">
        <v>6959</v>
      </c>
      <c r="B6261" s="198" t="s">
        <v>471</v>
      </c>
      <c r="C6261" s="196">
        <f>'3'!R29+'9'!R29</f>
        <v>0</v>
      </c>
      <c r="D6261" s="197" t="e">
        <f>('3'!R29+'9'!R29)*100/('3'!J29+'9'!J29)</f>
        <v>#DIV/0!</v>
      </c>
    </row>
    <row r="6262" ht="25.5" spans="1:4">
      <c r="A6262" s="194" t="s">
        <v>6960</v>
      </c>
      <c r="B6262" s="199" t="s">
        <v>473</v>
      </c>
      <c r="C6262" s="196">
        <f>'3'!R30+'9'!R30</f>
        <v>0</v>
      </c>
      <c r="D6262" s="197" t="e">
        <f>('3'!R30+'9'!R30)*100/('3'!J30+'9'!J30)</f>
        <v>#DIV/0!</v>
      </c>
    </row>
    <row r="6263" spans="1:4">
      <c r="A6263" s="194" t="s">
        <v>6961</v>
      </c>
      <c r="B6263" s="198" t="s">
        <v>475</v>
      </c>
      <c r="C6263" s="196">
        <f>'3'!R31+'9'!R31</f>
        <v>0</v>
      </c>
      <c r="D6263" s="197" t="e">
        <f>('3'!R31+'9'!R31)*100/('3'!J31+'9'!J31)</f>
        <v>#DIV/0!</v>
      </c>
    </row>
    <row r="6264" spans="1:4">
      <c r="A6264" s="194" t="s">
        <v>6962</v>
      </c>
      <c r="B6264" s="198" t="s">
        <v>477</v>
      </c>
      <c r="C6264" s="196">
        <f>'4'!R6+'10'!R6</f>
        <v>0</v>
      </c>
      <c r="D6264" s="197" t="e">
        <f>('4'!R6+'10'!R6)*100/('4'!J6+'10'!J6)</f>
        <v>#DIV/0!</v>
      </c>
    </row>
    <row r="6265" spans="1:4">
      <c r="A6265" s="194" t="s">
        <v>6963</v>
      </c>
      <c r="B6265" s="199" t="s">
        <v>479</v>
      </c>
      <c r="C6265" s="196">
        <f>'4'!R7+'10'!R7</f>
        <v>0</v>
      </c>
      <c r="D6265" s="197" t="e">
        <f>('4'!R7+'10'!R7)*100/('4'!J7+'10'!J7)</f>
        <v>#DIV/0!</v>
      </c>
    </row>
    <row r="6266" spans="1:4">
      <c r="A6266" s="194" t="s">
        <v>6964</v>
      </c>
      <c r="B6266" s="198" t="s">
        <v>481</v>
      </c>
      <c r="C6266" s="196">
        <f>'4'!R8+'10'!R8</f>
        <v>0</v>
      </c>
      <c r="D6266" s="197" t="e">
        <f>('4'!R8+'10'!R8)*100/('4'!J8+'10'!J8)</f>
        <v>#DIV/0!</v>
      </c>
    </row>
    <row r="6267" spans="1:4">
      <c r="A6267" s="194" t="s">
        <v>6965</v>
      </c>
      <c r="B6267" s="198" t="s">
        <v>483</v>
      </c>
      <c r="C6267" s="196">
        <f>'4'!R9+'10'!R9</f>
        <v>0</v>
      </c>
      <c r="D6267" s="197" t="e">
        <f>('4'!R9+'10'!R9)*100/('4'!J9+'10'!J9)</f>
        <v>#DIV/0!</v>
      </c>
    </row>
    <row r="6268" spans="1:4">
      <c r="A6268" s="194" t="s">
        <v>6966</v>
      </c>
      <c r="B6268" s="198" t="s">
        <v>485</v>
      </c>
      <c r="C6268" s="196">
        <f>'4'!R10+'10'!R10</f>
        <v>0</v>
      </c>
      <c r="D6268" s="197" t="e">
        <f>('4'!R10+'10'!R10)*100/('4'!J10+'10'!J10)</f>
        <v>#DIV/0!</v>
      </c>
    </row>
    <row r="6269" spans="1:4">
      <c r="A6269" s="194" t="s">
        <v>6967</v>
      </c>
      <c r="B6269" s="198" t="s">
        <v>487</v>
      </c>
      <c r="C6269" s="196">
        <f>'4'!R11+'10'!R11</f>
        <v>0</v>
      </c>
      <c r="D6269" s="197" t="e">
        <f>('4'!R11+'10'!R11)*100/('4'!J11+'10'!J11)</f>
        <v>#DIV/0!</v>
      </c>
    </row>
    <row r="6270" spans="1:4">
      <c r="A6270" s="194" t="s">
        <v>6968</v>
      </c>
      <c r="B6270" s="198" t="s">
        <v>489</v>
      </c>
      <c r="C6270" s="196">
        <f>'4'!R12+'10'!R12</f>
        <v>0</v>
      </c>
      <c r="D6270" s="197" t="e">
        <f>('4'!R12+'10'!R12)*100/('4'!J12+'10'!J12)</f>
        <v>#DIV/0!</v>
      </c>
    </row>
    <row r="6271" spans="1:4">
      <c r="A6271" s="194" t="s">
        <v>6969</v>
      </c>
      <c r="B6271" s="198" t="s">
        <v>491</v>
      </c>
      <c r="C6271" s="196">
        <f>'4'!R13+'10'!R13</f>
        <v>0</v>
      </c>
      <c r="D6271" s="197" t="e">
        <f>('4'!R13+'10'!R13)*100/('4'!J13+'10'!J13)</f>
        <v>#DIV/0!</v>
      </c>
    </row>
    <row r="6272" spans="1:4">
      <c r="A6272" s="194" t="s">
        <v>6970</v>
      </c>
      <c r="B6272" s="198" t="s">
        <v>493</v>
      </c>
      <c r="C6272" s="196">
        <f>'4'!R14+'10'!R14</f>
        <v>0</v>
      </c>
      <c r="D6272" s="197" t="e">
        <f>('4'!R14+'10'!R14)*100/('4'!J14+'10'!J14)</f>
        <v>#DIV/0!</v>
      </c>
    </row>
    <row r="6273" spans="1:4">
      <c r="A6273" s="194" t="s">
        <v>6971</v>
      </c>
      <c r="B6273" s="198" t="s">
        <v>495</v>
      </c>
      <c r="C6273" s="196">
        <f>'4'!R15+'10'!R15</f>
        <v>0</v>
      </c>
      <c r="D6273" s="197" t="e">
        <f>('4'!R15+'10'!R15)*100/('4'!J15+'10'!J15)</f>
        <v>#DIV/0!</v>
      </c>
    </row>
    <row r="6274" spans="1:4">
      <c r="A6274" s="194" t="s">
        <v>6972</v>
      </c>
      <c r="B6274" s="198" t="s">
        <v>497</v>
      </c>
      <c r="C6274" s="196">
        <f>'4'!R16+'10'!R16</f>
        <v>0</v>
      </c>
      <c r="D6274" s="197" t="e">
        <f>('4'!R16+'10'!R16)*100/('4'!J16+'10'!J16)</f>
        <v>#DIV/0!</v>
      </c>
    </row>
    <row r="6275" spans="1:4">
      <c r="A6275" s="194" t="s">
        <v>6973</v>
      </c>
      <c r="B6275" s="198" t="s">
        <v>499</v>
      </c>
      <c r="C6275" s="196">
        <f>'4'!R17+'10'!R17</f>
        <v>0</v>
      </c>
      <c r="D6275" s="197" t="e">
        <f>('4'!R17+'10'!R17)*100/('4'!J17+'10'!J17)</f>
        <v>#DIV/0!</v>
      </c>
    </row>
    <row r="6276" spans="1:4">
      <c r="A6276" s="194" t="s">
        <v>6974</v>
      </c>
      <c r="B6276" s="198" t="s">
        <v>501</v>
      </c>
      <c r="C6276" s="196">
        <f>'4'!R18+'10'!R18</f>
        <v>0</v>
      </c>
      <c r="D6276" s="197" t="e">
        <f>('4'!R18+'10'!R18)*100/('4'!J18+'10'!J18)</f>
        <v>#DIV/0!</v>
      </c>
    </row>
    <row r="6277" spans="1:4">
      <c r="A6277" s="194" t="s">
        <v>6975</v>
      </c>
      <c r="B6277" s="198" t="s">
        <v>503</v>
      </c>
      <c r="C6277" s="196">
        <f>'4'!R19+'10'!R19</f>
        <v>0</v>
      </c>
      <c r="D6277" s="197" t="e">
        <f>('4'!R19+'10'!R19)*100/('4'!J19+'10'!J19)</f>
        <v>#DIV/0!</v>
      </c>
    </row>
    <row r="6278" spans="1:4">
      <c r="A6278" s="194" t="s">
        <v>6976</v>
      </c>
      <c r="B6278" s="198" t="s">
        <v>505</v>
      </c>
      <c r="C6278" s="196">
        <f>'4'!R20+'10'!R20</f>
        <v>0</v>
      </c>
      <c r="D6278" s="197" t="e">
        <f>('4'!R20+'10'!R20)*100/('4'!J20+'10'!J20)</f>
        <v>#DIV/0!</v>
      </c>
    </row>
    <row r="6279" spans="1:4">
      <c r="A6279" s="194" t="s">
        <v>6977</v>
      </c>
      <c r="B6279" s="198" t="s">
        <v>507</v>
      </c>
      <c r="C6279" s="196">
        <f>'4'!R21+'10'!R21</f>
        <v>0</v>
      </c>
      <c r="D6279" s="197" t="e">
        <f>('4'!R21+'10'!R21)*100/('4'!J21+'10'!J21)</f>
        <v>#DIV/0!</v>
      </c>
    </row>
    <row r="6280" spans="1:4">
      <c r="A6280" s="194" t="s">
        <v>6978</v>
      </c>
      <c r="B6280" s="198" t="s">
        <v>509</v>
      </c>
      <c r="C6280" s="196">
        <f>'4'!R22+'10'!R22</f>
        <v>0</v>
      </c>
      <c r="D6280" s="197" t="e">
        <f>('4'!R22+'10'!R22)*100/('4'!J22+'10'!J22)</f>
        <v>#DIV/0!</v>
      </c>
    </row>
    <row r="6281" spans="1:4">
      <c r="A6281" s="194" t="s">
        <v>6979</v>
      </c>
      <c r="B6281" s="198" t="s">
        <v>511</v>
      </c>
      <c r="C6281" s="196">
        <f>'4'!R23+'10'!R23</f>
        <v>0</v>
      </c>
      <c r="D6281" s="197" t="e">
        <f>('4'!R23+'10'!R23)*100/('4'!J23+'10'!J23)</f>
        <v>#DIV/0!</v>
      </c>
    </row>
    <row r="6282" spans="1:4">
      <c r="A6282" s="194" t="s">
        <v>6980</v>
      </c>
      <c r="B6282" s="198" t="s">
        <v>513</v>
      </c>
      <c r="C6282" s="196">
        <f>'4'!R24+'10'!R24</f>
        <v>0</v>
      </c>
      <c r="D6282" s="197" t="e">
        <f>('4'!R24+'10'!R24)*100/('4'!J24+'10'!J24)</f>
        <v>#DIV/0!</v>
      </c>
    </row>
    <row r="6283" spans="1:4">
      <c r="A6283" s="194" t="s">
        <v>6981</v>
      </c>
      <c r="B6283" s="198" t="s">
        <v>515</v>
      </c>
      <c r="C6283" s="196">
        <f>'4'!R25+'10'!R25</f>
        <v>0</v>
      </c>
      <c r="D6283" s="197" t="e">
        <f>('4'!R25+'10'!R25)*100/('4'!J25+'10'!J25)</f>
        <v>#DIV/0!</v>
      </c>
    </row>
    <row r="6284" spans="1:4">
      <c r="A6284" s="194" t="s">
        <v>6982</v>
      </c>
      <c r="B6284" s="198" t="s">
        <v>517</v>
      </c>
      <c r="C6284" s="196" t="e">
        <f>'4'!R26+'10'!R26</f>
        <v>#VALUE!</v>
      </c>
      <c r="D6284" s="197" t="e">
        <f>('4'!R26+'10'!R26)*100/('4'!J26+'10'!J26)</f>
        <v>#VALUE!</v>
      </c>
    </row>
    <row r="6285" spans="1:4">
      <c r="A6285" s="194" t="s">
        <v>6983</v>
      </c>
      <c r="B6285" s="198" t="s">
        <v>519</v>
      </c>
      <c r="C6285" s="196">
        <f>'4'!R27+'10'!R27</f>
        <v>0</v>
      </c>
      <c r="D6285" s="197" t="e">
        <f>('4'!R27+'10'!R27)*100/('4'!J27+'10'!J27)</f>
        <v>#DIV/0!</v>
      </c>
    </row>
    <row r="6286" s="181" customFormat="1" spans="1:11">
      <c r="A6286" s="194" t="s">
        <v>6984</v>
      </c>
      <c r="B6286" s="198" t="s">
        <v>6985</v>
      </c>
      <c r="C6286" s="196">
        <f>'4'!R28+'10'!R28</f>
        <v>0</v>
      </c>
      <c r="D6286" s="197" t="e">
        <f>('4'!R28+'10'!R28)*100/('4'!J28+'10'!J28)</f>
        <v>#DIV/0!</v>
      </c>
      <c r="K6286" s="203"/>
    </row>
    <row r="6287" ht="25.5" spans="1:4">
      <c r="A6287" s="194" t="s">
        <v>6986</v>
      </c>
      <c r="B6287" s="198" t="s">
        <v>523</v>
      </c>
      <c r="C6287" s="196">
        <f>'4'!R29+'10'!R29</f>
        <v>0</v>
      </c>
      <c r="D6287" s="197" t="e">
        <f>('4'!R29+'10'!R29)*100/('4'!J29+'10'!J29)</f>
        <v>#DIV/0!</v>
      </c>
    </row>
    <row r="6288" s="181" customFormat="1" spans="1:11">
      <c r="A6288" s="194" t="s">
        <v>6987</v>
      </c>
      <c r="B6288" s="198" t="s">
        <v>6988</v>
      </c>
      <c r="C6288" s="196">
        <f>'4'!R30+'10'!R30</f>
        <v>0</v>
      </c>
      <c r="D6288" s="197" t="e">
        <f>('4'!R30+'10'!R30)*100/('4'!J30+'10'!J30)</f>
        <v>#DIV/0!</v>
      </c>
      <c r="K6288" s="203"/>
    </row>
    <row r="6289" spans="1:4">
      <c r="A6289" s="194" t="s">
        <v>6989</v>
      </c>
      <c r="B6289" s="198" t="s">
        <v>527</v>
      </c>
      <c r="C6289" s="196">
        <f>'4'!R31+'10'!R31</f>
        <v>0</v>
      </c>
      <c r="D6289" s="197" t="e">
        <f>('4'!R31+'10'!R31)*100/('4'!J31+'10'!J31)</f>
        <v>#VALUE!</v>
      </c>
    </row>
    <row r="6290" spans="1:4">
      <c r="A6290" s="194" t="s">
        <v>6990</v>
      </c>
      <c r="B6290" s="198" t="s">
        <v>529</v>
      </c>
      <c r="C6290" s="196">
        <f>'4'!R32+'10'!R32</f>
        <v>0</v>
      </c>
      <c r="D6290" s="197" t="e">
        <f>('4'!R32+'10'!R32)*100/('4'!J32+'10'!J32)</f>
        <v>#VALUE!</v>
      </c>
    </row>
    <row r="6291" spans="1:4">
      <c r="A6291" s="194" t="s">
        <v>6991</v>
      </c>
      <c r="B6291" s="198" t="s">
        <v>531</v>
      </c>
      <c r="C6291" s="196">
        <f>'4'!R33+'10'!R33</f>
        <v>0</v>
      </c>
      <c r="D6291" s="197" t="e">
        <f>('4'!R33+'10'!R33)*100/('4'!J33+'10'!J33)</f>
        <v>#VALUE!</v>
      </c>
    </row>
    <row r="6292" spans="1:4">
      <c r="A6292" s="194" t="s">
        <v>6992</v>
      </c>
      <c r="B6292" s="198" t="s">
        <v>533</v>
      </c>
      <c r="C6292" s="196" t="e">
        <f>'5'!R6+'11'!R6</f>
        <v>#VALUE!</v>
      </c>
      <c r="D6292" s="197" t="e">
        <f>('5'!R6+'11'!R6)*100/('5'!J6+'11'!J6)</f>
        <v>#VALUE!</v>
      </c>
    </row>
    <row r="6293" spans="1:4">
      <c r="A6293" s="194" t="s">
        <v>6993</v>
      </c>
      <c r="B6293" s="198" t="s">
        <v>535</v>
      </c>
      <c r="C6293" s="196" t="e">
        <f>'5'!R7+'11'!R7</f>
        <v>#VALUE!</v>
      </c>
      <c r="D6293" s="197" t="e">
        <f>('5'!R7+'11'!R7)*100/('5'!J7+'11'!J7)</f>
        <v>#VALUE!</v>
      </c>
    </row>
    <row r="6294" spans="1:4">
      <c r="A6294" s="194" t="s">
        <v>6994</v>
      </c>
      <c r="B6294" s="198" t="s">
        <v>537</v>
      </c>
      <c r="C6294" s="196">
        <f>'5'!R8+'11'!R8</f>
        <v>1</v>
      </c>
      <c r="D6294" s="197">
        <f>('5'!R8+'11'!R8)*100/('5'!J8+'11'!J8)</f>
        <v>100</v>
      </c>
    </row>
    <row r="6295" spans="1:4">
      <c r="A6295" s="194" t="s">
        <v>6995</v>
      </c>
      <c r="B6295" s="198" t="s">
        <v>539</v>
      </c>
      <c r="C6295" s="196">
        <f>'5'!R9+'11'!R9</f>
        <v>0</v>
      </c>
      <c r="D6295" s="197" t="e">
        <f>('5'!R9+'11'!R9)*100/('5'!J9+'11'!J9)</f>
        <v>#DIV/0!</v>
      </c>
    </row>
    <row r="6296" spans="1:4">
      <c r="A6296" s="194" t="s">
        <v>6996</v>
      </c>
      <c r="B6296" s="198" t="s">
        <v>541</v>
      </c>
      <c r="C6296" s="196">
        <f>'5'!R10+'11'!R10</f>
        <v>0</v>
      </c>
      <c r="D6296" s="197" t="e">
        <f>('5'!R10+'11'!R10)*100/('5'!J10+'11'!J10)</f>
        <v>#DIV/0!</v>
      </c>
    </row>
    <row r="6297" spans="1:4">
      <c r="A6297" s="194" t="s">
        <v>6997</v>
      </c>
      <c r="B6297" s="198" t="s">
        <v>543</v>
      </c>
      <c r="C6297" s="196">
        <f>'5'!R11+'11'!R11</f>
        <v>0</v>
      </c>
      <c r="D6297" s="197" t="e">
        <f>('5'!R11+'11'!R11)*100/('5'!J11+'11'!J11)</f>
        <v>#DIV/0!</v>
      </c>
    </row>
    <row r="6298" spans="1:4">
      <c r="A6298" s="194" t="s">
        <v>6998</v>
      </c>
      <c r="B6298" s="198" t="s">
        <v>545</v>
      </c>
      <c r="C6298" s="196">
        <f>'5'!R12+'11'!R12</f>
        <v>0</v>
      </c>
      <c r="D6298" s="197" t="e">
        <f>('5'!R12+'11'!R12)*100/('5'!J12+'11'!J12)</f>
        <v>#DIV/0!</v>
      </c>
    </row>
    <row r="6299" spans="1:4">
      <c r="A6299" s="194" t="s">
        <v>6999</v>
      </c>
      <c r="B6299" s="198" t="s">
        <v>547</v>
      </c>
      <c r="C6299" s="196">
        <f>'5'!R13+'11'!R13</f>
        <v>0</v>
      </c>
      <c r="D6299" s="197" t="e">
        <f>('5'!R13+'11'!R13)*100/('5'!J13+'11'!J13)</f>
        <v>#DIV/0!</v>
      </c>
    </row>
    <row r="6300" spans="1:4">
      <c r="A6300" s="194" t="s">
        <v>7000</v>
      </c>
      <c r="B6300" s="198" t="s">
        <v>549</v>
      </c>
      <c r="C6300" s="196">
        <f>'5'!R14+'11'!R14</f>
        <v>0</v>
      </c>
      <c r="D6300" s="197" t="e">
        <f>('5'!R14+'11'!R14)*100/('5'!J14+'11'!J14)</f>
        <v>#DIV/0!</v>
      </c>
    </row>
    <row r="6301" spans="1:4">
      <c r="A6301" s="194" t="s">
        <v>7001</v>
      </c>
      <c r="B6301" s="198" t="s">
        <v>551</v>
      </c>
      <c r="C6301" s="196">
        <f>'5'!R15+'11'!R15</f>
        <v>0</v>
      </c>
      <c r="D6301" s="197" t="e">
        <f>('5'!R15+'11'!R15)*100/('5'!J15+'11'!J15)</f>
        <v>#DIV/0!</v>
      </c>
    </row>
    <row r="6302" spans="1:4">
      <c r="A6302" s="194" t="s">
        <v>7002</v>
      </c>
      <c r="B6302" s="198" t="s">
        <v>553</v>
      </c>
      <c r="C6302" s="196">
        <f>'5'!R16+'11'!R16</f>
        <v>0</v>
      </c>
      <c r="D6302" s="197" t="e">
        <f>('5'!R16+'11'!R16)*100/('5'!J16+'11'!J16)</f>
        <v>#DIV/0!</v>
      </c>
    </row>
    <row r="6303" spans="1:4">
      <c r="A6303" s="194" t="s">
        <v>7003</v>
      </c>
      <c r="B6303" s="198" t="s">
        <v>555</v>
      </c>
      <c r="C6303" s="196">
        <f>'5'!R17+'11'!R17</f>
        <v>0</v>
      </c>
      <c r="D6303" s="197" t="e">
        <f>('5'!R17+'11'!R17)*100/('5'!J17+'11'!J17)</f>
        <v>#DIV/0!</v>
      </c>
    </row>
    <row r="6304" spans="1:4">
      <c r="A6304" s="194" t="s">
        <v>7004</v>
      </c>
      <c r="B6304" s="198" t="s">
        <v>557</v>
      </c>
      <c r="C6304" s="196">
        <f>'5'!R18+'11'!R18</f>
        <v>0</v>
      </c>
      <c r="D6304" s="197" t="e">
        <f>('5'!R18+'11'!R18)*100/('5'!J18+'11'!J18)</f>
        <v>#DIV/0!</v>
      </c>
    </row>
    <row r="6305" spans="1:4">
      <c r="A6305" s="194" t="s">
        <v>7005</v>
      </c>
      <c r="B6305" s="198" t="s">
        <v>559</v>
      </c>
      <c r="C6305" s="196">
        <f>'5'!R19+'11'!R19</f>
        <v>0</v>
      </c>
      <c r="D6305" s="197" t="e">
        <f>('5'!R19+'11'!R19)*100/('5'!J19+'11'!J19)</f>
        <v>#DIV/0!</v>
      </c>
    </row>
    <row r="6306" spans="1:4">
      <c r="A6306" s="194" t="s">
        <v>7006</v>
      </c>
      <c r="B6306" s="198" t="s">
        <v>561</v>
      </c>
      <c r="C6306" s="196">
        <f>'5'!R20+'11'!R20</f>
        <v>0</v>
      </c>
      <c r="D6306" s="197" t="e">
        <f>('5'!R20+'11'!R20)*100/('5'!J20+'11'!J20)</f>
        <v>#DIV/0!</v>
      </c>
    </row>
    <row r="6307" spans="1:4">
      <c r="A6307" s="194" t="s">
        <v>7007</v>
      </c>
      <c r="B6307" s="198" t="s">
        <v>563</v>
      </c>
      <c r="C6307" s="196">
        <f>'5'!R21+'11'!R21</f>
        <v>0</v>
      </c>
      <c r="D6307" s="197" t="e">
        <f>('5'!R21+'11'!R21)*100/('5'!J21+'11'!J21)</f>
        <v>#DIV/0!</v>
      </c>
    </row>
    <row r="6308" spans="1:4">
      <c r="A6308" s="194" t="s">
        <v>7008</v>
      </c>
      <c r="B6308" s="198" t="s">
        <v>254</v>
      </c>
      <c r="C6308" s="196">
        <f>'5'!R22+'11'!R22</f>
        <v>0</v>
      </c>
      <c r="D6308" s="197" t="e">
        <f>('5'!R22+'11'!R22)*100/('5'!J22+'11'!J22)</f>
        <v>#DIV/0!</v>
      </c>
    </row>
    <row r="6309" spans="1:4">
      <c r="A6309" s="194" t="s">
        <v>7009</v>
      </c>
      <c r="B6309" s="198" t="s">
        <v>566</v>
      </c>
      <c r="C6309" s="196">
        <f>'5'!R23+'11'!R23</f>
        <v>0</v>
      </c>
      <c r="D6309" s="197" t="e">
        <f>('5'!R23+'11'!R23)*100/('5'!J23+'11'!J23)</f>
        <v>#DIV/0!</v>
      </c>
    </row>
    <row r="6310" spans="1:4">
      <c r="A6310" s="194" t="s">
        <v>7010</v>
      </c>
      <c r="B6310" s="198" t="s">
        <v>568</v>
      </c>
      <c r="C6310" s="196">
        <f>'5'!R24+'11'!R24</f>
        <v>0</v>
      </c>
      <c r="D6310" s="197" t="e">
        <f>('5'!R24+'11'!R24)*100/('5'!J24+'11'!J24)</f>
        <v>#DIV/0!</v>
      </c>
    </row>
    <row r="6311" spans="1:4">
      <c r="A6311" s="194" t="s">
        <v>7011</v>
      </c>
      <c r="B6311" s="198" t="s">
        <v>570</v>
      </c>
      <c r="C6311" s="196">
        <f>'5'!R25+'11'!R25</f>
        <v>0</v>
      </c>
      <c r="D6311" s="197" t="e">
        <f>('5'!R25+'11'!R25)*100/('5'!J25+'11'!J25)</f>
        <v>#DIV/0!</v>
      </c>
    </row>
    <row r="6312" spans="1:4">
      <c r="A6312" s="194" t="s">
        <v>7012</v>
      </c>
      <c r="B6312" s="198" t="s">
        <v>572</v>
      </c>
      <c r="C6312" s="196">
        <f>'5'!R26+'11'!R26</f>
        <v>0</v>
      </c>
      <c r="D6312" s="197" t="e">
        <f>('5'!R26+'11'!R26)*100/('5'!J26+'11'!J26)</f>
        <v>#DIV/0!</v>
      </c>
    </row>
    <row r="6313" spans="1:4">
      <c r="A6313" s="194" t="s">
        <v>7013</v>
      </c>
      <c r="B6313" s="198" t="s">
        <v>574</v>
      </c>
      <c r="C6313" s="196">
        <f>'5'!R27+'11'!R27</f>
        <v>0</v>
      </c>
      <c r="D6313" s="197" t="e">
        <f>('5'!R27+'11'!R27)*100/('5'!J27+'11'!J27)</f>
        <v>#DIV/0!</v>
      </c>
    </row>
    <row r="6314" spans="1:4">
      <c r="A6314" s="194" t="s">
        <v>7014</v>
      </c>
      <c r="B6314" s="198" t="s">
        <v>576</v>
      </c>
      <c r="C6314" s="196">
        <f>'5'!R28+'11'!R28</f>
        <v>0</v>
      </c>
      <c r="D6314" s="197" t="e">
        <f>('5'!R28+'11'!R28)*100/('5'!J28+'11'!J28)</f>
        <v>#DIV/0!</v>
      </c>
    </row>
    <row r="6315" spans="1:4">
      <c r="A6315" s="194" t="s">
        <v>7015</v>
      </c>
      <c r="B6315" s="198" t="s">
        <v>578</v>
      </c>
      <c r="C6315" s="196">
        <f>'5'!R30+'11'!R30</f>
        <v>0</v>
      </c>
      <c r="D6315" s="197" t="e">
        <f>('5'!R30+'11'!R30)*100/('5'!J30+'11'!J30)</f>
        <v>#DIV/0!</v>
      </c>
    </row>
    <row r="6316" spans="1:4">
      <c r="A6316" s="194" t="s">
        <v>7016</v>
      </c>
      <c r="B6316" s="198" t="s">
        <v>2034</v>
      </c>
      <c r="C6316" s="196">
        <f>'5'!R31+'11'!R31</f>
        <v>0</v>
      </c>
      <c r="D6316" s="197" t="e">
        <f>('5'!R31+'11'!R31)*100/('5'!J31+'11'!J31)</f>
        <v>#DIV/0!</v>
      </c>
    </row>
    <row r="6317" s="181" customFormat="1" spans="1:11">
      <c r="A6317" s="194" t="s">
        <v>7017</v>
      </c>
      <c r="B6317" s="198" t="s">
        <v>733</v>
      </c>
      <c r="C6317" s="196">
        <f>'6'!R6+'12'!R6</f>
        <v>0</v>
      </c>
      <c r="D6317" s="197" t="e">
        <f>('6'!R6+'12'!R6)*100/('6'!J6+'12'!J6)</f>
        <v>#DIV/0!</v>
      </c>
      <c r="K6317" s="203"/>
    </row>
    <row r="6318" spans="1:4">
      <c r="A6318" s="194" t="s">
        <v>7018</v>
      </c>
      <c r="B6318" s="198" t="s">
        <v>582</v>
      </c>
      <c r="C6318" s="196">
        <f>'6'!R7+'12'!R7</f>
        <v>0</v>
      </c>
      <c r="D6318" s="197" t="e">
        <f>('6'!R7+'12'!R7)*100/('6'!J7+'12'!J7)</f>
        <v>#DIV/0!</v>
      </c>
    </row>
    <row r="6319" spans="1:4">
      <c r="A6319" s="194" t="s">
        <v>7019</v>
      </c>
      <c r="B6319" s="198" t="s">
        <v>584</v>
      </c>
      <c r="C6319" s="196">
        <f>'6'!R8+'12'!R8</f>
        <v>0</v>
      </c>
      <c r="D6319" s="197" t="e">
        <f>('6'!R8+'12'!R8)*100/('6'!J8+'12'!J8)</f>
        <v>#DIV/0!</v>
      </c>
    </row>
    <row r="6320" ht="25.5" spans="1:4">
      <c r="A6320" s="194" t="s">
        <v>7020</v>
      </c>
      <c r="B6320" s="201" t="s">
        <v>2660</v>
      </c>
      <c r="C6320" s="196">
        <f>'6'!R17+'7'!R14+'12'!R17+'13'!R14</f>
        <v>1</v>
      </c>
      <c r="D6320" s="197">
        <f>('6'!R17+'7'!R14+'12'!R17+'13'!R14)*100/('6'!J17+'7'!J14+'12'!J17+'13'!J14)</f>
        <v>100</v>
      </c>
    </row>
    <row r="6321" ht="25.5" spans="1:4">
      <c r="A6321" s="194" t="s">
        <v>7021</v>
      </c>
      <c r="B6321" s="198" t="s">
        <v>2662</v>
      </c>
      <c r="C6321" s="196">
        <f>'6'!R19+'12'!R19</f>
        <v>0</v>
      </c>
      <c r="D6321" s="197" t="e">
        <f>('6'!R19+'12'!R19)*100/('6'!J19+'12'!J19)</f>
        <v>#DIV/0!</v>
      </c>
    </row>
    <row r="6322" spans="1:4">
      <c r="A6322" s="194" t="s">
        <v>7022</v>
      </c>
      <c r="B6322" s="199" t="s">
        <v>592</v>
      </c>
      <c r="C6322" s="196">
        <f>'6'!R20+'12'!R20</f>
        <v>0</v>
      </c>
      <c r="D6322" s="197" t="e">
        <f>('6'!R20+'12'!R20)*100/('6'!J20+'12'!J20)</f>
        <v>#DIV/0!</v>
      </c>
    </row>
    <row r="6323" spans="1:4">
      <c r="A6323" s="194" t="s">
        <v>7023</v>
      </c>
      <c r="B6323" s="198" t="s">
        <v>594</v>
      </c>
      <c r="C6323" s="196">
        <f>'6'!R22+'12'!R22</f>
        <v>0</v>
      </c>
      <c r="D6323" s="197" t="e">
        <f>('6'!R22+'12'!R22)*100/('6'!J22+'12'!J22)</f>
        <v>#DIV/0!</v>
      </c>
    </row>
    <row r="6324" spans="1:4">
      <c r="A6324" s="194" t="s">
        <v>7024</v>
      </c>
      <c r="B6324" s="198" t="s">
        <v>596</v>
      </c>
      <c r="C6324" s="196">
        <f>'6'!R23+'12'!R23</f>
        <v>0</v>
      </c>
      <c r="D6324" s="197" t="e">
        <f>('6'!R23+'12'!R23)*100/('6'!J23+'12'!J23)</f>
        <v>#DIV/0!</v>
      </c>
    </row>
    <row r="6325" spans="1:4">
      <c r="A6325" s="194" t="s">
        <v>7025</v>
      </c>
      <c r="B6325" s="198" t="s">
        <v>598</v>
      </c>
      <c r="C6325" s="196">
        <f>'6'!R24+'12'!R24</f>
        <v>0</v>
      </c>
      <c r="D6325" s="197" t="e">
        <f>('6'!R24+'12'!R24)*100/('6'!J24+'12'!J24)</f>
        <v>#DIV/0!</v>
      </c>
    </row>
    <row r="6326" spans="1:4">
      <c r="A6326" s="194" t="s">
        <v>7026</v>
      </c>
      <c r="B6326" s="198" t="s">
        <v>600</v>
      </c>
      <c r="C6326" s="196">
        <f>'6'!R25+'12'!R25</f>
        <v>0</v>
      </c>
      <c r="D6326" s="197" t="e">
        <f>('6'!R25+'12'!R25)*100/('6'!J25+'12'!J25)</f>
        <v>#DIV/0!</v>
      </c>
    </row>
    <row r="6327" spans="1:4">
      <c r="A6327" s="194" t="s">
        <v>7027</v>
      </c>
      <c r="B6327" s="198" t="s">
        <v>602</v>
      </c>
      <c r="C6327" s="196">
        <f>'6'!R26+'12'!R26</f>
        <v>0</v>
      </c>
      <c r="D6327" s="197" t="e">
        <f>('6'!R26+'12'!R26)*100/('6'!J26+'12'!J26)</f>
        <v>#DIV/0!</v>
      </c>
    </row>
    <row r="6328" spans="1:4">
      <c r="A6328" s="194" t="s">
        <v>7028</v>
      </c>
      <c r="B6328" s="198" t="s">
        <v>559</v>
      </c>
      <c r="C6328" s="196">
        <f>'6'!R27+'12'!R27</f>
        <v>0</v>
      </c>
      <c r="D6328" s="197" t="e">
        <f>('6'!R27+'12'!R27)*100/('6'!J27+'12'!J27)</f>
        <v>#DIV/0!</v>
      </c>
    </row>
    <row r="6329" spans="1:4">
      <c r="A6329" s="194" t="s">
        <v>7029</v>
      </c>
      <c r="B6329" s="198" t="s">
        <v>605</v>
      </c>
      <c r="C6329" s="196">
        <f>'7'!R6+'13'!R6</f>
        <v>0</v>
      </c>
      <c r="D6329" s="197" t="e">
        <f>('7'!R6+'13'!R6)*100/('7'!J6+'13'!J6)</f>
        <v>#DIV/0!</v>
      </c>
    </row>
    <row r="6330" spans="1:4">
      <c r="A6330" s="194" t="s">
        <v>7030</v>
      </c>
      <c r="B6330" s="198" t="s">
        <v>607</v>
      </c>
      <c r="C6330" s="196">
        <f>'7'!R7+'13'!R7</f>
        <v>0</v>
      </c>
      <c r="D6330" s="197" t="e">
        <f>('7'!R7+'13'!R7)*100/('7'!J7+'13'!J7)</f>
        <v>#DIV/0!</v>
      </c>
    </row>
    <row r="6331" spans="1:4">
      <c r="A6331" s="194" t="s">
        <v>7031</v>
      </c>
      <c r="B6331" s="198" t="s">
        <v>358</v>
      </c>
      <c r="C6331" s="196">
        <f>'7'!R8+'13'!R8</f>
        <v>1</v>
      </c>
      <c r="D6331" s="197">
        <f>('7'!R8+'13'!R8)*100/('7'!J8+'13'!J8)</f>
        <v>100</v>
      </c>
    </row>
    <row r="6332" spans="1:4">
      <c r="A6332" s="194" t="s">
        <v>7032</v>
      </c>
      <c r="B6332" s="198" t="s">
        <v>610</v>
      </c>
      <c r="C6332" s="196">
        <f>'7'!R9+'13'!R9</f>
        <v>0</v>
      </c>
      <c r="D6332" s="197" t="e">
        <f>('7'!R9+'13'!R9)*100/('7'!J9+'13'!J9)</f>
        <v>#DIV/0!</v>
      </c>
    </row>
    <row r="6333" spans="1:4">
      <c r="A6333" s="194" t="s">
        <v>7033</v>
      </c>
      <c r="B6333" s="198" t="s">
        <v>612</v>
      </c>
      <c r="C6333" s="196">
        <f>'7'!R10+'13'!R10</f>
        <v>0</v>
      </c>
      <c r="D6333" s="197" t="e">
        <f>('7'!R10+'13'!R10)*100/('7'!J10+'13'!J10)</f>
        <v>#DIV/0!</v>
      </c>
    </row>
    <row r="6334" spans="1:4">
      <c r="A6334" s="194" t="s">
        <v>7034</v>
      </c>
      <c r="B6334" s="198" t="s">
        <v>614</v>
      </c>
      <c r="C6334" s="196">
        <f>'7'!R11+'13'!R11</f>
        <v>0</v>
      </c>
      <c r="D6334" s="197" t="e">
        <f>('7'!R11+'13'!R11)*100/('7'!J11+'13'!J11)</f>
        <v>#DIV/0!</v>
      </c>
    </row>
    <row r="6335" spans="1:4">
      <c r="A6335" s="194" t="s">
        <v>7035</v>
      </c>
      <c r="B6335" s="198" t="s">
        <v>616</v>
      </c>
      <c r="C6335" s="196">
        <f>'7'!R12+'13'!R12</f>
        <v>0</v>
      </c>
      <c r="D6335" s="197" t="e">
        <f>('7'!R12+'13'!R12)*100/('7'!J12+'13'!J12)</f>
        <v>#DIV/0!</v>
      </c>
    </row>
    <row r="6336" spans="1:4">
      <c r="A6336" s="194" t="s">
        <v>7036</v>
      </c>
      <c r="B6336" s="198" t="s">
        <v>618</v>
      </c>
      <c r="C6336" s="196">
        <f>'7'!R13+'13'!R13</f>
        <v>0</v>
      </c>
      <c r="D6336" s="197" t="e">
        <f>('7'!R13+'13'!R13)*100/('7'!J13+'13'!J13)</f>
        <v>#DIV/0!</v>
      </c>
    </row>
    <row r="6337" spans="1:4">
      <c r="A6337" s="194" t="s">
        <v>7037</v>
      </c>
      <c r="B6337" s="217" t="s">
        <v>2536</v>
      </c>
      <c r="C6337" s="196">
        <f>'7'!R14+'13'!R14</f>
        <v>0</v>
      </c>
      <c r="D6337" s="197" t="e">
        <f>('7'!R14+'13'!R14)*100/('7'!J14+'13'!J14)</f>
        <v>#DIV/0!</v>
      </c>
    </row>
    <row r="6338" spans="1:4">
      <c r="A6338" s="194" t="s">
        <v>7038</v>
      </c>
      <c r="B6338" s="199" t="s">
        <v>610</v>
      </c>
      <c r="C6338" s="196">
        <f>'7'!R15+'13'!R15</f>
        <v>0</v>
      </c>
      <c r="D6338" s="197" t="e">
        <f>('7'!R15+'13'!R15)*100/('7'!J15+'13'!J15)</f>
        <v>#DIV/0!</v>
      </c>
    </row>
    <row r="6339" spans="1:4">
      <c r="A6339" s="194" t="s">
        <v>7039</v>
      </c>
      <c r="B6339" s="218" t="s">
        <v>612</v>
      </c>
      <c r="C6339" s="196">
        <f>'7'!R16+'13'!R16</f>
        <v>0</v>
      </c>
      <c r="D6339" s="197" t="e">
        <f>('7'!R16+'13'!R16)*100/('7'!J16+'13'!J16)</f>
        <v>#DIV/0!</v>
      </c>
    </row>
    <row r="6340" spans="1:4">
      <c r="A6340" s="194" t="s">
        <v>7040</v>
      </c>
      <c r="B6340" s="218" t="s">
        <v>616</v>
      </c>
      <c r="C6340" s="196">
        <f>'7'!R17+'13'!R17</f>
        <v>0</v>
      </c>
      <c r="D6340" s="197" t="e">
        <f>('7'!R17+'13'!R17)*100/('7'!J17+'13'!J17)</f>
        <v>#DIV/0!</v>
      </c>
    </row>
    <row r="6341" spans="1:4">
      <c r="A6341" s="194" t="s">
        <v>7041</v>
      </c>
      <c r="B6341" s="218" t="s">
        <v>618</v>
      </c>
      <c r="C6341" s="196">
        <f>'7'!R18+'13'!R18</f>
        <v>0</v>
      </c>
      <c r="D6341" s="197" t="e">
        <f>('7'!R18+'13'!R18)*100/('7'!J18+'13'!J18)</f>
        <v>#DIV/0!</v>
      </c>
    </row>
    <row r="6342" spans="1:4">
      <c r="A6342" s="194" t="s">
        <v>7042</v>
      </c>
      <c r="B6342" s="198" t="s">
        <v>620</v>
      </c>
      <c r="C6342" s="196">
        <f>'7'!R19+'13'!R19</f>
        <v>0</v>
      </c>
      <c r="D6342" s="197" t="e">
        <f>('7'!R19+'13'!R19)*100/('7'!J19+'13'!J19)</f>
        <v>#DIV/0!</v>
      </c>
    </row>
    <row r="6343" spans="1:4">
      <c r="A6343" s="194" t="s">
        <v>7043</v>
      </c>
      <c r="B6343" s="199" t="s">
        <v>622</v>
      </c>
      <c r="C6343" s="196">
        <f>'7'!R20+'13'!R20</f>
        <v>0</v>
      </c>
      <c r="D6343" s="197" t="e">
        <f>('7'!R20+'13'!R20)*100/('7'!J20+'13'!J20)</f>
        <v>#DIV/0!</v>
      </c>
    </row>
    <row r="6344" spans="1:4">
      <c r="A6344" s="194" t="s">
        <v>7044</v>
      </c>
      <c r="B6344" s="199" t="s">
        <v>624</v>
      </c>
      <c r="C6344" s="196">
        <f>'7'!R21+'13'!R21</f>
        <v>0</v>
      </c>
      <c r="D6344" s="197" t="e">
        <f>('7'!R21+'13'!R21)*100/('7'!J21+'13'!J21)</f>
        <v>#DIV/0!</v>
      </c>
    </row>
    <row r="6345" spans="1:4">
      <c r="A6345" s="194" t="s">
        <v>7045</v>
      </c>
      <c r="B6345" s="198" t="s">
        <v>626</v>
      </c>
      <c r="C6345" s="196">
        <f>'7'!R22+'13'!R22</f>
        <v>0</v>
      </c>
      <c r="D6345" s="197" t="e">
        <f>('7'!R22+'13'!R22)*100/('7'!J22+'13'!J22)</f>
        <v>#DIV/0!</v>
      </c>
    </row>
    <row r="6346" spans="1:4">
      <c r="A6346" s="194" t="s">
        <v>7046</v>
      </c>
      <c r="B6346" s="198" t="s">
        <v>628</v>
      </c>
      <c r="C6346" s="196">
        <f>'7'!R23+'13'!R23</f>
        <v>1</v>
      </c>
      <c r="D6346" s="197">
        <f>('7'!R23+'13'!R23)*100/('7'!J23+'13'!J23)</f>
        <v>100</v>
      </c>
    </row>
    <row r="6347" spans="1:4">
      <c r="A6347" s="194" t="s">
        <v>7047</v>
      </c>
      <c r="B6347" s="198" t="s">
        <v>630</v>
      </c>
      <c r="C6347" s="196">
        <f>'7'!R24+'13'!R24</f>
        <v>0</v>
      </c>
      <c r="D6347" s="197" t="e">
        <f>('7'!R24+'13'!R24)*100/('7'!J24+'13'!J24)</f>
        <v>#DIV/0!</v>
      </c>
    </row>
    <row r="6348" spans="1:4">
      <c r="A6348" s="194" t="s">
        <v>7048</v>
      </c>
      <c r="B6348" s="198" t="s">
        <v>632</v>
      </c>
      <c r="C6348" s="196">
        <f>'7'!R25+'13'!R25</f>
        <v>3</v>
      </c>
      <c r="D6348" s="197">
        <f>('7'!R25+'13'!R25)*100/('7'!J25+'13'!J25)</f>
        <v>100</v>
      </c>
    </row>
    <row r="6349" spans="1:4">
      <c r="A6349" s="194" t="s">
        <v>7049</v>
      </c>
      <c r="B6349" s="201" t="s">
        <v>2691</v>
      </c>
      <c r="C6349" s="196">
        <f>('2'!J11-'2'!R11)+('8'!J11-'8'!R11)+('6'!J6-'6'!R6)+('12'!J6-'12'!R6)</f>
        <v>0</v>
      </c>
      <c r="D6349" s="197">
        <f>(('2'!J11-'2'!R11)+('8'!J11-'8'!R11)+('6'!J6-'6'!R6)+('12'!J6-'12'!R6))*100/('2'!J11+'8'!J11+'6'!J6+'12'!J6)</f>
        <v>0</v>
      </c>
    </row>
    <row r="6350" spans="1:4">
      <c r="A6350" s="194" t="s">
        <v>7050</v>
      </c>
      <c r="B6350" s="195" t="s">
        <v>2693</v>
      </c>
      <c r="C6350" s="196">
        <f>('2'!J13-'2'!R13)+('8'!J13-'8'!R13)</f>
        <v>0</v>
      </c>
      <c r="D6350" s="197" t="e">
        <f>(('2'!J13-'2'!R13)+('8'!J13-'8'!R13))*100/('2'!J13+'8'!J13)</f>
        <v>#DIV/0!</v>
      </c>
    </row>
    <row r="6351" spans="1:4">
      <c r="A6351" s="194" t="s">
        <v>7051</v>
      </c>
      <c r="B6351" s="198" t="s">
        <v>394</v>
      </c>
      <c r="C6351" s="196">
        <f>('2'!J14-'2'!R14)+('8'!J14-'8'!R14)</f>
        <v>0</v>
      </c>
      <c r="D6351" s="197" t="e">
        <f>(('2'!J14-'2'!R14)+('8'!J14-'8'!R14))*100/('2'!J14+'8'!J14)</f>
        <v>#DIV/0!</v>
      </c>
    </row>
    <row r="6352" spans="1:4">
      <c r="A6352" s="194" t="s">
        <v>7052</v>
      </c>
      <c r="B6352" s="198" t="s">
        <v>396</v>
      </c>
      <c r="C6352" s="196">
        <f>('2'!J15-'2'!R15)+('8'!J15-'8'!R15)</f>
        <v>0</v>
      </c>
      <c r="D6352" s="197" t="e">
        <f>(('2'!J15-'2'!R15)+('8'!J15-'8'!R15))*100/('2'!J15+'8'!J15)</f>
        <v>#DIV/0!</v>
      </c>
    </row>
    <row r="6353" spans="1:4">
      <c r="A6353" s="194" t="s">
        <v>7053</v>
      </c>
      <c r="B6353" s="198" t="s">
        <v>398</v>
      </c>
      <c r="C6353" s="196">
        <f>('2'!J16-'2'!R16)+('8'!J16-'8'!R16)</f>
        <v>0</v>
      </c>
      <c r="D6353" s="197" t="e">
        <f>(('2'!J16-'2'!R16)+('8'!J16-'8'!R16))*100/('2'!J16+'8'!J16)</f>
        <v>#DIV/0!</v>
      </c>
    </row>
    <row r="6354" spans="1:4">
      <c r="A6354" s="194" t="s">
        <v>7054</v>
      </c>
      <c r="B6354" s="198" t="s">
        <v>84</v>
      </c>
      <c r="C6354" s="196">
        <f>('2'!J17-'2'!R17)+('8'!J17-'8'!R17)</f>
        <v>0</v>
      </c>
      <c r="D6354" s="197" t="e">
        <f>(('2'!J17-'2'!R17)+('8'!J17-'8'!R17))*100/('2'!J17+'8'!J17)</f>
        <v>#DIV/0!</v>
      </c>
    </row>
    <row r="6355" spans="1:4">
      <c r="A6355" s="194" t="s">
        <v>7055</v>
      </c>
      <c r="B6355" s="198" t="s">
        <v>401</v>
      </c>
      <c r="C6355" s="196">
        <f>('2'!J18-'2'!R18)+('8'!J18-'8'!R18)</f>
        <v>0</v>
      </c>
      <c r="D6355" s="197" t="e">
        <f>(('2'!J18-'2'!R18)+('8'!J18-'8'!R18))*100/('2'!J18+'8'!J18)</f>
        <v>#DIV/0!</v>
      </c>
    </row>
    <row r="6356" spans="1:4">
      <c r="A6356" s="194" t="s">
        <v>7056</v>
      </c>
      <c r="B6356" s="198" t="s">
        <v>403</v>
      </c>
      <c r="C6356" s="196">
        <f>('2'!J19-'2'!R19)+('8'!J19-'8'!R19)</f>
        <v>0</v>
      </c>
      <c r="D6356" s="197" t="e">
        <f>(('2'!J19-'2'!R19)+('8'!J19-'8'!R19))*100/('2'!J19+'8'!J19)</f>
        <v>#DIV/0!</v>
      </c>
    </row>
    <row r="6357" spans="1:4">
      <c r="A6357" s="194" t="s">
        <v>7057</v>
      </c>
      <c r="B6357" s="198" t="s">
        <v>405</v>
      </c>
      <c r="C6357" s="196">
        <f>('2'!J20-'2'!R20)+('8'!J20-'8'!R20)</f>
        <v>0</v>
      </c>
      <c r="D6357" s="197" t="e">
        <f>(('2'!J20-'2'!R20)+('8'!J20-'8'!R20))*100/('2'!J20+'8'!J20)</f>
        <v>#DIV/0!</v>
      </c>
    </row>
    <row r="6358" spans="1:4">
      <c r="A6358" s="194" t="s">
        <v>7058</v>
      </c>
      <c r="B6358" s="198" t="s">
        <v>407</v>
      </c>
      <c r="C6358" s="196">
        <f>('2'!J21-'2'!R21)+('8'!J21-'8'!R21)</f>
        <v>0</v>
      </c>
      <c r="D6358" s="197" t="e">
        <f>(('2'!J21-'2'!R21)+('8'!J21-'8'!R21))*100/('2'!J21+'8'!J21)</f>
        <v>#DIV/0!</v>
      </c>
    </row>
    <row r="6359" spans="1:4">
      <c r="A6359" s="194" t="s">
        <v>7059</v>
      </c>
      <c r="B6359" s="198" t="s">
        <v>409</v>
      </c>
      <c r="C6359" s="196">
        <f>('2'!J22-'2'!R22)+('8'!J22-'8'!R22)</f>
        <v>0</v>
      </c>
      <c r="D6359" s="197" t="e">
        <f>(('2'!J22-'2'!R22)+('8'!J22-'8'!R22))*100/('2'!J22+'8'!J22)</f>
        <v>#DIV/0!</v>
      </c>
    </row>
    <row r="6360" spans="1:4">
      <c r="A6360" s="194" t="s">
        <v>7060</v>
      </c>
      <c r="B6360" s="198" t="s">
        <v>411</v>
      </c>
      <c r="C6360" s="196">
        <f>('2'!J23-'2'!R23)+('8'!J23-'8'!R23)</f>
        <v>0</v>
      </c>
      <c r="D6360" s="197" t="e">
        <f>(('2'!J23-'2'!R23)+('8'!J23-'8'!R23))*100/('2'!J23+'8'!J23)</f>
        <v>#DIV/0!</v>
      </c>
    </row>
    <row r="6361" spans="1:4">
      <c r="A6361" s="194" t="s">
        <v>7061</v>
      </c>
      <c r="B6361" s="198" t="s">
        <v>413</v>
      </c>
      <c r="C6361" s="196">
        <f>('2'!J24-'2'!R24)+('8'!J24-'8'!R24)</f>
        <v>0</v>
      </c>
      <c r="D6361" s="197" t="e">
        <f>(('2'!J24-'2'!R24)+('8'!J24-'8'!R24))*100/('2'!J24+'8'!J24)</f>
        <v>#DIV/0!</v>
      </c>
    </row>
    <row r="6362" spans="1:4">
      <c r="A6362" s="194" t="s">
        <v>7062</v>
      </c>
      <c r="B6362" s="198" t="s">
        <v>415</v>
      </c>
      <c r="C6362" s="196">
        <f>('2'!J25-'2'!R25)+('8'!J25-'8'!R25)</f>
        <v>0</v>
      </c>
      <c r="D6362" s="197" t="e">
        <f>(('2'!J25-'2'!R25)+('8'!J25-'8'!R25))*100/('2'!J25+'8'!J25)</f>
        <v>#DIV/0!</v>
      </c>
    </row>
    <row r="6363" spans="1:4">
      <c r="A6363" s="194" t="s">
        <v>7063</v>
      </c>
      <c r="B6363" s="198" t="s">
        <v>417</v>
      </c>
      <c r="C6363" s="196">
        <f>('2'!J26-'2'!R26)+('8'!J26-'8'!R26)</f>
        <v>0</v>
      </c>
      <c r="D6363" s="197" t="e">
        <f>(('2'!J26-'2'!R26)+('8'!J26-'8'!R26))*100/('2'!J26+'8'!J26)</f>
        <v>#DIV/0!</v>
      </c>
    </row>
    <row r="6364" spans="1:4">
      <c r="A6364" s="194" t="s">
        <v>7064</v>
      </c>
      <c r="B6364" s="198" t="s">
        <v>419</v>
      </c>
      <c r="C6364" s="196">
        <f>('2'!J27-'2'!R27)+('8'!J27-'8'!R27)</f>
        <v>0</v>
      </c>
      <c r="D6364" s="197" t="e">
        <f>(('2'!J27-'2'!R27)+('8'!J27-'8'!R27))*100/('2'!J27+'8'!J27)</f>
        <v>#DIV/0!</v>
      </c>
    </row>
    <row r="6365" spans="1:4">
      <c r="A6365" s="194" t="s">
        <v>7065</v>
      </c>
      <c r="B6365" s="198" t="s">
        <v>421</v>
      </c>
      <c r="C6365" s="196">
        <f>('2'!J28-'2'!R28)+('8'!J28-'8'!R28)</f>
        <v>0</v>
      </c>
      <c r="D6365" s="197" t="e">
        <f>(('2'!J28-'2'!R28)+('8'!J28-'8'!R28))*100/('2'!J28+'8'!J28)</f>
        <v>#DIV/0!</v>
      </c>
    </row>
    <row r="6366" spans="1:4">
      <c r="A6366" s="194" t="s">
        <v>7066</v>
      </c>
      <c r="B6366" s="198" t="s">
        <v>423</v>
      </c>
      <c r="C6366" s="196">
        <f>('2'!J29-'2'!R29)+('8'!J29-'8'!R29)</f>
        <v>0</v>
      </c>
      <c r="D6366" s="197" t="e">
        <f>(('2'!J29-'2'!R29)+('8'!J29-'8'!R29))*100/('2'!J29+'8'!J29)</f>
        <v>#DIV/0!</v>
      </c>
    </row>
    <row r="6367" spans="1:4">
      <c r="A6367" s="194" t="s">
        <v>7067</v>
      </c>
      <c r="B6367" s="198" t="s">
        <v>425</v>
      </c>
      <c r="C6367" s="196">
        <f>('3'!J6-'3'!R6)+('9'!J6-'9'!R6)</f>
        <v>0</v>
      </c>
      <c r="D6367" s="197" t="e">
        <f>(('3'!J6-'3'!R6)+('9'!J6-'9'!R6))*100/('3'!J6+'9'!J6)</f>
        <v>#DIV/0!</v>
      </c>
    </row>
    <row r="6368" spans="1:4">
      <c r="A6368" s="194" t="s">
        <v>7068</v>
      </c>
      <c r="B6368" s="198" t="s">
        <v>427</v>
      </c>
      <c r="C6368" s="196">
        <f>('3'!J7-'3'!R7)+('9'!J7-'9'!R7)</f>
        <v>0</v>
      </c>
      <c r="D6368" s="197" t="e">
        <f>(('3'!J7-'3'!R7)+('9'!J7-'9'!R7))*100/('3'!J7+'9'!J7)</f>
        <v>#DIV/0!</v>
      </c>
    </row>
    <row r="6369" spans="1:4">
      <c r="A6369" s="194" t="s">
        <v>7069</v>
      </c>
      <c r="B6369" s="198" t="s">
        <v>429</v>
      </c>
      <c r="C6369" s="196">
        <f>('3'!J8-'3'!R8)+('9'!J8-'9'!R8)</f>
        <v>0</v>
      </c>
      <c r="D6369" s="197" t="e">
        <f>(('3'!J8-'3'!R8)+('9'!J8-'9'!R8))*100/('3'!J8+'9'!J8)</f>
        <v>#DIV/0!</v>
      </c>
    </row>
    <row r="6370" spans="1:4">
      <c r="A6370" s="194" t="s">
        <v>7070</v>
      </c>
      <c r="B6370" s="198" t="s">
        <v>431</v>
      </c>
      <c r="C6370" s="196">
        <f>('3'!J9-'3'!R9)+('9'!J9-'9'!R9)</f>
        <v>0</v>
      </c>
      <c r="D6370" s="197" t="e">
        <f>(('3'!J9-'3'!R9)+('9'!J9-'9'!R9))*100/('3'!J9+'9'!J9)</f>
        <v>#DIV/0!</v>
      </c>
    </row>
    <row r="6371" spans="1:4">
      <c r="A6371" s="194" t="s">
        <v>7071</v>
      </c>
      <c r="B6371" s="198" t="s">
        <v>433</v>
      </c>
      <c r="C6371" s="196">
        <f>('3'!J10-'3'!R10)+('9'!J10-'9'!R10)</f>
        <v>0</v>
      </c>
      <c r="D6371" s="197" t="e">
        <f>(('3'!J10-'3'!R10)+('9'!J10-'9'!R10))*100/('3'!J10+'9'!J10)</f>
        <v>#DIV/0!</v>
      </c>
    </row>
    <row r="6372" spans="1:4">
      <c r="A6372" s="194" t="s">
        <v>7072</v>
      </c>
      <c r="B6372" s="198" t="s">
        <v>435</v>
      </c>
      <c r="C6372" s="196">
        <f>('3'!J11-'3'!R11)+('9'!J11-'9'!R11)</f>
        <v>0</v>
      </c>
      <c r="D6372" s="197" t="e">
        <f>(('3'!J11-'3'!R11)+('9'!J11-'9'!R11))*100/('3'!J11+'9'!J11)</f>
        <v>#DIV/0!</v>
      </c>
    </row>
    <row r="6373" spans="1:4">
      <c r="A6373" s="194" t="s">
        <v>7073</v>
      </c>
      <c r="B6373" s="198" t="s">
        <v>437</v>
      </c>
      <c r="C6373" s="196">
        <f>('3'!J12-'3'!R12)+('9'!J12-'9'!R12)</f>
        <v>0</v>
      </c>
      <c r="D6373" s="197" t="e">
        <f>(('3'!J12-'3'!R12)+('9'!J12-'9'!R12))*100/('3'!J12+'9'!J12)</f>
        <v>#DIV/0!</v>
      </c>
    </row>
    <row r="6374" spans="1:4">
      <c r="A6374" s="194" t="s">
        <v>7074</v>
      </c>
      <c r="B6374" s="198" t="s">
        <v>439</v>
      </c>
      <c r="C6374" s="196">
        <f>('3'!J13-'3'!R13)+('9'!J13-'9'!R13)</f>
        <v>0</v>
      </c>
      <c r="D6374" s="197" t="e">
        <f>(('3'!J13-'3'!R13)+('9'!J13-'9'!R13))*100/('3'!J13+'9'!J13)</f>
        <v>#DIV/0!</v>
      </c>
    </row>
    <row r="6375" spans="1:4">
      <c r="A6375" s="194" t="s">
        <v>7075</v>
      </c>
      <c r="B6375" s="198" t="s">
        <v>441</v>
      </c>
      <c r="C6375" s="196">
        <f>('3'!J14-'3'!R14)+('9'!J14-'9'!R14)</f>
        <v>0</v>
      </c>
      <c r="D6375" s="197" t="e">
        <f>(('3'!J14-'3'!R14)+('9'!J14-'9'!R14))*100/('3'!J14+'9'!J14)</f>
        <v>#DIV/0!</v>
      </c>
    </row>
    <row r="6376" spans="1:4">
      <c r="A6376" s="194" t="s">
        <v>7076</v>
      </c>
      <c r="B6376" s="198" t="s">
        <v>443</v>
      </c>
      <c r="C6376" s="196">
        <f>('3'!J15-'3'!R15)+('9'!J15-'9'!R15)</f>
        <v>0</v>
      </c>
      <c r="D6376" s="197" t="e">
        <f>(('3'!J15-'3'!R15)+('9'!J15-'9'!R15))*100/('3'!J15+'9'!J15)</f>
        <v>#DIV/0!</v>
      </c>
    </row>
    <row r="6377" spans="1:4">
      <c r="A6377" s="194" t="s">
        <v>7077</v>
      </c>
      <c r="B6377" s="198" t="s">
        <v>445</v>
      </c>
      <c r="C6377" s="196">
        <f>('3'!J16-'3'!R16)+('9'!J16-'9'!R16)</f>
        <v>0</v>
      </c>
      <c r="D6377" s="197" t="e">
        <f>(('3'!J16-'3'!R16)+('9'!J16-'9'!R16))*100/('3'!J16+'9'!J16)</f>
        <v>#DIV/0!</v>
      </c>
    </row>
    <row r="6378" spans="1:4">
      <c r="A6378" s="194" t="s">
        <v>7078</v>
      </c>
      <c r="B6378" s="198" t="s">
        <v>447</v>
      </c>
      <c r="C6378" s="196">
        <f>('3'!J17-'3'!R17)+('9'!J17-'9'!R17)</f>
        <v>0</v>
      </c>
      <c r="D6378" s="197" t="e">
        <f>(('3'!J17-'3'!R17)+('9'!J17-'9'!R17))*100/('3'!J17+'9'!J17)</f>
        <v>#DIV/0!</v>
      </c>
    </row>
    <row r="6379" spans="1:4">
      <c r="A6379" s="194" t="s">
        <v>7079</v>
      </c>
      <c r="B6379" s="198" t="s">
        <v>449</v>
      </c>
      <c r="C6379" s="196">
        <f>('3'!J18-'3'!R18)+('9'!J18-'9'!R18)</f>
        <v>0</v>
      </c>
      <c r="D6379" s="197" t="e">
        <f>(('3'!J18-'3'!R18)+('9'!J18-'9'!R18))*100/('3'!J18+'9'!J18)</f>
        <v>#DIV/0!</v>
      </c>
    </row>
    <row r="6380" spans="1:4">
      <c r="A6380" s="194" t="s">
        <v>7080</v>
      </c>
      <c r="B6380" s="198" t="s">
        <v>451</v>
      </c>
      <c r="C6380" s="196">
        <f>('3'!J19-'3'!R19)+('9'!J19-'9'!R19)</f>
        <v>0</v>
      </c>
      <c r="D6380" s="197" t="e">
        <f>(('3'!J19-'3'!R19)+('9'!J19-'9'!R19))*100/('3'!J19+'9'!J19)</f>
        <v>#DIV/0!</v>
      </c>
    </row>
    <row r="6381" spans="1:4">
      <c r="A6381" s="194" t="s">
        <v>7081</v>
      </c>
      <c r="B6381" s="198" t="s">
        <v>453</v>
      </c>
      <c r="C6381" s="196">
        <f>('3'!J20-'3'!R20)+('9'!J20-'9'!R20)</f>
        <v>0</v>
      </c>
      <c r="D6381" s="197" t="e">
        <f>(('3'!J20-'3'!R20)+('9'!J20-'9'!R20))*100/('3'!J20+'9'!J20)</f>
        <v>#DIV/0!</v>
      </c>
    </row>
    <row r="6382" spans="1:4">
      <c r="A6382" s="194" t="s">
        <v>7082</v>
      </c>
      <c r="B6382" s="198" t="s">
        <v>455</v>
      </c>
      <c r="C6382" s="196">
        <f>('3'!J21-'3'!R21)+('9'!J21-'9'!R21)</f>
        <v>0</v>
      </c>
      <c r="D6382" s="197" t="e">
        <f>(('3'!J21-'3'!R21)+('9'!J21-'9'!R21))*100/('3'!J21+'9'!J21)</f>
        <v>#DIV/0!</v>
      </c>
    </row>
    <row r="6383" spans="1:4">
      <c r="A6383" s="194" t="s">
        <v>7083</v>
      </c>
      <c r="B6383" s="198" t="s">
        <v>457</v>
      </c>
      <c r="C6383" s="196">
        <f>('3'!J22-'3'!R22)+('9'!J22-'9'!R22)</f>
        <v>0</v>
      </c>
      <c r="D6383" s="197" t="e">
        <f>(('3'!J22-'3'!R22)+('9'!J22-'9'!R22))*100/('3'!J22+'9'!J22)</f>
        <v>#DIV/0!</v>
      </c>
    </row>
    <row r="6384" spans="1:4">
      <c r="A6384" s="194" t="s">
        <v>7084</v>
      </c>
      <c r="B6384" s="198" t="s">
        <v>459</v>
      </c>
      <c r="C6384" s="196">
        <f>('3'!J23-'3'!R23)+('9'!J23-'9'!R23)</f>
        <v>0</v>
      </c>
      <c r="D6384" s="197" t="e">
        <f>(('3'!J23-'3'!R23)+('9'!J23-'9'!R23))*100/('3'!J23+'9'!J23)</f>
        <v>#DIV/0!</v>
      </c>
    </row>
    <row r="6385" spans="1:4">
      <c r="A6385" s="194" t="s">
        <v>7085</v>
      </c>
      <c r="B6385" s="198" t="s">
        <v>461</v>
      </c>
      <c r="C6385" s="196">
        <f>('3'!J24-'3'!R24)+('9'!J24-'9'!R24)</f>
        <v>0</v>
      </c>
      <c r="D6385" s="197" t="e">
        <f>(('3'!J24-'3'!R24)+('9'!J24-'9'!R24))*100/('3'!J24+'9'!J24)</f>
        <v>#DIV/0!</v>
      </c>
    </row>
    <row r="6386" spans="1:4">
      <c r="A6386" s="194" t="s">
        <v>7086</v>
      </c>
      <c r="B6386" s="198" t="s">
        <v>463</v>
      </c>
      <c r="C6386" s="196">
        <f>('3'!J25-'3'!R25)+('9'!J25-'9'!R25)</f>
        <v>0</v>
      </c>
      <c r="D6386" s="197" t="e">
        <f>(('3'!J25-'3'!R25)+('9'!J25-'9'!R25))*100/('3'!J25+'9'!J25)</f>
        <v>#DIV/0!</v>
      </c>
    </row>
    <row r="6387" spans="1:4">
      <c r="A6387" s="194" t="s">
        <v>7087</v>
      </c>
      <c r="B6387" s="198" t="s">
        <v>465</v>
      </c>
      <c r="C6387" s="196">
        <f>('3'!J26-'3'!R26)+('9'!J26-'9'!R26)</f>
        <v>0</v>
      </c>
      <c r="D6387" s="197" t="e">
        <f>(('3'!J26-'3'!R26)+('9'!J26-'9'!R26))*100/('3'!J26+'9'!J26)</f>
        <v>#DIV/0!</v>
      </c>
    </row>
    <row r="6388" spans="1:4">
      <c r="A6388" s="194" t="s">
        <v>7088</v>
      </c>
      <c r="B6388" s="198" t="s">
        <v>467</v>
      </c>
      <c r="C6388" s="196">
        <f>('3'!J27-'3'!R27)+('9'!J27-'9'!R27)</f>
        <v>0</v>
      </c>
      <c r="D6388" s="197" t="e">
        <f>(('3'!J27-'3'!R27)+('9'!J27-'9'!R27))*100/('3'!J27+'9'!J27)</f>
        <v>#DIV/0!</v>
      </c>
    </row>
    <row r="6389" spans="1:4">
      <c r="A6389" s="194" t="s">
        <v>7089</v>
      </c>
      <c r="B6389" s="198" t="s">
        <v>469</v>
      </c>
      <c r="C6389" s="196">
        <f>('3'!J28-'3'!R28)+('9'!J28-'9'!R28)</f>
        <v>0</v>
      </c>
      <c r="D6389" s="197" t="e">
        <f>(('3'!J28-'3'!R28)+('9'!J28-'9'!R28))*100/('3'!J28+'9'!J28)</f>
        <v>#DIV/0!</v>
      </c>
    </row>
    <row r="6390" spans="1:4">
      <c r="A6390" s="194" t="s">
        <v>7090</v>
      </c>
      <c r="B6390" s="198" t="s">
        <v>471</v>
      </c>
      <c r="C6390" s="196">
        <f>('3'!J29-'3'!R29)+('9'!J29-'9'!R29)</f>
        <v>0</v>
      </c>
      <c r="D6390" s="197" t="e">
        <f>(('3'!J29-'3'!R29)+('9'!J29-'9'!R29))*100/('3'!J29+'9'!J29)</f>
        <v>#DIV/0!</v>
      </c>
    </row>
    <row r="6391" ht="25.5" spans="1:4">
      <c r="A6391" s="194" t="s">
        <v>7091</v>
      </c>
      <c r="B6391" s="199" t="s">
        <v>473</v>
      </c>
      <c r="C6391" s="196">
        <f>('3'!J30-'3'!R30)+('9'!J30-'9'!R30)</f>
        <v>0</v>
      </c>
      <c r="D6391" s="197" t="e">
        <f>(('3'!J30-'3'!R30)+('9'!J30-'9'!R30))*100/('3'!J30+'9'!J30)</f>
        <v>#DIV/0!</v>
      </c>
    </row>
    <row r="6392" spans="1:4">
      <c r="A6392" s="194" t="s">
        <v>7092</v>
      </c>
      <c r="B6392" s="198" t="s">
        <v>475</v>
      </c>
      <c r="C6392" s="196">
        <f>('3'!J31-'3'!R31)+('9'!J31-'9'!R31)</f>
        <v>0</v>
      </c>
      <c r="D6392" s="197" t="e">
        <f>(('3'!J31-'3'!R31)+('9'!J31-'9'!R31))*100/('3'!J31+'9'!J31)</f>
        <v>#DIV/0!</v>
      </c>
    </row>
    <row r="6393" spans="1:4">
      <c r="A6393" s="194" t="s">
        <v>7093</v>
      </c>
      <c r="B6393" s="198" t="s">
        <v>477</v>
      </c>
      <c r="C6393" s="196">
        <f>('4'!J6-'4'!R6)+('10'!J6-'10'!R6)</f>
        <v>0</v>
      </c>
      <c r="D6393" s="197" t="e">
        <f>(('4'!J6-'4'!R6)+('10'!J6-'10'!R6))*100/('4'!J6+'10'!J6)</f>
        <v>#DIV/0!</v>
      </c>
    </row>
    <row r="6394" spans="1:4">
      <c r="A6394" s="194" t="s">
        <v>7094</v>
      </c>
      <c r="B6394" s="199" t="s">
        <v>479</v>
      </c>
      <c r="C6394" s="196">
        <f>('4'!J7-'4'!R7)+('10'!J7-'10'!R7)</f>
        <v>0</v>
      </c>
      <c r="D6394" s="197" t="e">
        <f>(('4'!J7-'4'!R7)+('10'!J7-'10'!R7))*100/('4'!J7+'10'!J7)</f>
        <v>#DIV/0!</v>
      </c>
    </row>
    <row r="6395" spans="1:4">
      <c r="A6395" s="194" t="s">
        <v>7095</v>
      </c>
      <c r="B6395" s="198" t="s">
        <v>481</v>
      </c>
      <c r="C6395" s="196">
        <f>('4'!J8-'4'!R8)+('10'!J8-'10'!R8)</f>
        <v>0</v>
      </c>
      <c r="D6395" s="197" t="e">
        <f>(('4'!J8-'4'!R8)+('10'!J8-'10'!R8))*100/('4'!J8+'10'!J8)</f>
        <v>#DIV/0!</v>
      </c>
    </row>
    <row r="6396" spans="1:4">
      <c r="A6396" s="194" t="s">
        <v>7096</v>
      </c>
      <c r="B6396" s="198" t="s">
        <v>483</v>
      </c>
      <c r="C6396" s="196">
        <f>('4'!J9-'4'!R9)+('10'!J9-'10'!R9)</f>
        <v>0</v>
      </c>
      <c r="D6396" s="197" t="e">
        <f>(('4'!J9-'4'!R9)+('10'!J9-'10'!R9))*100/('4'!J9+'10'!J9)</f>
        <v>#DIV/0!</v>
      </c>
    </row>
    <row r="6397" spans="1:4">
      <c r="A6397" s="194" t="s">
        <v>7097</v>
      </c>
      <c r="B6397" s="198" t="s">
        <v>485</v>
      </c>
      <c r="C6397" s="196">
        <f>('4'!J10-'4'!R10)+('10'!J10-'10'!R10)</f>
        <v>0</v>
      </c>
      <c r="D6397" s="197" t="e">
        <f>(('4'!J10-'4'!R10)+('10'!J10-'10'!R10))*100/('4'!J10+'10'!J10)</f>
        <v>#DIV/0!</v>
      </c>
    </row>
    <row r="6398" spans="1:4">
      <c r="A6398" s="194" t="s">
        <v>7098</v>
      </c>
      <c r="B6398" s="198" t="s">
        <v>487</v>
      </c>
      <c r="C6398" s="196">
        <f>('4'!J11-'4'!R11)+('10'!J11-'10'!R11)</f>
        <v>0</v>
      </c>
      <c r="D6398" s="197" t="e">
        <f>(('4'!J11-'4'!R11)+('10'!J11-'10'!R11))*100/('4'!J11+'10'!J11)</f>
        <v>#DIV/0!</v>
      </c>
    </row>
    <row r="6399" spans="1:4">
      <c r="A6399" s="194" t="s">
        <v>7099</v>
      </c>
      <c r="B6399" s="198" t="s">
        <v>489</v>
      </c>
      <c r="C6399" s="196">
        <f>('4'!J12-'4'!R12)+('10'!J12-'10'!R12)</f>
        <v>0</v>
      </c>
      <c r="D6399" s="197" t="e">
        <f>(('4'!J12-'4'!R12)+('10'!J12-'10'!R12))*100/('4'!J12+'10'!J12)</f>
        <v>#DIV/0!</v>
      </c>
    </row>
    <row r="6400" spans="1:4">
      <c r="A6400" s="194" t="s">
        <v>7100</v>
      </c>
      <c r="B6400" s="198" t="s">
        <v>491</v>
      </c>
      <c r="C6400" s="196">
        <f>('4'!J13-'4'!R13)+('10'!J13-'10'!R13)</f>
        <v>0</v>
      </c>
      <c r="D6400" s="197" t="e">
        <f>(('4'!J13-'4'!R13)+('10'!J13-'10'!R13))*100/('4'!J13+'10'!J13)</f>
        <v>#DIV/0!</v>
      </c>
    </row>
    <row r="6401" spans="1:4">
      <c r="A6401" s="194" t="s">
        <v>7101</v>
      </c>
      <c r="B6401" s="198" t="s">
        <v>493</v>
      </c>
      <c r="C6401" s="196">
        <f>('4'!J14-'4'!R14)+('10'!J14-'10'!R14)</f>
        <v>0</v>
      </c>
      <c r="D6401" s="197" t="e">
        <f>(('4'!J14-'4'!R14)+('10'!J14-'10'!R14))*100/('4'!J14+'10'!J14)</f>
        <v>#DIV/0!</v>
      </c>
    </row>
    <row r="6402" spans="1:4">
      <c r="A6402" s="194" t="s">
        <v>7102</v>
      </c>
      <c r="B6402" s="198" t="s">
        <v>495</v>
      </c>
      <c r="C6402" s="196">
        <f>('4'!J15-'4'!R15)+('10'!J15-'10'!R15)</f>
        <v>0</v>
      </c>
      <c r="D6402" s="197" t="e">
        <f>(('4'!J15-'4'!R15)+('10'!J15-'10'!R15))*100/('4'!J15+'10'!J15)</f>
        <v>#DIV/0!</v>
      </c>
    </row>
    <row r="6403" spans="1:4">
      <c r="A6403" s="194" t="s">
        <v>7103</v>
      </c>
      <c r="B6403" s="198" t="s">
        <v>497</v>
      </c>
      <c r="C6403" s="196">
        <f>('4'!J16-'4'!R16)+('10'!J16-'10'!R16)</f>
        <v>0</v>
      </c>
      <c r="D6403" s="197" t="e">
        <f>(('4'!J16-'4'!R16)+('10'!J16-'10'!R16))*100/('4'!J16+'10'!J16)</f>
        <v>#DIV/0!</v>
      </c>
    </row>
    <row r="6404" spans="1:4">
      <c r="A6404" s="194" t="s">
        <v>7104</v>
      </c>
      <c r="B6404" s="198" t="s">
        <v>499</v>
      </c>
      <c r="C6404" s="196">
        <f>('4'!J17-'4'!R17)+('10'!J17-'10'!R17)</f>
        <v>0</v>
      </c>
      <c r="D6404" s="197" t="e">
        <f>(('4'!J17-'4'!R17)+('10'!J17-'10'!R17))*100/('4'!J17+'10'!J17)</f>
        <v>#DIV/0!</v>
      </c>
    </row>
    <row r="6405" spans="1:4">
      <c r="A6405" s="194" t="s">
        <v>7105</v>
      </c>
      <c r="B6405" s="198" t="s">
        <v>501</v>
      </c>
      <c r="C6405" s="196">
        <f>('4'!J18-'4'!R18)+('10'!J18-'10'!R18)</f>
        <v>0</v>
      </c>
      <c r="D6405" s="197" t="e">
        <f>(('4'!J18-'4'!R18)+('10'!J18-'10'!R18))*100/('4'!J18+'10'!J18)</f>
        <v>#DIV/0!</v>
      </c>
    </row>
    <row r="6406" spans="1:4">
      <c r="A6406" s="194" t="s">
        <v>7106</v>
      </c>
      <c r="B6406" s="198" t="s">
        <v>503</v>
      </c>
      <c r="C6406" s="196">
        <f>('4'!J19-'4'!R19)+('10'!J19-'10'!R19)</f>
        <v>0</v>
      </c>
      <c r="D6406" s="197" t="e">
        <f>(('4'!J19-'4'!R19)+('10'!J19-'10'!R19))*100/('4'!J19+'10'!J19)</f>
        <v>#DIV/0!</v>
      </c>
    </row>
    <row r="6407" spans="1:4">
      <c r="A6407" s="194" t="s">
        <v>7107</v>
      </c>
      <c r="B6407" s="198" t="s">
        <v>505</v>
      </c>
      <c r="C6407" s="196">
        <f>('4'!J20-'4'!R20)+('10'!J20-'10'!R20)</f>
        <v>0</v>
      </c>
      <c r="D6407" s="197" t="e">
        <f>(('4'!J20-'4'!R20)+('10'!J20-'10'!R20))*100/('4'!J20+'10'!J20)</f>
        <v>#DIV/0!</v>
      </c>
    </row>
    <row r="6408" spans="1:4">
      <c r="A6408" s="194" t="s">
        <v>7108</v>
      </c>
      <c r="B6408" s="198" t="s">
        <v>507</v>
      </c>
      <c r="C6408" s="196">
        <f>('4'!J21-'4'!R21)+('10'!J21-'10'!R21)</f>
        <v>0</v>
      </c>
      <c r="D6408" s="197" t="e">
        <f>(('4'!J21-'4'!R21)+('10'!J21-'10'!R21))*100/('4'!J21+'10'!J21)</f>
        <v>#DIV/0!</v>
      </c>
    </row>
    <row r="6409" spans="1:4">
      <c r="A6409" s="194" t="s">
        <v>7109</v>
      </c>
      <c r="B6409" s="198" t="s">
        <v>509</v>
      </c>
      <c r="C6409" s="196">
        <f>('4'!J22-'4'!R22)+('10'!J22-'10'!R22)</f>
        <v>0</v>
      </c>
      <c r="D6409" s="197" t="e">
        <f>(('4'!J22-'4'!R22)+('10'!J22-'10'!R22))*100/('4'!J22+'10'!J22)</f>
        <v>#DIV/0!</v>
      </c>
    </row>
    <row r="6410" spans="1:4">
      <c r="A6410" s="194" t="s">
        <v>7110</v>
      </c>
      <c r="B6410" s="198" t="s">
        <v>511</v>
      </c>
      <c r="C6410" s="196">
        <f>('4'!J23-'4'!R23)+('10'!J23-'10'!R23)</f>
        <v>0</v>
      </c>
      <c r="D6410" s="197" t="e">
        <f>(('4'!J23-'4'!R23)+('10'!J23-'10'!R23))*100/('4'!J23+'10'!J23)</f>
        <v>#DIV/0!</v>
      </c>
    </row>
    <row r="6411" spans="1:4">
      <c r="A6411" s="194" t="s">
        <v>7111</v>
      </c>
      <c r="B6411" s="198" t="s">
        <v>513</v>
      </c>
      <c r="C6411" s="196">
        <f>('4'!J24-'4'!R24)+('10'!J24-'10'!R24)</f>
        <v>0</v>
      </c>
      <c r="D6411" s="197" t="e">
        <f>(('4'!J24-'4'!R24)+('10'!J24-'10'!R24))*100/('4'!J24+'10'!J24)</f>
        <v>#DIV/0!</v>
      </c>
    </row>
    <row r="6412" spans="1:4">
      <c r="A6412" s="194" t="s">
        <v>7112</v>
      </c>
      <c r="B6412" s="198" t="s">
        <v>515</v>
      </c>
      <c r="C6412" s="196">
        <f>('4'!J25-'4'!R25)+('10'!J25-'10'!R25)</f>
        <v>0</v>
      </c>
      <c r="D6412" s="197" t="e">
        <f>(('4'!J25-'4'!R25)+('10'!J25-'10'!R25))*100/('4'!J25+'10'!J25)</f>
        <v>#DIV/0!</v>
      </c>
    </row>
    <row r="6413" spans="1:4">
      <c r="A6413" s="194" t="s">
        <v>7113</v>
      </c>
      <c r="B6413" s="198" t="s">
        <v>517</v>
      </c>
      <c r="C6413" s="196" t="str">
        <f>'4'!J26</f>
        <v>X</v>
      </c>
      <c r="D6413" s="197" t="str">
        <f>'4'!J26</f>
        <v>X</v>
      </c>
    </row>
    <row r="6414" spans="1:4">
      <c r="A6414" s="194" t="s">
        <v>7114</v>
      </c>
      <c r="B6414" s="198" t="s">
        <v>519</v>
      </c>
      <c r="C6414" s="196">
        <f>('4'!J27-'4'!R27)+('10'!J27-'10'!R27)</f>
        <v>0</v>
      </c>
      <c r="D6414" s="197" t="e">
        <f>(('4'!J27-'4'!R27)+('10'!J27-'10'!R27))*100/('4'!J27+'10'!J27)</f>
        <v>#DIV/0!</v>
      </c>
    </row>
    <row r="6415" spans="1:4">
      <c r="A6415" s="194" t="s">
        <v>7115</v>
      </c>
      <c r="B6415" s="198" t="s">
        <v>6985</v>
      </c>
      <c r="C6415" s="196">
        <f>('4'!J28-'4'!R28)+('10'!J28-'10'!R28)</f>
        <v>0</v>
      </c>
      <c r="D6415" s="197" t="e">
        <f>(('4'!J28-'4'!R28)+('10'!J28-'10'!R28))*100/('4'!J28+'10'!J28)</f>
        <v>#DIV/0!</v>
      </c>
    </row>
    <row r="6416" ht="25.5" spans="1:4">
      <c r="A6416" s="194" t="s">
        <v>7116</v>
      </c>
      <c r="B6416" s="198" t="s">
        <v>523</v>
      </c>
      <c r="C6416" s="196">
        <f>('4'!J29-'4'!R29)+('10'!J29-'10'!R29)</f>
        <v>0</v>
      </c>
      <c r="D6416" s="197" t="e">
        <f>(('4'!J29-'4'!R29)+('10'!J29-'10'!R29))*100/('4'!J29+'10'!J29)</f>
        <v>#DIV/0!</v>
      </c>
    </row>
    <row r="6417" spans="1:4">
      <c r="A6417" s="194" t="s">
        <v>7117</v>
      </c>
      <c r="B6417" s="198" t="s">
        <v>6988</v>
      </c>
      <c r="C6417" s="196">
        <f>('4'!J30-'4'!R30)+('10'!J30-'10'!R30)</f>
        <v>0</v>
      </c>
      <c r="D6417" s="197" t="e">
        <f>(('4'!J30-'4'!R30)+('10'!J30-'10'!R30))*100/('4'!J30+'10'!J30)</f>
        <v>#DIV/0!</v>
      </c>
    </row>
    <row r="6418" spans="1:4">
      <c r="A6418" s="194" t="s">
        <v>7118</v>
      </c>
      <c r="B6418" s="198" t="s">
        <v>527</v>
      </c>
      <c r="C6418" s="196" t="str">
        <f>'4'!J31</f>
        <v>X</v>
      </c>
      <c r="D6418" s="197" t="str">
        <f>'4'!J31</f>
        <v>X</v>
      </c>
    </row>
    <row r="6419" spans="1:4">
      <c r="A6419" s="194" t="s">
        <v>7119</v>
      </c>
      <c r="B6419" s="198" t="s">
        <v>529</v>
      </c>
      <c r="C6419" s="196" t="str">
        <f>'4'!J32</f>
        <v>X</v>
      </c>
      <c r="D6419" s="197" t="str">
        <f>'4'!J32</f>
        <v>X</v>
      </c>
    </row>
    <row r="6420" spans="1:4">
      <c r="A6420" s="194" t="s">
        <v>7120</v>
      </c>
      <c r="B6420" s="198" t="s">
        <v>531</v>
      </c>
      <c r="C6420" s="196" t="str">
        <f>'4'!J33</f>
        <v>X</v>
      </c>
      <c r="D6420" s="197" t="str">
        <f>'4'!J33</f>
        <v>X</v>
      </c>
    </row>
    <row r="6421" spans="1:4">
      <c r="A6421" s="194" t="s">
        <v>7121</v>
      </c>
      <c r="B6421" s="198" t="s">
        <v>533</v>
      </c>
      <c r="C6421" s="196" t="str">
        <f>'5'!J6</f>
        <v>X</v>
      </c>
      <c r="D6421" s="197" t="str">
        <f>'5'!J6</f>
        <v>X</v>
      </c>
    </row>
    <row r="6422" spans="1:4">
      <c r="A6422" s="194" t="s">
        <v>7122</v>
      </c>
      <c r="B6422" s="198" t="s">
        <v>535</v>
      </c>
      <c r="C6422" s="196" t="str">
        <f>'5'!J7</f>
        <v>X</v>
      </c>
      <c r="D6422" s="197" t="str">
        <f>'5'!J7</f>
        <v>X</v>
      </c>
    </row>
    <row r="6423" spans="1:4">
      <c r="A6423" s="194" t="s">
        <v>7123</v>
      </c>
      <c r="B6423" s="198" t="s">
        <v>537</v>
      </c>
      <c r="C6423" s="196">
        <f>('5'!J8-'5'!R8)+('11'!J8-'11'!R8)</f>
        <v>0</v>
      </c>
      <c r="D6423" s="197">
        <f>(('5'!J8-'5'!R8)+('11'!J8-'11'!R8))*100/('5'!J8+'11'!J8)</f>
        <v>0</v>
      </c>
    </row>
    <row r="6424" spans="1:4">
      <c r="A6424" s="194" t="s">
        <v>7124</v>
      </c>
      <c r="B6424" s="198" t="s">
        <v>539</v>
      </c>
      <c r="C6424" s="196">
        <f>('5'!J9-'5'!R9)+('11'!J9-'11'!R9)</f>
        <v>0</v>
      </c>
      <c r="D6424" s="197" t="e">
        <f>(('5'!J9-'5'!R9)+('11'!J9-'11'!R9))*100/('5'!J9+'11'!J9)</f>
        <v>#DIV/0!</v>
      </c>
    </row>
    <row r="6425" spans="1:4">
      <c r="A6425" s="194" t="s">
        <v>7125</v>
      </c>
      <c r="B6425" s="198" t="s">
        <v>541</v>
      </c>
      <c r="C6425" s="196">
        <f>('5'!J10-'5'!R10)+('11'!J10-'11'!R10)</f>
        <v>0</v>
      </c>
      <c r="D6425" s="197" t="e">
        <f>(('5'!J10-'5'!R10)+('11'!J10-'11'!R10))*100/('5'!J10+'11'!J10)</f>
        <v>#DIV/0!</v>
      </c>
    </row>
    <row r="6426" spans="1:4">
      <c r="A6426" s="194" t="s">
        <v>7126</v>
      </c>
      <c r="B6426" s="198" t="s">
        <v>543</v>
      </c>
      <c r="C6426" s="196">
        <f>('5'!J11-'5'!R11)+('11'!J11-'11'!R11)</f>
        <v>0</v>
      </c>
      <c r="D6426" s="197" t="e">
        <f>(('5'!J11-'5'!R11)+('11'!J11-'11'!R11))*100/('5'!J11+'11'!J11)</f>
        <v>#DIV/0!</v>
      </c>
    </row>
    <row r="6427" spans="1:4">
      <c r="A6427" s="194" t="s">
        <v>7127</v>
      </c>
      <c r="B6427" s="198" t="s">
        <v>545</v>
      </c>
      <c r="C6427" s="196">
        <f>('5'!J12-'5'!R12)+('11'!J12-'11'!R12)</f>
        <v>0</v>
      </c>
      <c r="D6427" s="197" t="e">
        <f>(('5'!J12-'5'!R12)+('11'!J12-'11'!R12))*100/('5'!J12+'11'!J12)</f>
        <v>#DIV/0!</v>
      </c>
    </row>
    <row r="6428" spans="1:4">
      <c r="A6428" s="194" t="s">
        <v>7128</v>
      </c>
      <c r="B6428" s="198" t="s">
        <v>547</v>
      </c>
      <c r="C6428" s="196">
        <f>('5'!J13-'5'!R13)+('11'!J13-'11'!R13)</f>
        <v>0</v>
      </c>
      <c r="D6428" s="197" t="e">
        <f>(('5'!J13-'5'!R13)+('11'!J13-'11'!R13))*100/('5'!J13+'11'!J13)</f>
        <v>#DIV/0!</v>
      </c>
    </row>
    <row r="6429" spans="1:4">
      <c r="A6429" s="194" t="s">
        <v>7129</v>
      </c>
      <c r="B6429" s="198" t="s">
        <v>549</v>
      </c>
      <c r="C6429" s="196">
        <f>('5'!J14-'5'!R14)+('11'!J14-'11'!R14)</f>
        <v>0</v>
      </c>
      <c r="D6429" s="197" t="e">
        <f>(('5'!J14-'5'!R14)+('11'!J14-'11'!R14))*100/('5'!J14+'11'!J14)</f>
        <v>#DIV/0!</v>
      </c>
    </row>
    <row r="6430" spans="1:4">
      <c r="A6430" s="194" t="s">
        <v>7130</v>
      </c>
      <c r="B6430" s="198" t="s">
        <v>551</v>
      </c>
      <c r="C6430" s="196">
        <f>('5'!J15-'5'!R15)+('11'!J15-'11'!R15)</f>
        <v>0</v>
      </c>
      <c r="D6430" s="197" t="e">
        <f>(('5'!J15-'5'!R15)+('11'!J15-'11'!R15))*100/('5'!J15+'11'!J15)</f>
        <v>#DIV/0!</v>
      </c>
    </row>
    <row r="6431" spans="1:4">
      <c r="A6431" s="194" t="s">
        <v>7131</v>
      </c>
      <c r="B6431" s="198" t="s">
        <v>553</v>
      </c>
      <c r="C6431" s="196">
        <f>('5'!J16-'5'!R16)+('11'!J16-'11'!R16)</f>
        <v>0</v>
      </c>
      <c r="D6431" s="197" t="e">
        <f>(('5'!J16-'5'!R16)+('11'!J16-'11'!R16))*100/('5'!J16+'11'!J16)</f>
        <v>#DIV/0!</v>
      </c>
    </row>
    <row r="6432" spans="1:4">
      <c r="A6432" s="194" t="s">
        <v>7132</v>
      </c>
      <c r="B6432" s="198" t="s">
        <v>555</v>
      </c>
      <c r="C6432" s="196">
        <f>('5'!J17-'5'!R17)+('11'!J17-'11'!R17)</f>
        <v>0</v>
      </c>
      <c r="D6432" s="197" t="e">
        <f>(('5'!J17-'5'!R17)+('11'!J17-'11'!R17))*100/('5'!J17+'11'!J17)</f>
        <v>#DIV/0!</v>
      </c>
    </row>
    <row r="6433" spans="1:4">
      <c r="A6433" s="194" t="s">
        <v>7133</v>
      </c>
      <c r="B6433" s="198" t="s">
        <v>557</v>
      </c>
      <c r="C6433" s="196">
        <f>('5'!J18-'5'!R18)+('11'!J18-'11'!R18)</f>
        <v>0</v>
      </c>
      <c r="D6433" s="197" t="e">
        <f>(('5'!J18-'5'!R18)+('11'!J18-'11'!R18))*100/('5'!J18+'11'!J18)</f>
        <v>#DIV/0!</v>
      </c>
    </row>
    <row r="6434" spans="1:4">
      <c r="A6434" s="194" t="s">
        <v>7134</v>
      </c>
      <c r="B6434" s="198" t="s">
        <v>559</v>
      </c>
      <c r="C6434" s="196">
        <f>('5'!J19-'5'!R19)+('11'!J19-'11'!R19)</f>
        <v>0</v>
      </c>
      <c r="D6434" s="197" t="e">
        <f>(('5'!J19-'5'!R19)+('11'!J19-'11'!R19))*100/('5'!J19+'11'!J19)</f>
        <v>#DIV/0!</v>
      </c>
    </row>
    <row r="6435" spans="1:4">
      <c r="A6435" s="194" t="s">
        <v>7135</v>
      </c>
      <c r="B6435" s="198" t="s">
        <v>561</v>
      </c>
      <c r="C6435" s="196">
        <f>('5'!J20-'5'!R20)+('11'!J20-'11'!R20)</f>
        <v>0</v>
      </c>
      <c r="D6435" s="197" t="e">
        <f>(('5'!J20-'5'!R20)+('11'!J20-'11'!R20))*100/('5'!J20+'11'!J20)</f>
        <v>#DIV/0!</v>
      </c>
    </row>
    <row r="6436" spans="1:4">
      <c r="A6436" s="194" t="s">
        <v>7136</v>
      </c>
      <c r="B6436" s="198" t="s">
        <v>563</v>
      </c>
      <c r="C6436" s="196">
        <f>('5'!J21-'5'!R21)+('11'!J21-'11'!R21)</f>
        <v>0</v>
      </c>
      <c r="D6436" s="197" t="e">
        <f>(('5'!J21-'5'!R21)+('11'!J21-'11'!R21))*100/('5'!J21+'11'!J21)</f>
        <v>#DIV/0!</v>
      </c>
    </row>
    <row r="6437" spans="1:4">
      <c r="A6437" s="194" t="s">
        <v>7137</v>
      </c>
      <c r="B6437" s="198" t="s">
        <v>254</v>
      </c>
      <c r="C6437" s="196">
        <f>('5'!J22-'5'!R22)+('11'!J22-'11'!R22)</f>
        <v>0</v>
      </c>
      <c r="D6437" s="197" t="e">
        <f>(('5'!J22-'5'!R22)+('11'!J22-'11'!R22))*100/('5'!J22+'11'!J22)</f>
        <v>#DIV/0!</v>
      </c>
    </row>
    <row r="6438" spans="1:4">
      <c r="A6438" s="194" t="s">
        <v>7138</v>
      </c>
      <c r="B6438" s="198" t="s">
        <v>566</v>
      </c>
      <c r="C6438" s="196">
        <f>('5'!J23-'5'!R23)+('11'!J23-'11'!R23)</f>
        <v>0</v>
      </c>
      <c r="D6438" s="197" t="e">
        <f>(('5'!J23-'5'!R23)+('11'!J23-'11'!R23))*100/('5'!J23+'11'!J23)</f>
        <v>#DIV/0!</v>
      </c>
    </row>
    <row r="6439" spans="1:4">
      <c r="A6439" s="194" t="s">
        <v>7139</v>
      </c>
      <c r="B6439" s="198" t="s">
        <v>568</v>
      </c>
      <c r="C6439" s="196">
        <f>('5'!J24-'5'!R24)+('11'!J24-'11'!R24)</f>
        <v>0</v>
      </c>
      <c r="D6439" s="197" t="e">
        <f>(('5'!J24-'5'!R24)+('11'!J24-'11'!R24))*100/('5'!J24+'11'!J24)</f>
        <v>#DIV/0!</v>
      </c>
    </row>
    <row r="6440" spans="1:4">
      <c r="A6440" s="194" t="s">
        <v>7140</v>
      </c>
      <c r="B6440" s="198" t="s">
        <v>570</v>
      </c>
      <c r="C6440" s="196">
        <f>('5'!J25-'5'!R25)+('11'!J25-'11'!R25)</f>
        <v>0</v>
      </c>
      <c r="D6440" s="197" t="e">
        <f>(('5'!J25-'5'!R25)+('11'!J25-'11'!R25))*100/('5'!J25+'11'!J25)</f>
        <v>#DIV/0!</v>
      </c>
    </row>
    <row r="6441" spans="1:4">
      <c r="A6441" s="194" t="s">
        <v>7141</v>
      </c>
      <c r="B6441" s="198" t="s">
        <v>572</v>
      </c>
      <c r="C6441" s="196">
        <f>('5'!J26-'5'!R26)+('11'!J26-'11'!R26)</f>
        <v>0</v>
      </c>
      <c r="D6441" s="197" t="e">
        <f>(('5'!J26-'5'!R26)+('11'!J26-'11'!R26))*100/('5'!J26+'11'!J26)</f>
        <v>#DIV/0!</v>
      </c>
    </row>
    <row r="6442" spans="1:4">
      <c r="A6442" s="194" t="s">
        <v>7142</v>
      </c>
      <c r="B6442" s="198" t="s">
        <v>574</v>
      </c>
      <c r="C6442" s="196">
        <f>('5'!J27-'5'!R27)+('11'!J27-'11'!R27)</f>
        <v>0</v>
      </c>
      <c r="D6442" s="197" t="e">
        <f>(('5'!J27-'5'!R27)+('11'!J27-'11'!R27))*100/('5'!J27+'11'!J27)</f>
        <v>#DIV/0!</v>
      </c>
    </row>
    <row r="6443" spans="1:4">
      <c r="A6443" s="194" t="s">
        <v>7143</v>
      </c>
      <c r="B6443" s="198" t="s">
        <v>576</v>
      </c>
      <c r="C6443" s="196">
        <f>('5'!J28-'5'!R28)+('11'!J28-'11'!R28)</f>
        <v>0</v>
      </c>
      <c r="D6443" s="197" t="e">
        <f>(('5'!J28-'5'!R28)+('11'!J28-'11'!R28))*100/('5'!J28+'11'!J28)</f>
        <v>#DIV/0!</v>
      </c>
    </row>
    <row r="6444" spans="1:4">
      <c r="A6444" s="194" t="s">
        <v>7144</v>
      </c>
      <c r="B6444" s="198" t="s">
        <v>578</v>
      </c>
      <c r="C6444" s="196">
        <f>('5'!J30-'5'!R30)+('11'!J30-'11'!R30)</f>
        <v>0</v>
      </c>
      <c r="D6444" s="197" t="e">
        <f>(('5'!J30-'5'!R30)+('11'!J30-'11'!R30))*100/('5'!J30+'11'!J30)</f>
        <v>#DIV/0!</v>
      </c>
    </row>
    <row r="6445" spans="1:4">
      <c r="A6445" s="194" t="s">
        <v>7145</v>
      </c>
      <c r="B6445" s="198" t="s">
        <v>2034</v>
      </c>
      <c r="C6445" s="196">
        <f>('5'!J31-'5'!R31)+('11'!J31-'11'!R31)</f>
        <v>0</v>
      </c>
      <c r="D6445" s="197" t="e">
        <f>(('5'!J31-'5'!R31)+('11'!J31-'11'!R31))*100/('5'!J31+'11'!J31)</f>
        <v>#DIV/0!</v>
      </c>
    </row>
    <row r="6446" spans="1:4">
      <c r="A6446" s="194" t="s">
        <v>7146</v>
      </c>
      <c r="B6446" s="198" t="s">
        <v>733</v>
      </c>
      <c r="C6446" s="196">
        <f>('6'!J6-'6'!R6)+('12'!J6-'12'!R6)</f>
        <v>0</v>
      </c>
      <c r="D6446" s="197" t="e">
        <f>(('6'!J6-'6'!R6)+('12'!J6-'12'!R6))*100/('6'!J6+'12'!J6)</f>
        <v>#DIV/0!</v>
      </c>
    </row>
    <row r="6447" spans="1:4">
      <c r="A6447" s="194" t="s">
        <v>7147</v>
      </c>
      <c r="B6447" s="198" t="s">
        <v>582</v>
      </c>
      <c r="C6447" s="196">
        <f>('6'!J7-'6'!R7)+('12'!J7-'12'!R7)</f>
        <v>0</v>
      </c>
      <c r="D6447" s="197" t="e">
        <f>(('6'!J7-'6'!R7)+('12'!J7-'12'!R7))*100/('6'!J7+'12'!J7)</f>
        <v>#DIV/0!</v>
      </c>
    </row>
    <row r="6448" spans="1:4">
      <c r="A6448" s="194" t="s">
        <v>7148</v>
      </c>
      <c r="B6448" s="198" t="s">
        <v>584</v>
      </c>
      <c r="C6448" s="196">
        <f>('6'!J8-'6'!R8)+('12'!J8-'12'!R8)</f>
        <v>0</v>
      </c>
      <c r="D6448" s="197" t="e">
        <f>(('6'!J8-'6'!R8)+('12'!J8-'12'!R8))*100/('6'!J8+'12'!J8)</f>
        <v>#DIV/0!</v>
      </c>
    </row>
    <row r="6449" ht="25.5" spans="1:4">
      <c r="A6449" s="194" t="s">
        <v>7149</v>
      </c>
      <c r="B6449" s="201" t="s">
        <v>2793</v>
      </c>
      <c r="C6449" s="196">
        <f>('6'!J17+'7'!J14)-('6'!R17+'7'!R14)+('12'!J17+'13'!J14)-('12'!R17+'13'!R14)</f>
        <v>0</v>
      </c>
      <c r="D6449" s="197">
        <f>(('6'!J17+'7'!J14)-('6'!R17+'7'!R14)+('12'!J17+'13'!J14)-('12'!R17+'13'!R14))*100/(('6'!J17+'7'!J14)+('12'!J17+'13'!J14))</f>
        <v>0</v>
      </c>
    </row>
    <row r="6450" ht="25.5" spans="1:4">
      <c r="A6450" s="194" t="s">
        <v>7150</v>
      </c>
      <c r="B6450" s="198" t="s">
        <v>2662</v>
      </c>
      <c r="C6450" s="196">
        <f>('6'!J19-'6'!R19)+('12'!J19-'12'!R19)</f>
        <v>0</v>
      </c>
      <c r="D6450" s="197" t="e">
        <f>(('6'!J19-'6'!R19)+('12'!J19-'12'!R19))*100/('6'!J19+'12'!J19)</f>
        <v>#DIV/0!</v>
      </c>
    </row>
    <row r="6451" spans="1:4">
      <c r="A6451" s="194" t="s">
        <v>7151</v>
      </c>
      <c r="B6451" s="199" t="s">
        <v>592</v>
      </c>
      <c r="C6451" s="196">
        <f>('6'!J20-'6'!R20)+('12'!J20-'12'!R20)</f>
        <v>0</v>
      </c>
      <c r="D6451" s="197" t="e">
        <f>(('6'!J20-'6'!R20)+('12'!J20-'12'!R20))*100/('6'!J20+'12'!J20)</f>
        <v>#DIV/0!</v>
      </c>
    </row>
    <row r="6452" spans="1:4">
      <c r="A6452" s="194" t="s">
        <v>7152</v>
      </c>
      <c r="B6452" s="198" t="s">
        <v>594</v>
      </c>
      <c r="C6452" s="196">
        <f>('6'!J22-'6'!R22)+('12'!J22-'12'!R22)</f>
        <v>0</v>
      </c>
      <c r="D6452" s="197" t="e">
        <f>(('6'!J22-'6'!R22)+('12'!J22-'12'!R22))*100/('6'!J22+'12'!J22)</f>
        <v>#DIV/0!</v>
      </c>
    </row>
    <row r="6453" spans="1:4">
      <c r="A6453" s="194" t="s">
        <v>7153</v>
      </c>
      <c r="B6453" s="198" t="s">
        <v>596</v>
      </c>
      <c r="C6453" s="196">
        <f>('6'!J23-'6'!R23)+('12'!J23-'12'!R23)</f>
        <v>0</v>
      </c>
      <c r="D6453" s="197" t="e">
        <f>(('6'!J23-'6'!R23)+('12'!J23-'12'!R23))*100/('6'!J23+'12'!J23)</f>
        <v>#DIV/0!</v>
      </c>
    </row>
    <row r="6454" spans="1:4">
      <c r="A6454" s="194" t="s">
        <v>7154</v>
      </c>
      <c r="B6454" s="198" t="s">
        <v>598</v>
      </c>
      <c r="C6454" s="196">
        <f>('6'!J24-'6'!R24)+('12'!J24-'12'!R24)</f>
        <v>0</v>
      </c>
      <c r="D6454" s="197" t="e">
        <f>(('6'!J24-'6'!R24)+('12'!J24-'12'!R24))*100/('6'!J24+'12'!J24)</f>
        <v>#DIV/0!</v>
      </c>
    </row>
    <row r="6455" spans="1:4">
      <c r="A6455" s="194" t="s">
        <v>7155</v>
      </c>
      <c r="B6455" s="198" t="s">
        <v>600</v>
      </c>
      <c r="C6455" s="196">
        <f>('6'!J25-'6'!R25)+('12'!J25-'12'!R25)</f>
        <v>0</v>
      </c>
      <c r="D6455" s="197" t="e">
        <f>(('6'!J25-'6'!R25)+('12'!J25-'12'!R25))*100/('6'!J25+'12'!J25)</f>
        <v>#DIV/0!</v>
      </c>
    </row>
    <row r="6456" spans="1:4">
      <c r="A6456" s="194" t="s">
        <v>7156</v>
      </c>
      <c r="B6456" s="198" t="s">
        <v>602</v>
      </c>
      <c r="C6456" s="196">
        <f>('6'!J26-'6'!R26)+('12'!J26-'12'!R26)</f>
        <v>0</v>
      </c>
      <c r="D6456" s="197" t="e">
        <f>(('6'!J26-'6'!R26)+('12'!J26-'12'!R26))*100/('6'!J26+'12'!J26)</f>
        <v>#DIV/0!</v>
      </c>
    </row>
    <row r="6457" spans="1:4">
      <c r="A6457" s="194" t="s">
        <v>7157</v>
      </c>
      <c r="B6457" s="198" t="s">
        <v>559</v>
      </c>
      <c r="C6457" s="196">
        <f>('6'!J27-'6'!R27)+('12'!J27-'12'!R27)</f>
        <v>0</v>
      </c>
      <c r="D6457" s="197" t="e">
        <f>(('6'!J27-'6'!R27)+('12'!J27-'12'!R27))*100/('6'!J27+'12'!J27)</f>
        <v>#DIV/0!</v>
      </c>
    </row>
    <row r="6458" spans="1:4">
      <c r="A6458" s="194" t="s">
        <v>7158</v>
      </c>
      <c r="B6458" s="198" t="s">
        <v>605</v>
      </c>
      <c r="C6458" s="196">
        <f>('7'!J6-'7'!R6)+('13'!J6-'13'!R6)</f>
        <v>0</v>
      </c>
      <c r="D6458" s="197" t="e">
        <f>(('7'!J6-'7'!R6)+('13'!J6-'13'!R6))*100/('7'!J6+'13'!J6)</f>
        <v>#DIV/0!</v>
      </c>
    </row>
    <row r="6459" spans="1:4">
      <c r="A6459" s="194" t="s">
        <v>7159</v>
      </c>
      <c r="B6459" s="198" t="s">
        <v>607</v>
      </c>
      <c r="C6459" s="196">
        <f>('7'!J7-'7'!R7)+('13'!J7-'13'!R7)</f>
        <v>0</v>
      </c>
      <c r="D6459" s="197" t="e">
        <f>(('7'!J7-'7'!R7)+('13'!J7-'13'!R7))*100/('7'!J7+'13'!J7)</f>
        <v>#DIV/0!</v>
      </c>
    </row>
    <row r="6460" spans="1:4">
      <c r="A6460" s="194" t="s">
        <v>7160</v>
      </c>
      <c r="B6460" s="198" t="s">
        <v>358</v>
      </c>
      <c r="C6460" s="196">
        <f>('7'!J8-'7'!R8)+('13'!J8-'13'!R8)</f>
        <v>0</v>
      </c>
      <c r="D6460" s="197">
        <f>(('7'!J8-'7'!R8)+('13'!J8-'13'!R8))*100/('7'!J8+'13'!J8)</f>
        <v>0</v>
      </c>
    </row>
    <row r="6461" spans="1:4">
      <c r="A6461" s="194" t="s">
        <v>7161</v>
      </c>
      <c r="B6461" s="198" t="s">
        <v>610</v>
      </c>
      <c r="C6461" s="196">
        <f>('7'!J9-'7'!R9)+('13'!J9-'13'!R9)</f>
        <v>0</v>
      </c>
      <c r="D6461" s="197" t="e">
        <f>(('7'!J9-'7'!R9)+('13'!J9-'13'!R9))*100/('7'!J9+'13'!J9)</f>
        <v>#DIV/0!</v>
      </c>
    </row>
    <row r="6462" spans="1:4">
      <c r="A6462" s="194" t="s">
        <v>7162</v>
      </c>
      <c r="B6462" s="198" t="s">
        <v>612</v>
      </c>
      <c r="C6462" s="196">
        <f>('7'!J10-'7'!R10)+('13'!J10-'13'!R10)</f>
        <v>0</v>
      </c>
      <c r="D6462" s="197" t="e">
        <f>(('7'!J10-'7'!R10)+('13'!J10-'13'!R10))*100/('7'!J10+'13'!J10)</f>
        <v>#DIV/0!</v>
      </c>
    </row>
    <row r="6463" spans="1:4">
      <c r="A6463" s="194" t="s">
        <v>7163</v>
      </c>
      <c r="B6463" s="198" t="s">
        <v>614</v>
      </c>
      <c r="C6463" s="196">
        <f>('7'!J11-'7'!R11)+('13'!J11-'13'!R11)</f>
        <v>0</v>
      </c>
      <c r="D6463" s="197" t="e">
        <f>(('7'!J11-'7'!R11)+('13'!J11-'13'!R11))*100/('7'!J11+'13'!J11)</f>
        <v>#DIV/0!</v>
      </c>
    </row>
    <row r="6464" spans="1:4">
      <c r="A6464" s="194" t="s">
        <v>7164</v>
      </c>
      <c r="B6464" s="198" t="s">
        <v>616</v>
      </c>
      <c r="C6464" s="196">
        <f>('7'!J12-'7'!R12)+('13'!J12-'13'!R12)</f>
        <v>0</v>
      </c>
      <c r="D6464" s="197" t="e">
        <f>(('7'!J12-'7'!R12)+('13'!J12-'13'!R12))*100/('7'!J12+'13'!J12)</f>
        <v>#DIV/0!</v>
      </c>
    </row>
    <row r="6465" spans="1:4">
      <c r="A6465" s="194" t="s">
        <v>7165</v>
      </c>
      <c r="B6465" s="198" t="s">
        <v>618</v>
      </c>
      <c r="C6465" s="196">
        <f>('7'!J13-'7'!R13)+('13'!J13-'13'!R13)</f>
        <v>0</v>
      </c>
      <c r="D6465" s="197" t="e">
        <f>(('7'!J13-'7'!R13)+('13'!J13-'13'!R13))*100/('7'!J13+'13'!J13)</f>
        <v>#DIV/0!</v>
      </c>
    </row>
    <row r="6466" spans="1:4">
      <c r="A6466" s="194" t="s">
        <v>7166</v>
      </c>
      <c r="B6466" s="217" t="s">
        <v>2536</v>
      </c>
      <c r="C6466" s="196">
        <f>('7'!J14-'7'!R14)+('13'!J14-'13'!R14)</f>
        <v>0</v>
      </c>
      <c r="D6466" s="197" t="e">
        <f>(('7'!J14-'7'!R14)+('13'!J14-'13'!R14))*100/('7'!J14+'13'!J14)</f>
        <v>#DIV/0!</v>
      </c>
    </row>
    <row r="6467" spans="1:4">
      <c r="A6467" s="194" t="s">
        <v>7167</v>
      </c>
      <c r="B6467" s="199" t="s">
        <v>610</v>
      </c>
      <c r="C6467" s="196">
        <f>('7'!J15-'7'!R15)+('13'!J15-'13'!R15)</f>
        <v>0</v>
      </c>
      <c r="D6467" s="197" t="e">
        <f>(('7'!J15-'7'!R15)+('13'!J15-'13'!R15))*100/('7'!J15+'13'!J15)</f>
        <v>#DIV/0!</v>
      </c>
    </row>
    <row r="6468" spans="1:4">
      <c r="A6468" s="194" t="s">
        <v>7168</v>
      </c>
      <c r="B6468" s="218" t="s">
        <v>612</v>
      </c>
      <c r="C6468" s="196">
        <f>('7'!J16-'7'!R16)+('13'!J16-'13'!R16)</f>
        <v>0</v>
      </c>
      <c r="D6468" s="197" t="e">
        <f>(('7'!J16-'7'!R16)+('13'!J16-'13'!R16))*100/('7'!J16+'13'!J16)</f>
        <v>#DIV/0!</v>
      </c>
    </row>
    <row r="6469" spans="1:4">
      <c r="A6469" s="194" t="s">
        <v>7169</v>
      </c>
      <c r="B6469" s="218" t="s">
        <v>616</v>
      </c>
      <c r="C6469" s="196">
        <f>('7'!J17-'7'!R17)+('13'!J17-'13'!R17)</f>
        <v>0</v>
      </c>
      <c r="D6469" s="197" t="e">
        <f>(('7'!J17-'7'!R17)+('13'!J17-'13'!R17))*100/('7'!J17+'13'!J17)</f>
        <v>#DIV/0!</v>
      </c>
    </row>
    <row r="6470" spans="1:4">
      <c r="A6470" s="194" t="s">
        <v>7170</v>
      </c>
      <c r="B6470" s="218" t="s">
        <v>618</v>
      </c>
      <c r="C6470" s="196">
        <f>('7'!J18-'7'!R18)+('13'!J18-'13'!R18)</f>
        <v>0</v>
      </c>
      <c r="D6470" s="197" t="e">
        <f>(('7'!J18-'7'!R18)+('13'!J18-'13'!R18))*100/('7'!J18+'13'!J18)</f>
        <v>#DIV/0!</v>
      </c>
    </row>
    <row r="6471" spans="1:4">
      <c r="A6471" s="194" t="s">
        <v>7171</v>
      </c>
      <c r="B6471" s="198" t="s">
        <v>620</v>
      </c>
      <c r="C6471" s="196">
        <f>('7'!J19-'7'!R19)+('13'!J19-'13'!R19)</f>
        <v>0</v>
      </c>
      <c r="D6471" s="197" t="e">
        <f>(('7'!J19-'7'!R19)+('13'!J19-'13'!R19))*100/('7'!J19+'13'!J19)</f>
        <v>#DIV/0!</v>
      </c>
    </row>
    <row r="6472" spans="1:4">
      <c r="A6472" s="194" t="s">
        <v>7172</v>
      </c>
      <c r="B6472" s="199" t="s">
        <v>622</v>
      </c>
      <c r="C6472" s="196">
        <f>('7'!J20-'7'!R20)+('13'!J20-'13'!R20)</f>
        <v>0</v>
      </c>
      <c r="D6472" s="197" t="e">
        <f>(('7'!J20-'7'!R20)+('13'!J20-'13'!R20))*100/('7'!J20+'13'!J20)</f>
        <v>#DIV/0!</v>
      </c>
    </row>
    <row r="6473" spans="1:4">
      <c r="A6473" s="194" t="s">
        <v>7173</v>
      </c>
      <c r="B6473" s="199" t="s">
        <v>624</v>
      </c>
      <c r="C6473" s="196">
        <f>('7'!J21-'7'!R21)+('13'!J21-'13'!R21)</f>
        <v>0</v>
      </c>
      <c r="D6473" s="197" t="e">
        <f>(('7'!J21-'7'!R21)+('13'!J21-'13'!R21))*100/('7'!J21+'13'!J21)</f>
        <v>#DIV/0!</v>
      </c>
    </row>
    <row r="6474" spans="1:4">
      <c r="A6474" s="194" t="s">
        <v>7174</v>
      </c>
      <c r="B6474" s="198" t="s">
        <v>626</v>
      </c>
      <c r="C6474" s="196">
        <f>('7'!J22-'7'!R22)+('13'!J22-'13'!R22)</f>
        <v>0</v>
      </c>
      <c r="D6474" s="197" t="e">
        <f>(('7'!J22-'7'!R22)+('13'!J22-'13'!R22))*100/('7'!J22+'13'!J22)</f>
        <v>#DIV/0!</v>
      </c>
    </row>
    <row r="6475" spans="1:4">
      <c r="A6475" s="194" t="s">
        <v>7175</v>
      </c>
      <c r="B6475" s="198" t="s">
        <v>628</v>
      </c>
      <c r="C6475" s="196">
        <f>('7'!J23-'7'!R23)+('13'!J23-'13'!R23)</f>
        <v>0</v>
      </c>
      <c r="D6475" s="197">
        <f>(('7'!J23-'7'!R23)+('13'!J23-'13'!R23))*100/('7'!J23+'13'!J23)</f>
        <v>0</v>
      </c>
    </row>
    <row r="6476" spans="1:4">
      <c r="A6476" s="194" t="s">
        <v>7176</v>
      </c>
      <c r="B6476" s="198" t="s">
        <v>630</v>
      </c>
      <c r="C6476" s="196">
        <f>('7'!J24-'7'!R24)+('13'!J24-'13'!R24)</f>
        <v>0</v>
      </c>
      <c r="D6476" s="197" t="e">
        <f>(('7'!J24-'7'!R24)+('13'!J24-'13'!R24))*100/('7'!J24+'13'!J24)</f>
        <v>#DIV/0!</v>
      </c>
    </row>
    <row r="6477" spans="1:4">
      <c r="A6477" s="194" t="s">
        <v>7177</v>
      </c>
      <c r="B6477" s="198" t="s">
        <v>632</v>
      </c>
      <c r="C6477" s="196">
        <f>('7'!J25-'7'!R25)+('13'!J25-'13'!R25)</f>
        <v>0</v>
      </c>
      <c r="D6477" s="197">
        <f>(('7'!J25-'7'!R25)+('13'!J25-'13'!R25))*100/('7'!J25+'13'!J25)</f>
        <v>0</v>
      </c>
    </row>
    <row r="6478" ht="25.5" spans="1:4">
      <c r="A6478" s="194" t="s">
        <v>7178</v>
      </c>
      <c r="B6478" s="201" t="s">
        <v>7179</v>
      </c>
      <c r="C6478" s="196">
        <f>'14'!E7+'14'!H7</f>
        <v>0</v>
      </c>
      <c r="D6478" s="197" t="e">
        <f>('14'!E7+'14'!H7)*100/'2'!J11</f>
        <v>#DIV/0!</v>
      </c>
    </row>
    <row r="6479" ht="25.5" spans="1:4">
      <c r="A6479" s="194" t="s">
        <v>7180</v>
      </c>
      <c r="B6479" s="201" t="s">
        <v>7181</v>
      </c>
      <c r="C6479" s="196">
        <f>'14'!E14+'14'!H14+'14'!E16+'14'!H16</f>
        <v>0</v>
      </c>
      <c r="D6479" s="197" t="e">
        <f>('14'!E14+'14'!H14+'14'!E16+'14'!H16)*100/('6'!J17+'7'!J14)</f>
        <v>#DIV/0!</v>
      </c>
    </row>
    <row r="6480" ht="25.5" spans="1:4">
      <c r="A6480" s="194" t="s">
        <v>7182</v>
      </c>
      <c r="B6480" s="225" t="s">
        <v>7183</v>
      </c>
      <c r="C6480" s="196">
        <f>'14'!E14+'14'!H14</f>
        <v>0</v>
      </c>
      <c r="D6480" s="197" t="e">
        <f>('14'!E14+'14'!H14)*100/'6'!J17</f>
        <v>#DIV/0!</v>
      </c>
    </row>
    <row r="6481" ht="38.25" spans="1:4">
      <c r="A6481" s="194" t="s">
        <v>7184</v>
      </c>
      <c r="B6481" s="226" t="s">
        <v>7185</v>
      </c>
      <c r="C6481" s="196">
        <f>SUM('5'!E8:E12)+'6'!E6</f>
        <v>0</v>
      </c>
      <c r="D6481" s="197" t="e">
        <f>(SUM('5'!E8:E12)+'6'!E6)*100/('2'!E11+'6'!E6)</f>
        <v>#DIV/0!</v>
      </c>
    </row>
    <row r="6482" spans="1:4">
      <c r="A6482" s="194" t="s">
        <v>7186</v>
      </c>
      <c r="B6482" s="227" t="s">
        <v>7187</v>
      </c>
      <c r="C6482" s="196">
        <f>SUM('11'!E8:E12)+'12'!E6</f>
        <v>1.5</v>
      </c>
      <c r="D6482" s="197">
        <f>(SUM('11'!E8:E12)+'12'!E6)*100/('8'!E11+'12'!E6)</f>
        <v>100</v>
      </c>
    </row>
    <row r="6483" spans="1:4">
      <c r="A6483" s="194" t="s">
        <v>7188</v>
      </c>
      <c r="B6483" s="227" t="s">
        <v>7189</v>
      </c>
      <c r="C6483" s="196">
        <f>SUM('5'!E8:E12)+'6'!E6+SUM('11'!E8:E12)+'12'!E6</f>
        <v>1.5</v>
      </c>
      <c r="D6483" s="197">
        <f>(SUM('5'!E8:E12)+'6'!E6+SUM('11'!E8:E12)+'12'!E6)*100/('2'!E11+'6'!E6+'8'!E11+'12'!E6)</f>
        <v>100</v>
      </c>
    </row>
    <row r="6484" ht="38.25" spans="1:4">
      <c r="A6484" s="194" t="s">
        <v>7190</v>
      </c>
      <c r="B6484" s="228" t="s">
        <v>7191</v>
      </c>
      <c r="C6484" s="196">
        <f>'6'!J19+'6'!J24+'6'!J25</f>
        <v>0</v>
      </c>
      <c r="D6484" s="197"/>
    </row>
    <row r="6485" spans="1:4">
      <c r="A6485" s="194" t="s">
        <v>7192</v>
      </c>
      <c r="B6485" s="227" t="s">
        <v>7187</v>
      </c>
      <c r="C6485" s="196">
        <f>'12'!J19+'12'!J24+'12'!J25</f>
        <v>0</v>
      </c>
      <c r="D6485" s="197"/>
    </row>
    <row r="6486" spans="1:4">
      <c r="A6486" s="194" t="s">
        <v>7193</v>
      </c>
      <c r="B6486" s="227" t="s">
        <v>7189</v>
      </c>
      <c r="C6486" s="196">
        <f>'6'!J19+'6'!J24+'6'!J25+'12'!J19+'12'!J24+'12'!J25</f>
        <v>0</v>
      </c>
      <c r="D6486" s="197"/>
    </row>
    <row r="6487" ht="38.25" spans="1:4">
      <c r="A6487" s="194" t="s">
        <v>7194</v>
      </c>
      <c r="B6487" s="228" t="s">
        <v>7195</v>
      </c>
      <c r="C6487" s="196">
        <f>'6'!E19+'6'!E24+'6'!E25</f>
        <v>0</v>
      </c>
      <c r="D6487" s="197" t="e">
        <f>('6'!E19+'6'!E24+'6'!E25)*100/'6'!E17</f>
        <v>#DIV/0!</v>
      </c>
    </row>
    <row r="6488" spans="1:4">
      <c r="A6488" s="194" t="s">
        <v>7196</v>
      </c>
      <c r="B6488" s="227" t="s">
        <v>7187</v>
      </c>
      <c r="C6488" s="196">
        <f>'12'!E19+'12'!E24+'12'!E25</f>
        <v>0.5</v>
      </c>
      <c r="D6488" s="197">
        <f>('12'!E19+'12'!E24+'12'!E25)*100/'12'!E17</f>
        <v>33.3333333333333</v>
      </c>
    </row>
    <row r="6489" spans="1:4">
      <c r="A6489" s="194" t="s">
        <v>7197</v>
      </c>
      <c r="B6489" s="227" t="s">
        <v>7189</v>
      </c>
      <c r="C6489" s="196">
        <f>'6'!E19+'6'!E24+'6'!E25+'12'!E19+'12'!E24+'12'!E25</f>
        <v>0.5</v>
      </c>
      <c r="D6489" s="197">
        <f>('6'!E19+'6'!E24+'6'!E25+'12'!E19+'12'!E24+'12'!E25)*100/('6'!E17+'12'!E17)</f>
        <v>33.3333333333333</v>
      </c>
    </row>
    <row r="6490" ht="38.25" spans="1:4">
      <c r="A6490" s="194" t="s">
        <v>7198</v>
      </c>
      <c r="B6490" s="228" t="s">
        <v>7199</v>
      </c>
      <c r="C6490" s="196">
        <f>'6'!E19-'6'!G19-'6'!I19</f>
        <v>0</v>
      </c>
      <c r="D6490" s="197" t="e">
        <f>('6'!E19-'6'!G19-'6'!I19)*100/('6'!D19-'6'!F19-'6'!H19)</f>
        <v>#DIV/0!</v>
      </c>
    </row>
    <row r="6491" spans="1:4">
      <c r="A6491" s="194" t="s">
        <v>7200</v>
      </c>
      <c r="B6491" s="227" t="s">
        <v>7187</v>
      </c>
      <c r="C6491" s="196">
        <f>'12'!E19-'12'!G19-'12'!I19</f>
        <v>0.5</v>
      </c>
      <c r="D6491" s="197">
        <f>('12'!E19-'12'!G19-'12'!I19)*100/('12'!D19-'12'!F19-'12'!H19)</f>
        <v>100</v>
      </c>
    </row>
    <row r="6492" spans="1:4">
      <c r="A6492" s="194" t="s">
        <v>7201</v>
      </c>
      <c r="B6492" s="227" t="s">
        <v>7189</v>
      </c>
      <c r="C6492" s="196">
        <f>('6'!E19-'6'!G19-'6'!I19)+('12'!E19-'12'!G19-'12'!I19)</f>
        <v>0.5</v>
      </c>
      <c r="D6492" s="197">
        <f>(('6'!E19-'6'!G19-'6'!I19)+('12'!E19-'12'!G19-'12'!I19))*100/(('6'!D19-'6'!F19-'6'!H19)+('12'!D19-'12'!F19-'12'!H19))</f>
        <v>100</v>
      </c>
    </row>
    <row r="6493" ht="25.5" spans="1:4">
      <c r="A6493" s="194" t="s">
        <v>7202</v>
      </c>
      <c r="B6493" s="228" t="s">
        <v>7203</v>
      </c>
      <c r="C6493" s="196">
        <f>'6'!E24</f>
        <v>0</v>
      </c>
      <c r="D6493" s="197" t="e">
        <f>'6'!E24*100/'6'!E17</f>
        <v>#DIV/0!</v>
      </c>
    </row>
    <row r="6494" spans="1:4">
      <c r="A6494" s="194" t="s">
        <v>7204</v>
      </c>
      <c r="B6494" s="227" t="s">
        <v>7187</v>
      </c>
      <c r="C6494" s="196">
        <f>'12'!E24</f>
        <v>0</v>
      </c>
      <c r="D6494" s="197">
        <f>'12'!E24*100/'12'!E17</f>
        <v>0</v>
      </c>
    </row>
    <row r="6495" spans="1:4">
      <c r="A6495" s="194" t="s">
        <v>7205</v>
      </c>
      <c r="B6495" s="227" t="s">
        <v>7189</v>
      </c>
      <c r="C6495" s="196">
        <f>'6'!E24+'12'!E24</f>
        <v>0</v>
      </c>
      <c r="D6495" s="197">
        <f>('6'!E24+'12'!E24)*100/('6'!E17+'12'!E17)</f>
        <v>0</v>
      </c>
    </row>
    <row r="6496" ht="25.5" spans="1:4">
      <c r="A6496" s="194" t="s">
        <v>7206</v>
      </c>
      <c r="B6496" s="201" t="s">
        <v>7207</v>
      </c>
      <c r="C6496" s="196">
        <f>'6'!J24</f>
        <v>0</v>
      </c>
      <c r="D6496" s="197"/>
    </row>
    <row r="6497" spans="1:4">
      <c r="A6497" s="194" t="s">
        <v>7208</v>
      </c>
      <c r="B6497" s="206" t="s">
        <v>7187</v>
      </c>
      <c r="C6497" s="196">
        <f>'12'!J24</f>
        <v>0</v>
      </c>
      <c r="D6497" s="197"/>
    </row>
    <row r="6498" spans="1:4">
      <c r="A6498" s="194" t="s">
        <v>7209</v>
      </c>
      <c r="B6498" s="206" t="s">
        <v>7189</v>
      </c>
      <c r="C6498" s="196">
        <f>'6'!J24+'12'!J24</f>
        <v>0</v>
      </c>
      <c r="D6498" s="197"/>
    </row>
    <row r="6499" ht="25.5" spans="1:4">
      <c r="A6499" s="194" t="s">
        <v>7210</v>
      </c>
      <c r="B6499" s="201" t="s">
        <v>7211</v>
      </c>
      <c r="C6499" s="196">
        <f>'2'!J13</f>
        <v>0</v>
      </c>
      <c r="D6499" s="197" t="e">
        <f>IF(HLOOKUP(1,Tabel_Populatia,Raion+1,Rubrici)&lt;&gt;0,('2'!J13)*10000/HLOOKUP(1,Tabel_Populatia,Raion+1,Rubrici),"Lipsa date")</f>
        <v>#N/A</v>
      </c>
    </row>
    <row r="6500" spans="1:11">
      <c r="A6500" s="194" t="s">
        <v>7212</v>
      </c>
      <c r="B6500" s="206" t="s">
        <v>7187</v>
      </c>
      <c r="C6500" s="196">
        <f>'8'!J13</f>
        <v>0</v>
      </c>
      <c r="D6500" s="197" t="e">
        <f>IF(HLOOKUP(1,Tabel_Populatia,Raion+1,Rubrici)&lt;&gt;0,('8'!J13)*10000/HLOOKUP(1,Tabel_Populatia,Raion+1,Rubrici),"Lipsa date")</f>
        <v>#N/A</v>
      </c>
      <c r="K6500" s="214"/>
    </row>
    <row r="6501" spans="1:4">
      <c r="A6501" s="194" t="s">
        <v>7213</v>
      </c>
      <c r="B6501" s="206" t="s">
        <v>7189</v>
      </c>
      <c r="C6501" s="196">
        <f>'2'!J13+'8'!J13</f>
        <v>0</v>
      </c>
      <c r="D6501" s="197" t="e">
        <f>IF(HLOOKUP(1,Tabel_Populatia,Raion+1,Rubrici)&lt;&gt;0,('2'!J13+'8'!J13)*10000/HLOOKUP(1,Tabel_Populatia,Raion+1,Rubrici),"Lipsa date")</f>
        <v>#N/A</v>
      </c>
    </row>
    <row r="6502" ht="38.25" spans="1:4">
      <c r="A6502" s="194" t="s">
        <v>7214</v>
      </c>
      <c r="B6502" s="201" t="s">
        <v>7215</v>
      </c>
      <c r="C6502" s="196">
        <f>'4'!J24+'4'!J25</f>
        <v>0</v>
      </c>
      <c r="D6502" s="197" t="e">
        <f>IF(HLOOKUP(1,Tabel_Populatia,Raion+1,Rubrici)&lt;&gt;0,('4'!J24+'4'!J25)*10000/HLOOKUP(1,Tabel_Populatia,Raion+1,Rubrici),"Lipsa date")</f>
        <v>#N/A</v>
      </c>
    </row>
    <row r="6503" spans="1:4">
      <c r="A6503" s="194" t="s">
        <v>7216</v>
      </c>
      <c r="B6503" s="206" t="s">
        <v>7187</v>
      </c>
      <c r="C6503" s="196" t="e">
        <f>'10'!J24+'10'!J25+'10'!J26</f>
        <v>#VALUE!</v>
      </c>
      <c r="D6503" s="197" t="e">
        <f>IF(HLOOKUP(1,Tabel_Populatia,Raion+1,Rubrici)&lt;&gt;0,('10'!J24+'10'!J25+'10'!J26)*10000/HLOOKUP(1,Tabel_Populatia,Raion+1,Rubrici),"Lipsa date")</f>
        <v>#N/A</v>
      </c>
    </row>
    <row r="6504" spans="1:4">
      <c r="A6504" s="194" t="s">
        <v>7217</v>
      </c>
      <c r="B6504" s="206" t="s">
        <v>7189</v>
      </c>
      <c r="C6504" s="196" t="e">
        <f>('4'!J24+'4'!J25)+('10'!J24+'10'!J25+'10'!J26)</f>
        <v>#VALUE!</v>
      </c>
      <c r="D6504" s="197" t="e">
        <f>IF(HLOOKUP(1,Tabel_Populatia,Raion+1,Rubrici)&lt;&gt;0,(('4'!J24+'4'!J25)+('10'!J24+'10'!J25+'10'!J26))*10000/HLOOKUP(1,Tabel_Populatia,Raion+1,Rubrici),"Lipsa date")</f>
        <v>#N/A</v>
      </c>
    </row>
    <row r="6505" s="183" customFormat="1" ht="25.5" spans="1:11">
      <c r="A6505" s="194" t="s">
        <v>7218</v>
      </c>
      <c r="B6505" s="201" t="s">
        <v>7219</v>
      </c>
      <c r="C6505" s="196">
        <f>'4'!J27+'4'!J28</f>
        <v>0</v>
      </c>
      <c r="D6505" s="197" t="e">
        <f>IF(HLOOKUP(1,Tabel_Populatia,Raion+1,Rubrici)&lt;&gt;0,('4'!J27+'4'!J28)*10000/HLOOKUP(1,Tabel_Populatia,Raion+1,Rubrici),"Lipsa date")</f>
        <v>#N/A</v>
      </c>
      <c r="K6505" s="209"/>
    </row>
    <row r="6506" s="183" customFormat="1" spans="1:11">
      <c r="A6506" s="194" t="s">
        <v>7220</v>
      </c>
      <c r="B6506" s="206" t="s">
        <v>7187</v>
      </c>
      <c r="C6506" s="196">
        <f>'10'!J27+'10'!J28</f>
        <v>0</v>
      </c>
      <c r="D6506" s="197" t="e">
        <f>IF(HLOOKUP(1,Tabel_Populatia,Raion+1,Rubrici)&lt;&gt;0,('10'!J27+'10'!J28)*10000/HLOOKUP(1,Tabel_Populatia,Raion+1,Rubrici),"Lipsa date")</f>
        <v>#N/A</v>
      </c>
      <c r="K6506" s="209"/>
    </row>
    <row r="6507" s="183" customFormat="1" spans="1:11">
      <c r="A6507" s="194" t="s">
        <v>7221</v>
      </c>
      <c r="B6507" s="206" t="s">
        <v>7189</v>
      </c>
      <c r="C6507" s="196">
        <f>('4'!J27+'4'!J28)+('10'!J27+'10'!J28)</f>
        <v>0</v>
      </c>
      <c r="D6507" s="197" t="e">
        <f>IF(HLOOKUP(1,Tabel_Populatia,Raion+1,Rubrici)&lt;&gt;0,(('4'!J27+'4'!J28)+('10'!J27+'10'!J28))*10000/HLOOKUP(1,Tabel_Populatia,Raion+1,Rubrici),"Lipsa date")</f>
        <v>#N/A</v>
      </c>
      <c r="K6507" s="209"/>
    </row>
    <row r="6508" ht="25.5" spans="1:4">
      <c r="A6508" s="194" t="s">
        <v>7222</v>
      </c>
      <c r="B6508" s="201" t="s">
        <v>7223</v>
      </c>
      <c r="C6508" s="196">
        <f>SUM('4'!J29:J33)+SUM('5'!J6:J7)</f>
        <v>0</v>
      </c>
      <c r="D6508" s="197" t="e">
        <f>IF(HLOOKUP(1,Tabel_Populatia,Raion+1,Rubrici)&lt;&gt;0,(SUM('4'!J29:J33)+SUM('5'!J6:J7))*10000/HLOOKUP(1,Tabel_Populatia,Raion+1,Rubrici),"Lipsa date")</f>
        <v>#N/A</v>
      </c>
    </row>
    <row r="6509" spans="1:4">
      <c r="A6509" s="194" t="s">
        <v>7224</v>
      </c>
      <c r="B6509" s="206" t="s">
        <v>7187</v>
      </c>
      <c r="C6509" s="196">
        <f>SUM('10'!J29:J33)+SUM('11'!J6:J7)</f>
        <v>0</v>
      </c>
      <c r="D6509" s="197" t="e">
        <f>IF(HLOOKUP(1,Tabel_Populatia,Raion+1,Rubrici)&lt;&gt;0,(SUM('10'!J29:J33)+SUM('11'!J6:J7))*10000/HLOOKUP(1,Tabel_Populatia,Raion+1,Rubrici),"Lipsa date")</f>
        <v>#N/A</v>
      </c>
    </row>
    <row r="6510" spans="1:4">
      <c r="A6510" s="194" t="s">
        <v>7225</v>
      </c>
      <c r="B6510" s="206" t="s">
        <v>7189</v>
      </c>
      <c r="C6510" s="196">
        <f>SUM('4'!J29:J33)+SUM('5'!J6:J7)+SUM('10'!J29:J33)+SUM('11'!J6:J7)</f>
        <v>0</v>
      </c>
      <c r="D6510" s="197" t="e">
        <f>IF(HLOOKUP(1,Tabel_Populatia,Raion+1,Rubrici)&lt;&gt;0,(SUM('4'!J29:J33)+SUM('5'!J6:J7)+SUM('10'!J29:J33)+SUM('11'!J6:J7))*10000/HLOOKUP(1,Tabel_Populatia,Raion+1,Rubrici),"Lipsa date")</f>
        <v>#N/A</v>
      </c>
    </row>
    <row r="6511" ht="25.5" spans="1:4">
      <c r="A6511" s="194" t="s">
        <v>7226</v>
      </c>
      <c r="B6511" s="201" t="s">
        <v>7227</v>
      </c>
      <c r="C6511" s="196">
        <f>'2'!J11-(SUM('4'!J24:J33)+SUM('5'!J6:J12))</f>
        <v>0</v>
      </c>
      <c r="D6511" s="197" t="e">
        <f>IF(HLOOKUP(1,Tabel_Populatia,Raion+1,Rubrici)&lt;&gt;0,('2'!J11-(SUM('4'!J24:J33)+SUM('5'!J6:J12)))*10000/HLOOKUP(1,Tabel_Populatia,Raion+1,Rubrici),"Lipsa date")</f>
        <v>#N/A</v>
      </c>
    </row>
    <row r="6512" spans="1:4">
      <c r="A6512" s="194" t="s">
        <v>7228</v>
      </c>
      <c r="B6512" s="206" t="s">
        <v>7187</v>
      </c>
      <c r="C6512" s="196">
        <f>'8'!J11-(SUM('10'!J24:J33)+SUM('11'!J6:J12))</f>
        <v>0</v>
      </c>
      <c r="D6512" s="197" t="e">
        <f>IF(HLOOKUP(1,Tabel_Populatia,Raion+1,Rubrici)&lt;&gt;0,('8'!J11-(SUM('10'!J24:J33)+SUM('11'!J6:J12)))*10000/HLOOKUP(1,Tabel_Populatia,Raion+1,Rubrici),"Lipsa date")</f>
        <v>#N/A</v>
      </c>
    </row>
    <row r="6513" spans="1:11">
      <c r="A6513" s="194" t="s">
        <v>7229</v>
      </c>
      <c r="B6513" s="206" t="s">
        <v>7189</v>
      </c>
      <c r="C6513" s="196">
        <f>('2'!J11+'8'!J11)-(SUM('4'!J24:J33)+SUM('5'!J6:J12)+SUM('10'!J24:J33)+SUM('11'!J6:J12))</f>
        <v>0</v>
      </c>
      <c r="D6513" s="197" t="e">
        <f>IF(HLOOKUP(1,Tabel_Populatia,Raion+1,Rubrici)&lt;&gt;0,(('2'!J11+'8'!J11)-(SUM('4'!J24:J33)+SUM('5'!J6:J12)+SUM('10'!J24:J33)+SUM('11'!J6:J12)))*10000/HLOOKUP(1,Tabel_Populatia,Raion+1,Rubrici),"Lipsa date")</f>
        <v>#N/A</v>
      </c>
      <c r="K6513" s="214"/>
    </row>
    <row r="6514" ht="25.5" spans="1:4">
      <c r="A6514" s="194" t="s">
        <v>7230</v>
      </c>
      <c r="B6514" s="201" t="s">
        <v>7231</v>
      </c>
      <c r="C6514" s="196">
        <f>'2'!E11</f>
        <v>0</v>
      </c>
      <c r="D6514" s="197">
        <f>'2'!E11*100/('2'!E11+'8'!E11)</f>
        <v>0</v>
      </c>
    </row>
    <row r="6515" spans="1:4">
      <c r="A6515" s="194" t="s">
        <v>7232</v>
      </c>
      <c r="B6515" s="206" t="s">
        <v>7233</v>
      </c>
      <c r="C6515" s="196">
        <f>'8'!E11</f>
        <v>1.5</v>
      </c>
      <c r="D6515" s="197">
        <f>'8'!E11*100/('2'!E11+'8'!E11)</f>
        <v>100</v>
      </c>
    </row>
    <row r="6516" ht="25.5" spans="1:4">
      <c r="A6516" s="194" t="s">
        <v>7234</v>
      </c>
      <c r="B6516" s="201" t="s">
        <v>7235</v>
      </c>
      <c r="C6516" s="196">
        <f>'6'!E17</f>
        <v>0</v>
      </c>
      <c r="D6516" s="197">
        <f>'6'!E17*100/('6'!E17+'12'!E17)</f>
        <v>0</v>
      </c>
    </row>
    <row r="6517" spans="1:4">
      <c r="A6517" s="194" t="s">
        <v>7236</v>
      </c>
      <c r="B6517" s="206" t="s">
        <v>7233</v>
      </c>
      <c r="C6517" s="196">
        <f>'12'!E17</f>
        <v>1.5</v>
      </c>
      <c r="D6517" s="197">
        <f>'12'!E17*100/('6'!E17+'12'!E17)</f>
        <v>100</v>
      </c>
    </row>
    <row r="6518" ht="26.25" customHeight="1" spans="1:4">
      <c r="A6518" s="194" t="s">
        <v>7237</v>
      </c>
      <c r="B6518" s="195" t="s">
        <v>7238</v>
      </c>
      <c r="C6518" s="196">
        <f>'2'!D11</f>
        <v>0</v>
      </c>
      <c r="D6518" s="197"/>
    </row>
    <row r="6519" spans="1:4">
      <c r="A6519" s="194" t="s">
        <v>7239</v>
      </c>
      <c r="B6519" s="195" t="s">
        <v>2693</v>
      </c>
      <c r="C6519" s="196">
        <f>'2'!D13</f>
        <v>0</v>
      </c>
      <c r="D6519" s="197"/>
    </row>
    <row r="6520" spans="1:4">
      <c r="A6520" s="194" t="s">
        <v>7240</v>
      </c>
      <c r="B6520" s="198" t="s">
        <v>394</v>
      </c>
      <c r="C6520" s="196">
        <f>'2'!D14</f>
        <v>0</v>
      </c>
      <c r="D6520" s="197"/>
    </row>
    <row r="6521" spans="1:4">
      <c r="A6521" s="194" t="s">
        <v>7241</v>
      </c>
      <c r="B6521" s="198" t="s">
        <v>396</v>
      </c>
      <c r="C6521" s="196">
        <f>'2'!D15</f>
        <v>0</v>
      </c>
      <c r="D6521" s="197"/>
    </row>
    <row r="6522" spans="1:4">
      <c r="A6522" s="194" t="s">
        <v>7242</v>
      </c>
      <c r="B6522" s="198" t="s">
        <v>398</v>
      </c>
      <c r="C6522" s="196">
        <f>'2'!D16</f>
        <v>0</v>
      </c>
      <c r="D6522" s="197"/>
    </row>
    <row r="6523" spans="1:4">
      <c r="A6523" s="194" t="s">
        <v>7243</v>
      </c>
      <c r="B6523" s="198" t="s">
        <v>84</v>
      </c>
      <c r="C6523" s="196">
        <f>'2'!D17</f>
        <v>0</v>
      </c>
      <c r="D6523" s="197"/>
    </row>
    <row r="6524" spans="1:4">
      <c r="A6524" s="194" t="s">
        <v>7244</v>
      </c>
      <c r="B6524" s="198" t="s">
        <v>401</v>
      </c>
      <c r="C6524" s="196">
        <f>'2'!D18</f>
        <v>0</v>
      </c>
      <c r="D6524" s="197"/>
    </row>
    <row r="6525" spans="1:4">
      <c r="A6525" s="194" t="s">
        <v>7245</v>
      </c>
      <c r="B6525" s="198" t="s">
        <v>403</v>
      </c>
      <c r="C6525" s="196">
        <f>'2'!D19</f>
        <v>0</v>
      </c>
      <c r="D6525" s="197"/>
    </row>
    <row r="6526" spans="1:4">
      <c r="A6526" s="194" t="s">
        <v>7246</v>
      </c>
      <c r="B6526" s="198" t="s">
        <v>405</v>
      </c>
      <c r="C6526" s="196">
        <f>'2'!D20</f>
        <v>0</v>
      </c>
      <c r="D6526" s="197"/>
    </row>
    <row r="6527" spans="1:4">
      <c r="A6527" s="194" t="s">
        <v>7247</v>
      </c>
      <c r="B6527" s="198" t="s">
        <v>407</v>
      </c>
      <c r="C6527" s="196">
        <f>'2'!D21</f>
        <v>0</v>
      </c>
      <c r="D6527" s="197"/>
    </row>
    <row r="6528" spans="1:4">
      <c r="A6528" s="194" t="s">
        <v>7248</v>
      </c>
      <c r="B6528" s="198" t="s">
        <v>409</v>
      </c>
      <c r="C6528" s="196">
        <f>'2'!D22</f>
        <v>0</v>
      </c>
      <c r="D6528" s="197"/>
    </row>
    <row r="6529" spans="1:4">
      <c r="A6529" s="194" t="s">
        <v>7249</v>
      </c>
      <c r="B6529" s="198" t="s">
        <v>411</v>
      </c>
      <c r="C6529" s="196">
        <f>'2'!D23</f>
        <v>0</v>
      </c>
      <c r="D6529" s="197"/>
    </row>
    <row r="6530" spans="1:4">
      <c r="A6530" s="194" t="s">
        <v>7250</v>
      </c>
      <c r="B6530" s="198" t="s">
        <v>413</v>
      </c>
      <c r="C6530" s="196">
        <f>'2'!D24</f>
        <v>0</v>
      </c>
      <c r="D6530" s="197"/>
    </row>
    <row r="6531" spans="1:4">
      <c r="A6531" s="194" t="s">
        <v>7251</v>
      </c>
      <c r="B6531" s="198" t="s">
        <v>415</v>
      </c>
      <c r="C6531" s="196">
        <f>'2'!D25</f>
        <v>0</v>
      </c>
      <c r="D6531" s="197"/>
    </row>
    <row r="6532" spans="1:4">
      <c r="A6532" s="194" t="s">
        <v>7252</v>
      </c>
      <c r="B6532" s="198" t="s">
        <v>417</v>
      </c>
      <c r="C6532" s="196">
        <f>'2'!D26</f>
        <v>0</v>
      </c>
      <c r="D6532" s="197"/>
    </row>
    <row r="6533" spans="1:4">
      <c r="A6533" s="194" t="s">
        <v>7253</v>
      </c>
      <c r="B6533" s="198" t="s">
        <v>419</v>
      </c>
      <c r="C6533" s="196">
        <f>'2'!D27</f>
        <v>0</v>
      </c>
      <c r="D6533" s="197"/>
    </row>
    <row r="6534" spans="1:4">
      <c r="A6534" s="194" t="s">
        <v>7254</v>
      </c>
      <c r="B6534" s="198" t="s">
        <v>421</v>
      </c>
      <c r="C6534" s="196">
        <f>'2'!D28</f>
        <v>0</v>
      </c>
      <c r="D6534" s="197"/>
    </row>
    <row r="6535" spans="1:4">
      <c r="A6535" s="194" t="s">
        <v>7255</v>
      </c>
      <c r="B6535" s="198" t="s">
        <v>423</v>
      </c>
      <c r="C6535" s="196">
        <f>'2'!D29</f>
        <v>0</v>
      </c>
      <c r="D6535" s="197"/>
    </row>
    <row r="6536" spans="1:4">
      <c r="A6536" s="194" t="s">
        <v>7256</v>
      </c>
      <c r="B6536" s="198" t="s">
        <v>425</v>
      </c>
      <c r="C6536" s="196">
        <f>'3'!D6</f>
        <v>0</v>
      </c>
      <c r="D6536" s="197"/>
    </row>
    <row r="6537" spans="1:4">
      <c r="A6537" s="194" t="s">
        <v>7257</v>
      </c>
      <c r="B6537" s="198" t="s">
        <v>427</v>
      </c>
      <c r="C6537" s="196">
        <f>'3'!D7</f>
        <v>0</v>
      </c>
      <c r="D6537" s="197"/>
    </row>
    <row r="6538" spans="1:4">
      <c r="A6538" s="194" t="s">
        <v>7258</v>
      </c>
      <c r="B6538" s="198" t="s">
        <v>429</v>
      </c>
      <c r="C6538" s="196">
        <f>'3'!D8</f>
        <v>0</v>
      </c>
      <c r="D6538" s="197"/>
    </row>
    <row r="6539" spans="1:4">
      <c r="A6539" s="194" t="s">
        <v>7259</v>
      </c>
      <c r="B6539" s="198" t="s">
        <v>431</v>
      </c>
      <c r="C6539" s="196">
        <f>'3'!D9</f>
        <v>0</v>
      </c>
      <c r="D6539" s="197"/>
    </row>
    <row r="6540" spans="1:4">
      <c r="A6540" s="194" t="s">
        <v>7260</v>
      </c>
      <c r="B6540" s="198" t="s">
        <v>433</v>
      </c>
      <c r="C6540" s="196">
        <f>'3'!D10</f>
        <v>0</v>
      </c>
      <c r="D6540" s="197"/>
    </row>
    <row r="6541" spans="1:4">
      <c r="A6541" s="194" t="s">
        <v>7261</v>
      </c>
      <c r="B6541" s="198" t="s">
        <v>435</v>
      </c>
      <c r="C6541" s="196">
        <f>'3'!D11</f>
        <v>0</v>
      </c>
      <c r="D6541" s="197"/>
    </row>
    <row r="6542" spans="1:4">
      <c r="A6542" s="194" t="s">
        <v>7262</v>
      </c>
      <c r="B6542" s="198" t="s">
        <v>437</v>
      </c>
      <c r="C6542" s="196">
        <f>'3'!D12</f>
        <v>0</v>
      </c>
      <c r="D6542" s="197"/>
    </row>
    <row r="6543" spans="1:4">
      <c r="A6543" s="194" t="s">
        <v>7263</v>
      </c>
      <c r="B6543" s="198" t="s">
        <v>439</v>
      </c>
      <c r="C6543" s="196">
        <f>'3'!D13</f>
        <v>0</v>
      </c>
      <c r="D6543" s="197"/>
    </row>
    <row r="6544" spans="1:4">
      <c r="A6544" s="194" t="s">
        <v>7264</v>
      </c>
      <c r="B6544" s="198" t="s">
        <v>441</v>
      </c>
      <c r="C6544" s="196">
        <f>'3'!D14</f>
        <v>0</v>
      </c>
      <c r="D6544" s="197"/>
    </row>
    <row r="6545" spans="1:4">
      <c r="A6545" s="194" t="s">
        <v>7265</v>
      </c>
      <c r="B6545" s="198" t="s">
        <v>443</v>
      </c>
      <c r="C6545" s="196">
        <f>'3'!D15</f>
        <v>0</v>
      </c>
      <c r="D6545" s="197"/>
    </row>
    <row r="6546" spans="1:4">
      <c r="A6546" s="194" t="s">
        <v>7266</v>
      </c>
      <c r="B6546" s="198" t="s">
        <v>445</v>
      </c>
      <c r="C6546" s="196">
        <f>'3'!D16</f>
        <v>0</v>
      </c>
      <c r="D6546" s="197"/>
    </row>
    <row r="6547" spans="1:4">
      <c r="A6547" s="194" t="s">
        <v>7267</v>
      </c>
      <c r="B6547" s="198" t="s">
        <v>447</v>
      </c>
      <c r="C6547" s="196">
        <f>'3'!D17</f>
        <v>0</v>
      </c>
      <c r="D6547" s="197"/>
    </row>
    <row r="6548" spans="1:4">
      <c r="A6548" s="194" t="s">
        <v>7268</v>
      </c>
      <c r="B6548" s="198" t="s">
        <v>449</v>
      </c>
      <c r="C6548" s="196">
        <f>'3'!D18</f>
        <v>0</v>
      </c>
      <c r="D6548" s="197"/>
    </row>
    <row r="6549" spans="1:4">
      <c r="A6549" s="194" t="s">
        <v>7269</v>
      </c>
      <c r="B6549" s="198" t="s">
        <v>451</v>
      </c>
      <c r="C6549" s="196">
        <f>'3'!D19</f>
        <v>0</v>
      </c>
      <c r="D6549" s="197"/>
    </row>
    <row r="6550" spans="1:4">
      <c r="A6550" s="194" t="s">
        <v>7270</v>
      </c>
      <c r="B6550" s="198" t="s">
        <v>453</v>
      </c>
      <c r="C6550" s="196">
        <f>'3'!D20</f>
        <v>0</v>
      </c>
      <c r="D6550" s="197"/>
    </row>
    <row r="6551" spans="1:4">
      <c r="A6551" s="194" t="s">
        <v>7271</v>
      </c>
      <c r="B6551" s="198" t="s">
        <v>455</v>
      </c>
      <c r="C6551" s="196">
        <f>'3'!D21</f>
        <v>0</v>
      </c>
      <c r="D6551" s="197"/>
    </row>
    <row r="6552" spans="1:4">
      <c r="A6552" s="194" t="s">
        <v>7272</v>
      </c>
      <c r="B6552" s="198" t="s">
        <v>457</v>
      </c>
      <c r="C6552" s="196">
        <f>'3'!D22</f>
        <v>0</v>
      </c>
      <c r="D6552" s="197"/>
    </row>
    <row r="6553" spans="1:4">
      <c r="A6553" s="194" t="s">
        <v>7273</v>
      </c>
      <c r="B6553" s="198" t="s">
        <v>459</v>
      </c>
      <c r="C6553" s="196">
        <f>'3'!D23</f>
        <v>0</v>
      </c>
      <c r="D6553" s="197"/>
    </row>
    <row r="6554" spans="1:4">
      <c r="A6554" s="194" t="s">
        <v>7274</v>
      </c>
      <c r="B6554" s="198" t="s">
        <v>461</v>
      </c>
      <c r="C6554" s="196">
        <f>'3'!D24</f>
        <v>0</v>
      </c>
      <c r="D6554" s="197"/>
    </row>
    <row r="6555" spans="1:4">
      <c r="A6555" s="194" t="s">
        <v>7275</v>
      </c>
      <c r="B6555" s="198" t="s">
        <v>463</v>
      </c>
      <c r="C6555" s="196">
        <f>'3'!D25</f>
        <v>0</v>
      </c>
      <c r="D6555" s="197"/>
    </row>
    <row r="6556" spans="1:4">
      <c r="A6556" s="194" t="s">
        <v>7276</v>
      </c>
      <c r="B6556" s="198" t="s">
        <v>465</v>
      </c>
      <c r="C6556" s="196">
        <f>'3'!D26</f>
        <v>0</v>
      </c>
      <c r="D6556" s="197"/>
    </row>
    <row r="6557" spans="1:4">
      <c r="A6557" s="194" t="s">
        <v>7277</v>
      </c>
      <c r="B6557" s="198" t="s">
        <v>467</v>
      </c>
      <c r="C6557" s="196">
        <f>'3'!D27</f>
        <v>0</v>
      </c>
      <c r="D6557" s="197"/>
    </row>
    <row r="6558" spans="1:4">
      <c r="A6558" s="194" t="s">
        <v>7278</v>
      </c>
      <c r="B6558" s="198" t="s">
        <v>469</v>
      </c>
      <c r="C6558" s="196">
        <f>'3'!D28</f>
        <v>0</v>
      </c>
      <c r="D6558" s="197"/>
    </row>
    <row r="6559" spans="1:4">
      <c r="A6559" s="194" t="s">
        <v>7279</v>
      </c>
      <c r="B6559" s="198" t="s">
        <v>471</v>
      </c>
      <c r="C6559" s="196">
        <f>'3'!D29</f>
        <v>0</v>
      </c>
      <c r="D6559" s="197"/>
    </row>
    <row r="6560" ht="25.5" spans="1:4">
      <c r="A6560" s="194" t="s">
        <v>7280</v>
      </c>
      <c r="B6560" s="199" t="s">
        <v>473</v>
      </c>
      <c r="C6560" s="196">
        <f>'3'!D30</f>
        <v>0</v>
      </c>
      <c r="D6560" s="197"/>
    </row>
    <row r="6561" spans="1:4">
      <c r="A6561" s="194" t="s">
        <v>7281</v>
      </c>
      <c r="B6561" s="198" t="s">
        <v>475</v>
      </c>
      <c r="C6561" s="196">
        <f>'3'!D31</f>
        <v>0</v>
      </c>
      <c r="D6561" s="197"/>
    </row>
    <row r="6562" spans="1:4">
      <c r="A6562" s="194" t="s">
        <v>7282</v>
      </c>
      <c r="B6562" s="198" t="s">
        <v>477</v>
      </c>
      <c r="C6562" s="196">
        <f>'4'!D6</f>
        <v>0</v>
      </c>
      <c r="D6562" s="197"/>
    </row>
    <row r="6563" spans="1:4">
      <c r="A6563" s="194" t="s">
        <v>7283</v>
      </c>
      <c r="B6563" s="199" t="s">
        <v>479</v>
      </c>
      <c r="C6563" s="196">
        <f>'4'!D7</f>
        <v>0</v>
      </c>
      <c r="D6563" s="197"/>
    </row>
    <row r="6564" spans="1:4">
      <c r="A6564" s="194" t="s">
        <v>7284</v>
      </c>
      <c r="B6564" s="198" t="s">
        <v>481</v>
      </c>
      <c r="C6564" s="196">
        <f>'4'!D8</f>
        <v>0</v>
      </c>
      <c r="D6564" s="197"/>
    </row>
    <row r="6565" spans="1:4">
      <c r="A6565" s="194" t="s">
        <v>7285</v>
      </c>
      <c r="B6565" s="198" t="s">
        <v>483</v>
      </c>
      <c r="C6565" s="196">
        <f>'4'!D9</f>
        <v>0</v>
      </c>
      <c r="D6565" s="197"/>
    </row>
    <row r="6566" spans="1:4">
      <c r="A6566" s="194" t="s">
        <v>7286</v>
      </c>
      <c r="B6566" s="198" t="s">
        <v>485</v>
      </c>
      <c r="C6566" s="196">
        <f>'4'!D10</f>
        <v>0</v>
      </c>
      <c r="D6566" s="197"/>
    </row>
    <row r="6567" spans="1:4">
      <c r="A6567" s="194" t="s">
        <v>7287</v>
      </c>
      <c r="B6567" s="198" t="s">
        <v>487</v>
      </c>
      <c r="C6567" s="196">
        <f>'4'!D11</f>
        <v>0</v>
      </c>
      <c r="D6567" s="197"/>
    </row>
    <row r="6568" spans="1:4">
      <c r="A6568" s="194" t="s">
        <v>7288</v>
      </c>
      <c r="B6568" s="198" t="s">
        <v>489</v>
      </c>
      <c r="C6568" s="196">
        <f>'4'!D12</f>
        <v>0</v>
      </c>
      <c r="D6568" s="197"/>
    </row>
    <row r="6569" spans="1:4">
      <c r="A6569" s="194" t="s">
        <v>7289</v>
      </c>
      <c r="B6569" s="198" t="s">
        <v>491</v>
      </c>
      <c r="C6569" s="196">
        <f>'4'!D13</f>
        <v>0</v>
      </c>
      <c r="D6569" s="197"/>
    </row>
    <row r="6570" spans="1:4">
      <c r="A6570" s="194" t="s">
        <v>7290</v>
      </c>
      <c r="B6570" s="198" t="s">
        <v>493</v>
      </c>
      <c r="C6570" s="196">
        <f>'4'!D14</f>
        <v>0</v>
      </c>
      <c r="D6570" s="197"/>
    </row>
    <row r="6571" spans="1:4">
      <c r="A6571" s="194" t="s">
        <v>7291</v>
      </c>
      <c r="B6571" s="198" t="s">
        <v>495</v>
      </c>
      <c r="C6571" s="196">
        <f>'4'!D15</f>
        <v>0</v>
      </c>
      <c r="D6571" s="197"/>
    </row>
    <row r="6572" spans="1:4">
      <c r="A6572" s="194" t="s">
        <v>7292</v>
      </c>
      <c r="B6572" s="198" t="s">
        <v>497</v>
      </c>
      <c r="C6572" s="196">
        <f>'4'!D16</f>
        <v>0</v>
      </c>
      <c r="D6572" s="197"/>
    </row>
    <row r="6573" spans="1:4">
      <c r="A6573" s="194" t="s">
        <v>7293</v>
      </c>
      <c r="B6573" s="198" t="s">
        <v>499</v>
      </c>
      <c r="C6573" s="196">
        <f>'4'!D17</f>
        <v>0</v>
      </c>
      <c r="D6573" s="197"/>
    </row>
    <row r="6574" spans="1:4">
      <c r="A6574" s="194" t="s">
        <v>7294</v>
      </c>
      <c r="B6574" s="198" t="s">
        <v>501</v>
      </c>
      <c r="C6574" s="196">
        <f>'4'!D18</f>
        <v>0</v>
      </c>
      <c r="D6574" s="197"/>
    </row>
    <row r="6575" spans="1:4">
      <c r="A6575" s="194" t="s">
        <v>7295</v>
      </c>
      <c r="B6575" s="198" t="s">
        <v>503</v>
      </c>
      <c r="C6575" s="196">
        <f>'4'!D19</f>
        <v>0</v>
      </c>
      <c r="D6575" s="197"/>
    </row>
    <row r="6576" spans="1:4">
      <c r="A6576" s="194" t="s">
        <v>7296</v>
      </c>
      <c r="B6576" s="198" t="s">
        <v>505</v>
      </c>
      <c r="C6576" s="196">
        <f>'4'!D20</f>
        <v>0</v>
      </c>
      <c r="D6576" s="197"/>
    </row>
    <row r="6577" spans="1:4">
      <c r="A6577" s="194" t="s">
        <v>7297</v>
      </c>
      <c r="B6577" s="198" t="s">
        <v>507</v>
      </c>
      <c r="C6577" s="196">
        <f>'4'!D21</f>
        <v>0</v>
      </c>
      <c r="D6577" s="197"/>
    </row>
    <row r="6578" spans="1:4">
      <c r="A6578" s="194" t="s">
        <v>7298</v>
      </c>
      <c r="B6578" s="198" t="s">
        <v>509</v>
      </c>
      <c r="C6578" s="196">
        <f>'4'!D22</f>
        <v>0</v>
      </c>
      <c r="D6578" s="197"/>
    </row>
    <row r="6579" spans="1:4">
      <c r="A6579" s="194" t="s">
        <v>7299</v>
      </c>
      <c r="B6579" s="198" t="s">
        <v>511</v>
      </c>
      <c r="C6579" s="196">
        <f>'4'!D23</f>
        <v>0</v>
      </c>
      <c r="D6579" s="197"/>
    </row>
    <row r="6580" spans="1:4">
      <c r="A6580" s="194" t="s">
        <v>7300</v>
      </c>
      <c r="B6580" s="198" t="s">
        <v>513</v>
      </c>
      <c r="C6580" s="196">
        <f>'4'!D24</f>
        <v>0</v>
      </c>
      <c r="D6580" s="197"/>
    </row>
    <row r="6581" spans="1:4">
      <c r="A6581" s="194" t="s">
        <v>7301</v>
      </c>
      <c r="B6581" s="198" t="s">
        <v>515</v>
      </c>
      <c r="C6581" s="196">
        <f>'4'!D25</f>
        <v>0</v>
      </c>
      <c r="D6581" s="197"/>
    </row>
    <row r="6582" spans="1:4">
      <c r="A6582" s="194" t="s">
        <v>7302</v>
      </c>
      <c r="B6582" s="198" t="s">
        <v>517</v>
      </c>
      <c r="C6582" s="196" t="str">
        <f>'4'!D26</f>
        <v>X</v>
      </c>
      <c r="D6582" s="197"/>
    </row>
    <row r="6583" spans="1:4">
      <c r="A6583" s="194" t="s">
        <v>7303</v>
      </c>
      <c r="B6583" s="198" t="s">
        <v>519</v>
      </c>
      <c r="C6583" s="196">
        <f>'4'!D27</f>
        <v>0</v>
      </c>
      <c r="D6583" s="197"/>
    </row>
    <row r="6584" s="181" customFormat="1" spans="1:11">
      <c r="A6584" s="194" t="s">
        <v>7304</v>
      </c>
      <c r="B6584" s="198" t="s">
        <v>521</v>
      </c>
      <c r="C6584" s="196">
        <f>'4'!D28</f>
        <v>0</v>
      </c>
      <c r="D6584" s="197"/>
      <c r="K6584" s="203"/>
    </row>
    <row r="6585" ht="25.5" spans="1:4">
      <c r="A6585" s="194" t="s">
        <v>7305</v>
      </c>
      <c r="B6585" s="198" t="s">
        <v>523</v>
      </c>
      <c r="C6585" s="196">
        <f>'4'!D29</f>
        <v>0</v>
      </c>
      <c r="D6585" s="197"/>
    </row>
    <row r="6586" s="181" customFormat="1" spans="1:11">
      <c r="A6586" s="194" t="s">
        <v>7306</v>
      </c>
      <c r="B6586" s="198" t="s">
        <v>6988</v>
      </c>
      <c r="C6586" s="196">
        <f>'4'!D30</f>
        <v>0</v>
      </c>
      <c r="D6586" s="197"/>
      <c r="K6586" s="203"/>
    </row>
    <row r="6587" spans="1:4">
      <c r="A6587" s="194" t="s">
        <v>7307</v>
      </c>
      <c r="B6587" s="198" t="s">
        <v>527</v>
      </c>
      <c r="C6587" s="196" t="str">
        <f>'4'!D31</f>
        <v>X</v>
      </c>
      <c r="D6587" s="197"/>
    </row>
    <row r="6588" spans="1:4">
      <c r="A6588" s="194" t="s">
        <v>7308</v>
      </c>
      <c r="B6588" s="198" t="s">
        <v>529</v>
      </c>
      <c r="C6588" s="196" t="str">
        <f>'4'!D32</f>
        <v>X</v>
      </c>
      <c r="D6588" s="197"/>
    </row>
    <row r="6589" spans="1:4">
      <c r="A6589" s="194" t="s">
        <v>7309</v>
      </c>
      <c r="B6589" s="198" t="s">
        <v>531</v>
      </c>
      <c r="C6589" s="196" t="str">
        <f>'4'!D33</f>
        <v>X</v>
      </c>
      <c r="D6589" s="197"/>
    </row>
    <row r="6590" spans="1:4">
      <c r="A6590" s="194" t="s">
        <v>7310</v>
      </c>
      <c r="B6590" s="198" t="s">
        <v>533</v>
      </c>
      <c r="C6590" s="196" t="str">
        <f>'5'!D6</f>
        <v>X</v>
      </c>
      <c r="D6590" s="197"/>
    </row>
    <row r="6591" spans="1:4">
      <c r="A6591" s="194" t="s">
        <v>7311</v>
      </c>
      <c r="B6591" s="198" t="s">
        <v>535</v>
      </c>
      <c r="C6591" s="196" t="str">
        <f>'5'!D7</f>
        <v>X</v>
      </c>
      <c r="D6591" s="197"/>
    </row>
    <row r="6592" spans="1:4">
      <c r="A6592" s="194" t="s">
        <v>7312</v>
      </c>
      <c r="B6592" s="198" t="s">
        <v>537</v>
      </c>
      <c r="C6592" s="196">
        <f>'5'!D8</f>
        <v>0</v>
      </c>
      <c r="D6592" s="197"/>
    </row>
    <row r="6593" spans="1:4">
      <c r="A6593" s="194" t="s">
        <v>7313</v>
      </c>
      <c r="B6593" s="198" t="s">
        <v>539</v>
      </c>
      <c r="C6593" s="196">
        <f>'5'!D9</f>
        <v>0</v>
      </c>
      <c r="D6593" s="197"/>
    </row>
    <row r="6594" spans="1:4">
      <c r="A6594" s="194" t="s">
        <v>7314</v>
      </c>
      <c r="B6594" s="198" t="s">
        <v>541</v>
      </c>
      <c r="C6594" s="196">
        <f>'5'!D10</f>
        <v>0</v>
      </c>
      <c r="D6594" s="197"/>
    </row>
    <row r="6595" spans="1:4">
      <c r="A6595" s="194" t="s">
        <v>7315</v>
      </c>
      <c r="B6595" s="198" t="s">
        <v>543</v>
      </c>
      <c r="C6595" s="196">
        <f>'5'!D11</f>
        <v>0</v>
      </c>
      <c r="D6595" s="197"/>
    </row>
    <row r="6596" spans="1:4">
      <c r="A6596" s="194" t="s">
        <v>7316</v>
      </c>
      <c r="B6596" s="198" t="s">
        <v>545</v>
      </c>
      <c r="C6596" s="196">
        <f>'5'!D12</f>
        <v>0</v>
      </c>
      <c r="D6596" s="197"/>
    </row>
    <row r="6597" spans="1:4">
      <c r="A6597" s="194" t="s">
        <v>7317</v>
      </c>
      <c r="B6597" s="198" t="s">
        <v>547</v>
      </c>
      <c r="C6597" s="196">
        <f>'5'!D13</f>
        <v>0</v>
      </c>
      <c r="D6597" s="197"/>
    </row>
    <row r="6598" spans="1:4">
      <c r="A6598" s="194" t="s">
        <v>7318</v>
      </c>
      <c r="B6598" s="198" t="s">
        <v>549</v>
      </c>
      <c r="C6598" s="196">
        <f>'5'!D14</f>
        <v>0</v>
      </c>
      <c r="D6598" s="197"/>
    </row>
    <row r="6599" spans="1:4">
      <c r="A6599" s="194" t="s">
        <v>7319</v>
      </c>
      <c r="B6599" s="198" t="s">
        <v>551</v>
      </c>
      <c r="C6599" s="196">
        <f>'5'!D15</f>
        <v>0</v>
      </c>
      <c r="D6599" s="197"/>
    </row>
    <row r="6600" spans="1:4">
      <c r="A6600" s="194" t="s">
        <v>7320</v>
      </c>
      <c r="B6600" s="198" t="s">
        <v>553</v>
      </c>
      <c r="C6600" s="196">
        <f>'5'!D16</f>
        <v>0</v>
      </c>
      <c r="D6600" s="197"/>
    </row>
    <row r="6601" spans="1:4">
      <c r="A6601" s="194" t="s">
        <v>7321</v>
      </c>
      <c r="B6601" s="198" t="s">
        <v>555</v>
      </c>
      <c r="C6601" s="196">
        <f>'5'!D17</f>
        <v>0</v>
      </c>
      <c r="D6601" s="197"/>
    </row>
    <row r="6602" spans="1:4">
      <c r="A6602" s="194" t="s">
        <v>7322</v>
      </c>
      <c r="B6602" s="198" t="s">
        <v>557</v>
      </c>
      <c r="C6602" s="196">
        <f>'5'!D18</f>
        <v>0</v>
      </c>
      <c r="D6602" s="197"/>
    </row>
    <row r="6603" spans="1:4">
      <c r="A6603" s="194" t="s">
        <v>7323</v>
      </c>
      <c r="B6603" s="198" t="s">
        <v>559</v>
      </c>
      <c r="C6603" s="196">
        <f>'5'!D19</f>
        <v>0</v>
      </c>
      <c r="D6603" s="197"/>
    </row>
    <row r="6604" spans="1:4">
      <c r="A6604" s="194" t="s">
        <v>7324</v>
      </c>
      <c r="B6604" s="198" t="s">
        <v>561</v>
      </c>
      <c r="C6604" s="196">
        <f>'5'!D20</f>
        <v>0</v>
      </c>
      <c r="D6604" s="197"/>
    </row>
    <row r="6605" spans="1:4">
      <c r="A6605" s="194" t="s">
        <v>7325</v>
      </c>
      <c r="B6605" s="198" t="s">
        <v>563</v>
      </c>
      <c r="C6605" s="196">
        <f>'5'!D21</f>
        <v>0</v>
      </c>
      <c r="D6605" s="197"/>
    </row>
    <row r="6606" spans="1:4">
      <c r="A6606" s="194" t="s">
        <v>7326</v>
      </c>
      <c r="B6606" s="198" t="s">
        <v>254</v>
      </c>
      <c r="C6606" s="196">
        <f>'5'!D22</f>
        <v>0</v>
      </c>
      <c r="D6606" s="197"/>
    </row>
    <row r="6607" spans="1:4">
      <c r="A6607" s="194" t="s">
        <v>7327</v>
      </c>
      <c r="B6607" s="198" t="s">
        <v>566</v>
      </c>
      <c r="C6607" s="196">
        <f>'5'!D23</f>
        <v>0</v>
      </c>
      <c r="D6607" s="197"/>
    </row>
    <row r="6608" spans="1:4">
      <c r="A6608" s="194" t="s">
        <v>7328</v>
      </c>
      <c r="B6608" s="198" t="s">
        <v>568</v>
      </c>
      <c r="C6608" s="196">
        <f>'5'!D24</f>
        <v>0</v>
      </c>
      <c r="D6608" s="197"/>
    </row>
    <row r="6609" spans="1:4">
      <c r="A6609" s="194" t="s">
        <v>7329</v>
      </c>
      <c r="B6609" s="198" t="s">
        <v>570</v>
      </c>
      <c r="C6609" s="196">
        <f>'5'!D25</f>
        <v>0</v>
      </c>
      <c r="D6609" s="197"/>
    </row>
    <row r="6610" spans="1:4">
      <c r="A6610" s="194" t="s">
        <v>7330</v>
      </c>
      <c r="B6610" s="198" t="s">
        <v>572</v>
      </c>
      <c r="C6610" s="196">
        <f>'5'!D26</f>
        <v>0</v>
      </c>
      <c r="D6610" s="197"/>
    </row>
    <row r="6611" spans="1:4">
      <c r="A6611" s="194" t="s">
        <v>7331</v>
      </c>
      <c r="B6611" s="198" t="s">
        <v>574</v>
      </c>
      <c r="C6611" s="196">
        <f>'5'!D27</f>
        <v>0</v>
      </c>
      <c r="D6611" s="197"/>
    </row>
    <row r="6612" spans="1:4">
      <c r="A6612" s="194" t="s">
        <v>7332</v>
      </c>
      <c r="B6612" s="198" t="s">
        <v>576</v>
      </c>
      <c r="C6612" s="196">
        <f>'5'!D28</f>
        <v>0</v>
      </c>
      <c r="D6612" s="197"/>
    </row>
    <row r="6613" spans="1:4">
      <c r="A6613" s="194" t="s">
        <v>7333</v>
      </c>
      <c r="B6613" s="198" t="s">
        <v>578</v>
      </c>
      <c r="C6613" s="196">
        <f>'5'!D30</f>
        <v>0</v>
      </c>
      <c r="D6613" s="197"/>
    </row>
    <row r="6614" spans="1:4">
      <c r="A6614" s="194" t="s">
        <v>7334</v>
      </c>
      <c r="B6614" s="198" t="s">
        <v>582</v>
      </c>
      <c r="C6614" s="196">
        <f>'6'!D7</f>
        <v>0</v>
      </c>
      <c r="D6614" s="197"/>
    </row>
    <row r="6615" spans="1:4">
      <c r="A6615" s="194" t="s">
        <v>7335</v>
      </c>
      <c r="B6615" s="198" t="s">
        <v>584</v>
      </c>
      <c r="C6615" s="196">
        <f>'6'!D8</f>
        <v>0</v>
      </c>
      <c r="D6615" s="197"/>
    </row>
    <row r="6616" spans="1:4">
      <c r="A6616" s="194" t="s">
        <v>7336</v>
      </c>
      <c r="B6616" s="198" t="s">
        <v>586</v>
      </c>
      <c r="C6616" s="196">
        <f>'6'!D13</f>
        <v>0</v>
      </c>
      <c r="D6616" s="197"/>
    </row>
    <row r="6617" spans="1:4">
      <c r="A6617" s="194" t="s">
        <v>7337</v>
      </c>
      <c r="B6617" s="198" t="s">
        <v>588</v>
      </c>
      <c r="C6617" s="196">
        <f>'6'!D17</f>
        <v>0</v>
      </c>
      <c r="D6617" s="197"/>
    </row>
    <row r="6618" ht="25.5" spans="1:4">
      <c r="A6618" s="194" t="s">
        <v>7338</v>
      </c>
      <c r="B6618" s="198" t="s">
        <v>2662</v>
      </c>
      <c r="C6618" s="196">
        <f>'6'!D19</f>
        <v>0</v>
      </c>
      <c r="D6618" s="197"/>
    </row>
    <row r="6619" spans="1:4">
      <c r="A6619" s="194" t="s">
        <v>7339</v>
      </c>
      <c r="B6619" s="199" t="s">
        <v>592</v>
      </c>
      <c r="C6619" s="196">
        <f>'6'!D20</f>
        <v>0</v>
      </c>
      <c r="D6619" s="197"/>
    </row>
    <row r="6620" spans="1:4">
      <c r="A6620" s="194" t="s">
        <v>7340</v>
      </c>
      <c r="B6620" s="198" t="s">
        <v>594</v>
      </c>
      <c r="C6620" s="196">
        <f>'6'!D22</f>
        <v>0</v>
      </c>
      <c r="D6620" s="197"/>
    </row>
    <row r="6621" spans="1:4">
      <c r="A6621" s="194" t="s">
        <v>7341</v>
      </c>
      <c r="B6621" s="198" t="s">
        <v>596</v>
      </c>
      <c r="C6621" s="196">
        <f>'6'!D23</f>
        <v>0</v>
      </c>
      <c r="D6621" s="197"/>
    </row>
    <row r="6622" spans="1:4">
      <c r="A6622" s="194" t="s">
        <v>7342</v>
      </c>
      <c r="B6622" s="198" t="s">
        <v>598</v>
      </c>
      <c r="C6622" s="196">
        <f>'6'!D24</f>
        <v>0</v>
      </c>
      <c r="D6622" s="197"/>
    </row>
    <row r="6623" spans="1:4">
      <c r="A6623" s="194" t="s">
        <v>7343</v>
      </c>
      <c r="B6623" s="198" t="s">
        <v>600</v>
      </c>
      <c r="C6623" s="196">
        <f>'6'!D25</f>
        <v>0</v>
      </c>
      <c r="D6623" s="197"/>
    </row>
    <row r="6624" spans="1:4">
      <c r="A6624" s="194" t="s">
        <v>7344</v>
      </c>
      <c r="B6624" s="198" t="s">
        <v>602</v>
      </c>
      <c r="C6624" s="196">
        <f>'6'!D26</f>
        <v>0</v>
      </c>
      <c r="D6624" s="197"/>
    </row>
    <row r="6625" spans="1:4">
      <c r="A6625" s="194" t="s">
        <v>7345</v>
      </c>
      <c r="B6625" s="198" t="s">
        <v>559</v>
      </c>
      <c r="C6625" s="196">
        <f>'6'!D27</f>
        <v>0</v>
      </c>
      <c r="D6625" s="197"/>
    </row>
    <row r="6626" spans="1:4">
      <c r="A6626" s="194" t="s">
        <v>7346</v>
      </c>
      <c r="B6626" s="198" t="s">
        <v>605</v>
      </c>
      <c r="C6626" s="196">
        <f>'7'!D6</f>
        <v>0</v>
      </c>
      <c r="D6626" s="197"/>
    </row>
    <row r="6627" spans="1:4">
      <c r="A6627" s="194" t="s">
        <v>7347</v>
      </c>
      <c r="B6627" s="198" t="s">
        <v>607</v>
      </c>
      <c r="C6627" s="196">
        <f>'7'!D7</f>
        <v>0</v>
      </c>
      <c r="D6627" s="197"/>
    </row>
    <row r="6628" spans="1:4">
      <c r="A6628" s="194" t="s">
        <v>7348</v>
      </c>
      <c r="B6628" s="198" t="s">
        <v>358</v>
      </c>
      <c r="C6628" s="196">
        <f>'7'!D8</f>
        <v>0</v>
      </c>
      <c r="D6628" s="197"/>
    </row>
    <row r="6629" spans="1:4">
      <c r="A6629" s="194" t="s">
        <v>7349</v>
      </c>
      <c r="B6629" s="198" t="s">
        <v>610</v>
      </c>
      <c r="C6629" s="196">
        <f>'7'!D9</f>
        <v>0</v>
      </c>
      <c r="D6629" s="197"/>
    </row>
    <row r="6630" spans="1:4">
      <c r="A6630" s="194" t="s">
        <v>7350</v>
      </c>
      <c r="B6630" s="198" t="s">
        <v>612</v>
      </c>
      <c r="C6630" s="196">
        <f>'7'!D10</f>
        <v>0</v>
      </c>
      <c r="D6630" s="197"/>
    </row>
    <row r="6631" spans="1:4">
      <c r="A6631" s="194" t="s">
        <v>7351</v>
      </c>
      <c r="B6631" s="198" t="s">
        <v>614</v>
      </c>
      <c r="C6631" s="196">
        <f>'7'!D11</f>
        <v>0</v>
      </c>
      <c r="D6631" s="197"/>
    </row>
    <row r="6632" spans="1:4">
      <c r="A6632" s="194" t="s">
        <v>7352</v>
      </c>
      <c r="B6632" s="198" t="s">
        <v>616</v>
      </c>
      <c r="C6632" s="196">
        <f>'7'!D12</f>
        <v>0</v>
      </c>
      <c r="D6632" s="197"/>
    </row>
    <row r="6633" spans="1:4">
      <c r="A6633" s="194" t="s">
        <v>7353</v>
      </c>
      <c r="B6633" s="198" t="s">
        <v>618</v>
      </c>
      <c r="C6633" s="196">
        <f>'7'!D13</f>
        <v>0</v>
      </c>
      <c r="D6633" s="197"/>
    </row>
    <row r="6634" spans="1:4">
      <c r="A6634" s="194" t="s">
        <v>7354</v>
      </c>
      <c r="B6634" s="198" t="s">
        <v>620</v>
      </c>
      <c r="C6634" s="196">
        <f>'7'!D19</f>
        <v>0</v>
      </c>
      <c r="D6634" s="197"/>
    </row>
    <row r="6635" spans="1:4">
      <c r="A6635" s="194" t="s">
        <v>7355</v>
      </c>
      <c r="B6635" s="199" t="s">
        <v>622</v>
      </c>
      <c r="C6635" s="196">
        <f>'7'!D20</f>
        <v>0</v>
      </c>
      <c r="D6635" s="197"/>
    </row>
    <row r="6636" spans="1:4">
      <c r="A6636" s="194" t="s">
        <v>7356</v>
      </c>
      <c r="B6636" s="199" t="s">
        <v>624</v>
      </c>
      <c r="C6636" s="196">
        <f>'7'!D21</f>
        <v>0</v>
      </c>
      <c r="D6636" s="197"/>
    </row>
    <row r="6637" spans="1:4">
      <c r="A6637" s="194" t="s">
        <v>7357</v>
      </c>
      <c r="B6637" s="198" t="s">
        <v>626</v>
      </c>
      <c r="C6637" s="196">
        <f>'7'!D22</f>
        <v>0</v>
      </c>
      <c r="D6637" s="197"/>
    </row>
    <row r="6638" spans="1:4">
      <c r="A6638" s="194" t="s">
        <v>7358</v>
      </c>
      <c r="B6638" s="198" t="s">
        <v>628</v>
      </c>
      <c r="C6638" s="196">
        <f>'7'!D23</f>
        <v>0</v>
      </c>
      <c r="D6638" s="197"/>
    </row>
    <row r="6639" spans="1:4">
      <c r="A6639" s="194" t="s">
        <v>7359</v>
      </c>
      <c r="B6639" s="198" t="s">
        <v>630</v>
      </c>
      <c r="C6639" s="196">
        <f>'7'!D24</f>
        <v>0</v>
      </c>
      <c r="D6639" s="197"/>
    </row>
    <row r="6640" spans="1:4">
      <c r="A6640" s="194" t="s">
        <v>7360</v>
      </c>
      <c r="B6640" s="198" t="s">
        <v>7361</v>
      </c>
      <c r="C6640" s="196">
        <f>'7'!D25</f>
        <v>0</v>
      </c>
      <c r="D6640" s="197"/>
    </row>
    <row r="6641" ht="25.5" spans="1:4">
      <c r="A6641" s="194" t="s">
        <v>7362</v>
      </c>
      <c r="B6641" s="195" t="s">
        <v>7363</v>
      </c>
      <c r="C6641" s="196">
        <f>'2'!F11</f>
        <v>0</v>
      </c>
      <c r="D6641" s="197"/>
    </row>
    <row r="6642" spans="1:4">
      <c r="A6642" s="194" t="s">
        <v>7364</v>
      </c>
      <c r="B6642" s="195" t="s">
        <v>2693</v>
      </c>
      <c r="C6642" s="196">
        <f>'2'!F13</f>
        <v>0</v>
      </c>
      <c r="D6642" s="197"/>
    </row>
    <row r="6643" spans="1:4">
      <c r="A6643" s="194" t="s">
        <v>7365</v>
      </c>
      <c r="B6643" s="198" t="s">
        <v>394</v>
      </c>
      <c r="C6643" s="196">
        <f>'2'!F14</f>
        <v>0</v>
      </c>
      <c r="D6643" s="197"/>
    </row>
    <row r="6644" spans="1:4">
      <c r="A6644" s="194" t="s">
        <v>7366</v>
      </c>
      <c r="B6644" s="198" t="s">
        <v>396</v>
      </c>
      <c r="C6644" s="196">
        <f>'2'!F15</f>
        <v>0</v>
      </c>
      <c r="D6644" s="197"/>
    </row>
    <row r="6645" spans="1:4">
      <c r="A6645" s="194" t="s">
        <v>7367</v>
      </c>
      <c r="B6645" s="198" t="s">
        <v>398</v>
      </c>
      <c r="C6645" s="196">
        <f>'2'!F16</f>
        <v>0</v>
      </c>
      <c r="D6645" s="197"/>
    </row>
    <row r="6646" spans="1:4">
      <c r="A6646" s="194" t="s">
        <v>7368</v>
      </c>
      <c r="B6646" s="198" t="s">
        <v>84</v>
      </c>
      <c r="C6646" s="196">
        <f>'2'!F17</f>
        <v>0</v>
      </c>
      <c r="D6646" s="197"/>
    </row>
    <row r="6647" spans="1:4">
      <c r="A6647" s="194" t="s">
        <v>7369</v>
      </c>
      <c r="B6647" s="198" t="s">
        <v>401</v>
      </c>
      <c r="C6647" s="196">
        <f>'2'!F18</f>
        <v>0</v>
      </c>
      <c r="D6647" s="197"/>
    </row>
    <row r="6648" spans="1:4">
      <c r="A6648" s="194" t="s">
        <v>7370</v>
      </c>
      <c r="B6648" s="198" t="s">
        <v>403</v>
      </c>
      <c r="C6648" s="196">
        <f>'2'!F19</f>
        <v>0</v>
      </c>
      <c r="D6648" s="197"/>
    </row>
    <row r="6649" spans="1:4">
      <c r="A6649" s="194" t="s">
        <v>7371</v>
      </c>
      <c r="B6649" s="198" t="s">
        <v>405</v>
      </c>
      <c r="C6649" s="196">
        <f>'2'!F20</f>
        <v>0</v>
      </c>
      <c r="D6649" s="197"/>
    </row>
    <row r="6650" spans="1:4">
      <c r="A6650" s="194" t="s">
        <v>7372</v>
      </c>
      <c r="B6650" s="198" t="s">
        <v>409</v>
      </c>
      <c r="C6650" s="196">
        <f>'2'!F22</f>
        <v>0</v>
      </c>
      <c r="D6650" s="197"/>
    </row>
    <row r="6651" spans="1:4">
      <c r="A6651" s="194" t="s">
        <v>7373</v>
      </c>
      <c r="B6651" s="198" t="s">
        <v>411</v>
      </c>
      <c r="C6651" s="196">
        <f>'2'!F23</f>
        <v>0</v>
      </c>
      <c r="D6651" s="197"/>
    </row>
    <row r="6652" spans="1:4">
      <c r="A6652" s="194" t="s">
        <v>7374</v>
      </c>
      <c r="B6652" s="198" t="s">
        <v>413</v>
      </c>
      <c r="C6652" s="196">
        <f>'2'!F24</f>
        <v>0</v>
      </c>
      <c r="D6652" s="197"/>
    </row>
    <row r="6653" spans="1:4">
      <c r="A6653" s="194" t="s">
        <v>7375</v>
      </c>
      <c r="B6653" s="198" t="s">
        <v>415</v>
      </c>
      <c r="C6653" s="196">
        <f>'2'!F25</f>
        <v>0</v>
      </c>
      <c r="D6653" s="197"/>
    </row>
    <row r="6654" spans="1:4">
      <c r="A6654" s="194" t="s">
        <v>7376</v>
      </c>
      <c r="B6654" s="198" t="s">
        <v>417</v>
      </c>
      <c r="C6654" s="196">
        <f>'2'!F26</f>
        <v>0</v>
      </c>
      <c r="D6654" s="197"/>
    </row>
    <row r="6655" spans="1:4">
      <c r="A6655" s="194" t="s">
        <v>7377</v>
      </c>
      <c r="B6655" s="198" t="s">
        <v>419</v>
      </c>
      <c r="C6655" s="196">
        <f>'2'!F27</f>
        <v>0</v>
      </c>
      <c r="D6655" s="197"/>
    </row>
    <row r="6656" spans="1:4">
      <c r="A6656" s="194" t="s">
        <v>7378</v>
      </c>
      <c r="B6656" s="198" t="s">
        <v>421</v>
      </c>
      <c r="C6656" s="196">
        <f>'2'!F28</f>
        <v>0</v>
      </c>
      <c r="D6656" s="197"/>
    </row>
    <row r="6657" spans="1:4">
      <c r="A6657" s="194" t="s">
        <v>7379</v>
      </c>
      <c r="B6657" s="198" t="s">
        <v>423</v>
      </c>
      <c r="C6657" s="196">
        <f>'2'!F29</f>
        <v>0</v>
      </c>
      <c r="D6657" s="197"/>
    </row>
    <row r="6658" spans="1:4">
      <c r="A6658" s="194" t="s">
        <v>7380</v>
      </c>
      <c r="B6658" s="198" t="s">
        <v>425</v>
      </c>
      <c r="C6658" s="196">
        <f>'3'!F6</f>
        <v>0</v>
      </c>
      <c r="D6658" s="197"/>
    </row>
    <row r="6659" spans="1:4">
      <c r="A6659" s="194" t="s">
        <v>7381</v>
      </c>
      <c r="B6659" s="198" t="s">
        <v>427</v>
      </c>
      <c r="C6659" s="196">
        <f>'3'!F7</f>
        <v>0</v>
      </c>
      <c r="D6659" s="197"/>
    </row>
    <row r="6660" spans="1:4">
      <c r="A6660" s="194" t="s">
        <v>7382</v>
      </c>
      <c r="B6660" s="198" t="s">
        <v>429</v>
      </c>
      <c r="C6660" s="196">
        <f>'3'!F8</f>
        <v>0</v>
      </c>
      <c r="D6660" s="197"/>
    </row>
    <row r="6661" spans="1:4">
      <c r="A6661" s="194" t="s">
        <v>7383</v>
      </c>
      <c r="B6661" s="198" t="s">
        <v>431</v>
      </c>
      <c r="C6661" s="196">
        <f>'3'!F9</f>
        <v>0</v>
      </c>
      <c r="D6661" s="197"/>
    </row>
    <row r="6662" spans="1:4">
      <c r="A6662" s="194" t="s">
        <v>7384</v>
      </c>
      <c r="B6662" s="198" t="s">
        <v>433</v>
      </c>
      <c r="C6662" s="196">
        <f>'3'!F10</f>
        <v>0</v>
      </c>
      <c r="D6662" s="197"/>
    </row>
    <row r="6663" spans="1:4">
      <c r="A6663" s="194" t="s">
        <v>7385</v>
      </c>
      <c r="B6663" s="198" t="s">
        <v>435</v>
      </c>
      <c r="C6663" s="196">
        <f>'3'!F11</f>
        <v>0</v>
      </c>
      <c r="D6663" s="197"/>
    </row>
    <row r="6664" spans="1:4">
      <c r="A6664" s="194" t="s">
        <v>7386</v>
      </c>
      <c r="B6664" s="198" t="s">
        <v>437</v>
      </c>
      <c r="C6664" s="196">
        <f>'3'!F12</f>
        <v>0</v>
      </c>
      <c r="D6664" s="197"/>
    </row>
    <row r="6665" spans="1:4">
      <c r="A6665" s="194" t="s">
        <v>7387</v>
      </c>
      <c r="B6665" s="198" t="s">
        <v>439</v>
      </c>
      <c r="C6665" s="196">
        <f>'3'!F13</f>
        <v>0</v>
      </c>
      <c r="D6665" s="197"/>
    </row>
    <row r="6666" spans="1:4">
      <c r="A6666" s="194" t="s">
        <v>7388</v>
      </c>
      <c r="B6666" s="198" t="s">
        <v>441</v>
      </c>
      <c r="C6666" s="196">
        <f>'3'!F14</f>
        <v>0</v>
      </c>
      <c r="D6666" s="197"/>
    </row>
    <row r="6667" spans="1:4">
      <c r="A6667" s="194" t="s">
        <v>7389</v>
      </c>
      <c r="B6667" s="198" t="s">
        <v>443</v>
      </c>
      <c r="C6667" s="196">
        <f>'3'!F15</f>
        <v>0</v>
      </c>
      <c r="D6667" s="197"/>
    </row>
    <row r="6668" spans="1:4">
      <c r="A6668" s="194" t="s">
        <v>7390</v>
      </c>
      <c r="B6668" s="198" t="s">
        <v>445</v>
      </c>
      <c r="C6668" s="196">
        <f>'3'!F16</f>
        <v>0</v>
      </c>
      <c r="D6668" s="197"/>
    </row>
    <row r="6669" spans="1:4">
      <c r="A6669" s="194" t="s">
        <v>7391</v>
      </c>
      <c r="B6669" s="198" t="s">
        <v>447</v>
      </c>
      <c r="C6669" s="196">
        <f>'3'!F17</f>
        <v>0</v>
      </c>
      <c r="D6669" s="197"/>
    </row>
    <row r="6670" spans="1:4">
      <c r="A6670" s="194" t="s">
        <v>7392</v>
      </c>
      <c r="B6670" s="198" t="s">
        <v>449</v>
      </c>
      <c r="C6670" s="196">
        <f>'3'!F18</f>
        <v>0</v>
      </c>
      <c r="D6670" s="197"/>
    </row>
    <row r="6671" spans="1:4">
      <c r="A6671" s="194" t="s">
        <v>7393</v>
      </c>
      <c r="B6671" s="198" t="s">
        <v>451</v>
      </c>
      <c r="C6671" s="196">
        <f>'3'!F19</f>
        <v>0</v>
      </c>
      <c r="D6671" s="197"/>
    </row>
    <row r="6672" spans="1:4">
      <c r="A6672" s="194" t="s">
        <v>7394</v>
      </c>
      <c r="B6672" s="198" t="s">
        <v>453</v>
      </c>
      <c r="C6672" s="196">
        <f>'3'!F20</f>
        <v>0</v>
      </c>
      <c r="D6672" s="197"/>
    </row>
    <row r="6673" spans="1:4">
      <c r="A6673" s="194" t="s">
        <v>7395</v>
      </c>
      <c r="B6673" s="198" t="s">
        <v>455</v>
      </c>
      <c r="C6673" s="196">
        <f>'3'!F21</f>
        <v>0</v>
      </c>
      <c r="D6673" s="197"/>
    </row>
    <row r="6674" spans="1:4">
      <c r="A6674" s="194" t="s">
        <v>7396</v>
      </c>
      <c r="B6674" s="198" t="s">
        <v>457</v>
      </c>
      <c r="C6674" s="196">
        <f>'3'!F22</f>
        <v>0</v>
      </c>
      <c r="D6674" s="197"/>
    </row>
    <row r="6675" spans="1:4">
      <c r="A6675" s="194" t="s">
        <v>7397</v>
      </c>
      <c r="B6675" s="198" t="s">
        <v>459</v>
      </c>
      <c r="C6675" s="196">
        <f>'3'!F23</f>
        <v>0</v>
      </c>
      <c r="D6675" s="197"/>
    </row>
    <row r="6676" spans="1:4">
      <c r="A6676" s="194" t="s">
        <v>7398</v>
      </c>
      <c r="B6676" s="198" t="s">
        <v>461</v>
      </c>
      <c r="C6676" s="196">
        <f>'3'!F24</f>
        <v>0</v>
      </c>
      <c r="D6676" s="197"/>
    </row>
    <row r="6677" spans="1:4">
      <c r="A6677" s="194" t="s">
        <v>7399</v>
      </c>
      <c r="B6677" s="198" t="s">
        <v>463</v>
      </c>
      <c r="C6677" s="196">
        <f>'3'!F25</f>
        <v>0</v>
      </c>
      <c r="D6677" s="197"/>
    </row>
    <row r="6678" spans="1:4">
      <c r="A6678" s="194" t="s">
        <v>7400</v>
      </c>
      <c r="B6678" s="198" t="s">
        <v>465</v>
      </c>
      <c r="C6678" s="196">
        <f>'3'!F26</f>
        <v>0</v>
      </c>
      <c r="D6678" s="197"/>
    </row>
    <row r="6679" spans="1:4">
      <c r="A6679" s="194" t="s">
        <v>7401</v>
      </c>
      <c r="B6679" s="198" t="s">
        <v>467</v>
      </c>
      <c r="C6679" s="196">
        <f>'3'!F27</f>
        <v>0</v>
      </c>
      <c r="D6679" s="197"/>
    </row>
    <row r="6680" spans="1:4">
      <c r="A6680" s="194" t="s">
        <v>7402</v>
      </c>
      <c r="B6680" s="198" t="s">
        <v>469</v>
      </c>
      <c r="C6680" s="196">
        <f>'3'!F28</f>
        <v>0</v>
      </c>
      <c r="D6680" s="197"/>
    </row>
    <row r="6681" spans="1:4">
      <c r="A6681" s="194" t="s">
        <v>7403</v>
      </c>
      <c r="B6681" s="198" t="s">
        <v>471</v>
      </c>
      <c r="C6681" s="196">
        <f>'3'!F29</f>
        <v>0</v>
      </c>
      <c r="D6681" s="197"/>
    </row>
    <row r="6682" ht="25.5" spans="1:4">
      <c r="A6682" s="194" t="s">
        <v>7404</v>
      </c>
      <c r="B6682" s="199" t="s">
        <v>473</v>
      </c>
      <c r="C6682" s="196">
        <f>'3'!F30</f>
        <v>0</v>
      </c>
      <c r="D6682" s="197"/>
    </row>
    <row r="6683" spans="1:4">
      <c r="A6683" s="194" t="s">
        <v>7405</v>
      </c>
      <c r="B6683" s="198" t="s">
        <v>475</v>
      </c>
      <c r="C6683" s="196">
        <f>'3'!F31</f>
        <v>0</v>
      </c>
      <c r="D6683" s="197"/>
    </row>
    <row r="6684" spans="1:4">
      <c r="A6684" s="194" t="s">
        <v>7406</v>
      </c>
      <c r="B6684" s="198" t="s">
        <v>477</v>
      </c>
      <c r="C6684" s="196">
        <f>'4'!F6</f>
        <v>0</v>
      </c>
      <c r="D6684" s="197"/>
    </row>
    <row r="6685" spans="1:4">
      <c r="A6685" s="194" t="s">
        <v>7407</v>
      </c>
      <c r="B6685" s="199" t="s">
        <v>479</v>
      </c>
      <c r="C6685" s="196">
        <f>'4'!F7</f>
        <v>0</v>
      </c>
      <c r="D6685" s="197"/>
    </row>
    <row r="6686" spans="1:4">
      <c r="A6686" s="194" t="s">
        <v>7408</v>
      </c>
      <c r="B6686" s="198" t="s">
        <v>481</v>
      </c>
      <c r="C6686" s="196">
        <f>'4'!F8</f>
        <v>0</v>
      </c>
      <c r="D6686" s="197"/>
    </row>
    <row r="6687" spans="1:4">
      <c r="A6687" s="194" t="s">
        <v>7409</v>
      </c>
      <c r="B6687" s="198" t="s">
        <v>483</v>
      </c>
      <c r="C6687" s="196">
        <f>'4'!F9</f>
        <v>0</v>
      </c>
      <c r="D6687" s="197"/>
    </row>
    <row r="6688" spans="1:4">
      <c r="A6688" s="194" t="s">
        <v>7410</v>
      </c>
      <c r="B6688" s="198" t="s">
        <v>485</v>
      </c>
      <c r="C6688" s="196">
        <f>'4'!F10</f>
        <v>0</v>
      </c>
      <c r="D6688" s="197"/>
    </row>
    <row r="6689" spans="1:4">
      <c r="A6689" s="194" t="s">
        <v>7411</v>
      </c>
      <c r="B6689" s="198" t="s">
        <v>487</v>
      </c>
      <c r="C6689" s="196">
        <f>'4'!F11</f>
        <v>0</v>
      </c>
      <c r="D6689" s="197"/>
    </row>
    <row r="6690" spans="1:4">
      <c r="A6690" s="194" t="s">
        <v>7412</v>
      </c>
      <c r="B6690" s="198" t="s">
        <v>489</v>
      </c>
      <c r="C6690" s="196">
        <f>'4'!F12</f>
        <v>0</v>
      </c>
      <c r="D6690" s="197"/>
    </row>
    <row r="6691" spans="1:4">
      <c r="A6691" s="194" t="s">
        <v>7413</v>
      </c>
      <c r="B6691" s="198" t="s">
        <v>491</v>
      </c>
      <c r="C6691" s="196">
        <f>'4'!F13</f>
        <v>0</v>
      </c>
      <c r="D6691" s="197"/>
    </row>
    <row r="6692" spans="1:4">
      <c r="A6692" s="194" t="s">
        <v>7414</v>
      </c>
      <c r="B6692" s="198" t="s">
        <v>493</v>
      </c>
      <c r="C6692" s="196">
        <f>'4'!F14</f>
        <v>0</v>
      </c>
      <c r="D6692" s="197"/>
    </row>
    <row r="6693" spans="1:4">
      <c r="A6693" s="194" t="s">
        <v>7415</v>
      </c>
      <c r="B6693" s="198" t="s">
        <v>495</v>
      </c>
      <c r="C6693" s="196">
        <f>'4'!F15</f>
        <v>0</v>
      </c>
      <c r="D6693" s="197"/>
    </row>
    <row r="6694" spans="1:4">
      <c r="A6694" s="194" t="s">
        <v>7416</v>
      </c>
      <c r="B6694" s="198" t="s">
        <v>497</v>
      </c>
      <c r="C6694" s="196">
        <f>'4'!F16</f>
        <v>0</v>
      </c>
      <c r="D6694" s="197"/>
    </row>
    <row r="6695" spans="1:4">
      <c r="A6695" s="194" t="s">
        <v>7417</v>
      </c>
      <c r="B6695" s="198" t="s">
        <v>499</v>
      </c>
      <c r="C6695" s="196">
        <f>'4'!F17</f>
        <v>0</v>
      </c>
      <c r="D6695" s="197"/>
    </row>
    <row r="6696" spans="1:4">
      <c r="A6696" s="194" t="s">
        <v>7418</v>
      </c>
      <c r="B6696" s="198" t="s">
        <v>501</v>
      </c>
      <c r="C6696" s="196">
        <f>'4'!F18</f>
        <v>0</v>
      </c>
      <c r="D6696" s="197"/>
    </row>
    <row r="6697" spans="1:4">
      <c r="A6697" s="194" t="s">
        <v>7419</v>
      </c>
      <c r="B6697" s="198" t="s">
        <v>503</v>
      </c>
      <c r="C6697" s="196">
        <f>'4'!F19</f>
        <v>0</v>
      </c>
      <c r="D6697" s="197"/>
    </row>
    <row r="6698" spans="1:4">
      <c r="A6698" s="194" t="s">
        <v>7420</v>
      </c>
      <c r="B6698" s="198" t="s">
        <v>505</v>
      </c>
      <c r="C6698" s="196">
        <f>'4'!F20</f>
        <v>0</v>
      </c>
      <c r="D6698" s="197"/>
    </row>
    <row r="6699" spans="1:4">
      <c r="A6699" s="194" t="s">
        <v>7421</v>
      </c>
      <c r="B6699" s="198" t="s">
        <v>507</v>
      </c>
      <c r="C6699" s="196">
        <f>'4'!F21</f>
        <v>0</v>
      </c>
      <c r="D6699" s="197"/>
    </row>
    <row r="6700" spans="1:4">
      <c r="A6700" s="194" t="s">
        <v>7422</v>
      </c>
      <c r="B6700" s="198" t="s">
        <v>509</v>
      </c>
      <c r="C6700" s="196">
        <f>'4'!F22</f>
        <v>0</v>
      </c>
      <c r="D6700" s="197"/>
    </row>
    <row r="6701" spans="1:4">
      <c r="A6701" s="194" t="s">
        <v>7423</v>
      </c>
      <c r="B6701" s="198" t="s">
        <v>511</v>
      </c>
      <c r="C6701" s="196">
        <f>'4'!F23</f>
        <v>0</v>
      </c>
      <c r="D6701" s="197"/>
    </row>
    <row r="6702" spans="1:4">
      <c r="A6702" s="194" t="s">
        <v>7424</v>
      </c>
      <c r="B6702" s="198" t="s">
        <v>513</v>
      </c>
      <c r="C6702" s="196">
        <f>'4'!F24</f>
        <v>0</v>
      </c>
      <c r="D6702" s="197"/>
    </row>
    <row r="6703" spans="1:4">
      <c r="A6703" s="194" t="s">
        <v>7425</v>
      </c>
      <c r="B6703" s="198" t="s">
        <v>515</v>
      </c>
      <c r="C6703" s="196">
        <f>'4'!F25</f>
        <v>0</v>
      </c>
      <c r="D6703" s="197"/>
    </row>
    <row r="6704" spans="1:4">
      <c r="A6704" s="194" t="s">
        <v>7426</v>
      </c>
      <c r="B6704" s="198" t="s">
        <v>517</v>
      </c>
      <c r="C6704" s="196">
        <f>'4'!F26</f>
        <v>0</v>
      </c>
      <c r="D6704" s="197"/>
    </row>
    <row r="6705" spans="1:4">
      <c r="A6705" s="194" t="s">
        <v>7427</v>
      </c>
      <c r="B6705" s="198" t="s">
        <v>519</v>
      </c>
      <c r="C6705" s="196">
        <f>'4'!F27</f>
        <v>0</v>
      </c>
      <c r="D6705" s="197"/>
    </row>
    <row r="6706" spans="1:4">
      <c r="A6706" s="194" t="s">
        <v>7428</v>
      </c>
      <c r="B6706" s="198" t="s">
        <v>521</v>
      </c>
      <c r="C6706" s="196">
        <f>'4'!F28</f>
        <v>0</v>
      </c>
      <c r="D6706" s="197"/>
    </row>
    <row r="6707" ht="25.5" spans="1:4">
      <c r="A6707" s="194" t="s">
        <v>7429</v>
      </c>
      <c r="B6707" s="198" t="s">
        <v>523</v>
      </c>
      <c r="C6707" s="196">
        <f>'4'!F29</f>
        <v>0</v>
      </c>
      <c r="D6707" s="197"/>
    </row>
    <row r="6708" spans="1:4">
      <c r="A6708" s="194" t="s">
        <v>7430</v>
      </c>
      <c r="B6708" s="198" t="s">
        <v>6988</v>
      </c>
      <c r="C6708" s="196">
        <f>'4'!F30</f>
        <v>0</v>
      </c>
      <c r="D6708" s="197"/>
    </row>
    <row r="6709" spans="1:4">
      <c r="A6709" s="194" t="s">
        <v>7431</v>
      </c>
      <c r="B6709" s="198" t="s">
        <v>527</v>
      </c>
      <c r="C6709" s="196">
        <f>'4'!F31</f>
        <v>0</v>
      </c>
      <c r="D6709" s="197"/>
    </row>
    <row r="6710" spans="1:4">
      <c r="A6710" s="194" t="s">
        <v>7432</v>
      </c>
      <c r="B6710" s="198" t="s">
        <v>529</v>
      </c>
      <c r="C6710" s="196">
        <f>'4'!F32</f>
        <v>0</v>
      </c>
      <c r="D6710" s="197"/>
    </row>
    <row r="6711" spans="1:4">
      <c r="A6711" s="194" t="s">
        <v>7433</v>
      </c>
      <c r="B6711" s="198" t="s">
        <v>531</v>
      </c>
      <c r="C6711" s="196">
        <f>'4'!F33</f>
        <v>0</v>
      </c>
      <c r="D6711" s="197"/>
    </row>
    <row r="6712" spans="1:4">
      <c r="A6712" s="194" t="s">
        <v>7434</v>
      </c>
      <c r="B6712" s="198" t="s">
        <v>533</v>
      </c>
      <c r="C6712" s="196">
        <f>'5'!F6</f>
        <v>0</v>
      </c>
      <c r="D6712" s="197"/>
    </row>
    <row r="6713" spans="1:4">
      <c r="A6713" s="194" t="s">
        <v>7435</v>
      </c>
      <c r="B6713" s="198" t="s">
        <v>535</v>
      </c>
      <c r="C6713" s="196">
        <f>'5'!F7</f>
        <v>0</v>
      </c>
      <c r="D6713" s="197"/>
    </row>
    <row r="6714" spans="1:4">
      <c r="A6714" s="194" t="s">
        <v>7436</v>
      </c>
      <c r="B6714" s="198" t="s">
        <v>537</v>
      </c>
      <c r="C6714" s="196">
        <f>'5'!F8</f>
        <v>0</v>
      </c>
      <c r="D6714" s="197"/>
    </row>
    <row r="6715" spans="1:4">
      <c r="A6715" s="194" t="s">
        <v>7437</v>
      </c>
      <c r="B6715" s="198" t="s">
        <v>539</v>
      </c>
      <c r="C6715" s="196">
        <f>'5'!F9</f>
        <v>0</v>
      </c>
      <c r="D6715" s="197"/>
    </row>
    <row r="6716" spans="1:4">
      <c r="A6716" s="194" t="s">
        <v>7438</v>
      </c>
      <c r="B6716" s="198" t="s">
        <v>541</v>
      </c>
      <c r="C6716" s="196">
        <f>'5'!F10</f>
        <v>0</v>
      </c>
      <c r="D6716" s="197"/>
    </row>
    <row r="6717" spans="1:4">
      <c r="A6717" s="194" t="s">
        <v>7439</v>
      </c>
      <c r="B6717" s="198" t="s">
        <v>543</v>
      </c>
      <c r="C6717" s="196">
        <f>'5'!F11</f>
        <v>0</v>
      </c>
      <c r="D6717" s="197"/>
    </row>
    <row r="6718" spans="1:4">
      <c r="A6718" s="194" t="s">
        <v>7440</v>
      </c>
      <c r="B6718" s="198" t="s">
        <v>545</v>
      </c>
      <c r="C6718" s="196">
        <f>'5'!F12</f>
        <v>0</v>
      </c>
      <c r="D6718" s="197"/>
    </row>
    <row r="6719" spans="1:4">
      <c r="A6719" s="194" t="s">
        <v>7441</v>
      </c>
      <c r="B6719" s="198" t="s">
        <v>547</v>
      </c>
      <c r="C6719" s="196">
        <f>'5'!F13</f>
        <v>0</v>
      </c>
      <c r="D6719" s="197"/>
    </row>
    <row r="6720" spans="1:4">
      <c r="A6720" s="194" t="s">
        <v>7442</v>
      </c>
      <c r="B6720" s="198" t="s">
        <v>549</v>
      </c>
      <c r="C6720" s="196">
        <f>'5'!F14</f>
        <v>0</v>
      </c>
      <c r="D6720" s="197"/>
    </row>
    <row r="6721" spans="1:4">
      <c r="A6721" s="194" t="s">
        <v>7443</v>
      </c>
      <c r="B6721" s="198" t="s">
        <v>551</v>
      </c>
      <c r="C6721" s="196">
        <f>'5'!F15</f>
        <v>0</v>
      </c>
      <c r="D6721" s="197"/>
    </row>
    <row r="6722" spans="1:4">
      <c r="A6722" s="194" t="s">
        <v>7444</v>
      </c>
      <c r="B6722" s="198" t="s">
        <v>553</v>
      </c>
      <c r="C6722" s="196">
        <f>'5'!F16</f>
        <v>0</v>
      </c>
      <c r="D6722" s="197"/>
    </row>
    <row r="6723" spans="1:4">
      <c r="A6723" s="194" t="s">
        <v>7445</v>
      </c>
      <c r="B6723" s="198" t="s">
        <v>555</v>
      </c>
      <c r="C6723" s="196">
        <f>'5'!F17</f>
        <v>0</v>
      </c>
      <c r="D6723" s="197"/>
    </row>
    <row r="6724" spans="1:4">
      <c r="A6724" s="194" t="s">
        <v>7446</v>
      </c>
      <c r="B6724" s="198" t="s">
        <v>559</v>
      </c>
      <c r="C6724" s="196">
        <f>'5'!F19</f>
        <v>0</v>
      </c>
      <c r="D6724" s="197"/>
    </row>
    <row r="6725" spans="1:4">
      <c r="A6725" s="194" t="s">
        <v>7447</v>
      </c>
      <c r="B6725" s="198" t="s">
        <v>561</v>
      </c>
      <c r="C6725" s="196">
        <f>'5'!F20</f>
        <v>0</v>
      </c>
      <c r="D6725" s="197"/>
    </row>
    <row r="6726" spans="1:4">
      <c r="A6726" s="194" t="s">
        <v>7448</v>
      </c>
      <c r="B6726" s="198" t="s">
        <v>563</v>
      </c>
      <c r="C6726" s="196">
        <f>'5'!F21</f>
        <v>0</v>
      </c>
      <c r="D6726" s="197"/>
    </row>
    <row r="6727" spans="1:4">
      <c r="A6727" s="194" t="s">
        <v>7449</v>
      </c>
      <c r="B6727" s="198" t="s">
        <v>254</v>
      </c>
      <c r="C6727" s="196">
        <f>'5'!F22</f>
        <v>0</v>
      </c>
      <c r="D6727" s="197"/>
    </row>
    <row r="6728" spans="1:4">
      <c r="A6728" s="194" t="s">
        <v>7450</v>
      </c>
      <c r="B6728" s="198" t="s">
        <v>566</v>
      </c>
      <c r="C6728" s="196">
        <f>'5'!F23</f>
        <v>0</v>
      </c>
      <c r="D6728" s="197"/>
    </row>
    <row r="6729" spans="1:4">
      <c r="A6729" s="194" t="s">
        <v>7451</v>
      </c>
      <c r="B6729" s="198" t="s">
        <v>568</v>
      </c>
      <c r="C6729" s="196">
        <f>'5'!F24</f>
        <v>0</v>
      </c>
      <c r="D6729" s="197"/>
    </row>
    <row r="6730" spans="1:4">
      <c r="A6730" s="194" t="s">
        <v>7452</v>
      </c>
      <c r="B6730" s="198" t="s">
        <v>570</v>
      </c>
      <c r="C6730" s="196">
        <f>'5'!F25</f>
        <v>0</v>
      </c>
      <c r="D6730" s="197"/>
    </row>
    <row r="6731" spans="1:4">
      <c r="A6731" s="194" t="s">
        <v>7453</v>
      </c>
      <c r="B6731" s="198" t="s">
        <v>572</v>
      </c>
      <c r="C6731" s="196">
        <f>'5'!F26</f>
        <v>0</v>
      </c>
      <c r="D6731" s="197"/>
    </row>
    <row r="6732" spans="1:4">
      <c r="A6732" s="194" t="s">
        <v>7454</v>
      </c>
      <c r="B6732" s="198" t="s">
        <v>574</v>
      </c>
      <c r="C6732" s="196">
        <f>'5'!F27</f>
        <v>0</v>
      </c>
      <c r="D6732" s="197"/>
    </row>
    <row r="6733" spans="1:4">
      <c r="A6733" s="194" t="s">
        <v>7455</v>
      </c>
      <c r="B6733" s="198" t="s">
        <v>576</v>
      </c>
      <c r="C6733" s="196">
        <f>'5'!F28</f>
        <v>0</v>
      </c>
      <c r="D6733" s="197"/>
    </row>
    <row r="6734" spans="1:4">
      <c r="A6734" s="194" t="s">
        <v>7456</v>
      </c>
      <c r="B6734" s="198" t="s">
        <v>578</v>
      </c>
      <c r="C6734" s="196">
        <f>'5'!F30</f>
        <v>0</v>
      </c>
      <c r="D6734" s="197"/>
    </row>
    <row r="6735" spans="1:4">
      <c r="A6735" s="194" t="s">
        <v>7457</v>
      </c>
      <c r="B6735" s="198" t="s">
        <v>582</v>
      </c>
      <c r="C6735" s="196">
        <f>'6'!F7</f>
        <v>0</v>
      </c>
      <c r="D6735" s="197"/>
    </row>
    <row r="6736" spans="1:4">
      <c r="A6736" s="194" t="s">
        <v>7458</v>
      </c>
      <c r="B6736" s="198" t="s">
        <v>584</v>
      </c>
      <c r="C6736" s="196">
        <f>'6'!F8</f>
        <v>0</v>
      </c>
      <c r="D6736" s="197"/>
    </row>
    <row r="6737" spans="1:4">
      <c r="A6737" s="194" t="s">
        <v>7459</v>
      </c>
      <c r="B6737" s="198" t="s">
        <v>586</v>
      </c>
      <c r="C6737" s="196">
        <f>'6'!F13</f>
        <v>0</v>
      </c>
      <c r="D6737" s="197"/>
    </row>
    <row r="6738" spans="1:4">
      <c r="A6738" s="194" t="s">
        <v>7460</v>
      </c>
      <c r="B6738" s="198" t="s">
        <v>588</v>
      </c>
      <c r="C6738" s="196">
        <f>'6'!F17</f>
        <v>0</v>
      </c>
      <c r="D6738" s="197"/>
    </row>
    <row r="6739" ht="25.5" spans="1:4">
      <c r="A6739" s="194" t="s">
        <v>7461</v>
      </c>
      <c r="B6739" s="198" t="s">
        <v>2662</v>
      </c>
      <c r="C6739" s="196">
        <f>'6'!F19</f>
        <v>0</v>
      </c>
      <c r="D6739" s="197"/>
    </row>
    <row r="6740" spans="1:4">
      <c r="A6740" s="194" t="s">
        <v>7462</v>
      </c>
      <c r="B6740" s="199" t="s">
        <v>592</v>
      </c>
      <c r="C6740" s="196">
        <f>'6'!F20</f>
        <v>0</v>
      </c>
      <c r="D6740" s="197"/>
    </row>
    <row r="6741" spans="1:4">
      <c r="A6741" s="194" t="s">
        <v>7463</v>
      </c>
      <c r="B6741" s="198" t="s">
        <v>594</v>
      </c>
      <c r="C6741" s="196">
        <f>'6'!F22</f>
        <v>0</v>
      </c>
      <c r="D6741" s="197"/>
    </row>
    <row r="6742" spans="1:4">
      <c r="A6742" s="194" t="s">
        <v>7464</v>
      </c>
      <c r="B6742" s="198" t="s">
        <v>596</v>
      </c>
      <c r="C6742" s="196">
        <f>'6'!F23</f>
        <v>0</v>
      </c>
      <c r="D6742" s="197"/>
    </row>
    <row r="6743" spans="1:4">
      <c r="A6743" s="194" t="s">
        <v>7465</v>
      </c>
      <c r="B6743" s="198" t="s">
        <v>598</v>
      </c>
      <c r="C6743" s="196">
        <f>'6'!F24</f>
        <v>0</v>
      </c>
      <c r="D6743" s="197"/>
    </row>
    <row r="6744" spans="1:4">
      <c r="A6744" s="194" t="s">
        <v>7466</v>
      </c>
      <c r="B6744" s="198" t="s">
        <v>600</v>
      </c>
      <c r="C6744" s="196">
        <f>'6'!F25</f>
        <v>0</v>
      </c>
      <c r="D6744" s="197"/>
    </row>
    <row r="6745" spans="1:4">
      <c r="A6745" s="194" t="s">
        <v>7467</v>
      </c>
      <c r="B6745" s="198" t="s">
        <v>602</v>
      </c>
      <c r="C6745" s="196">
        <f>'6'!F26</f>
        <v>0</v>
      </c>
      <c r="D6745" s="197"/>
    </row>
    <row r="6746" spans="1:4">
      <c r="A6746" s="194" t="s">
        <v>7468</v>
      </c>
      <c r="B6746" s="198" t="s">
        <v>559</v>
      </c>
      <c r="C6746" s="196">
        <f>'6'!F27</f>
        <v>0</v>
      </c>
      <c r="D6746" s="197"/>
    </row>
    <row r="6747" spans="1:4">
      <c r="A6747" s="194" t="s">
        <v>7469</v>
      </c>
      <c r="B6747" s="198" t="s">
        <v>605</v>
      </c>
      <c r="C6747" s="196">
        <f>'7'!F6</f>
        <v>0</v>
      </c>
      <c r="D6747" s="197"/>
    </row>
    <row r="6748" spans="1:4">
      <c r="A6748" s="194" t="s">
        <v>7470</v>
      </c>
      <c r="B6748" s="198" t="s">
        <v>607</v>
      </c>
      <c r="C6748" s="196">
        <f>'7'!F7</f>
        <v>0</v>
      </c>
      <c r="D6748" s="197"/>
    </row>
    <row r="6749" spans="1:4">
      <c r="A6749" s="194" t="s">
        <v>7471</v>
      </c>
      <c r="B6749" s="198" t="s">
        <v>358</v>
      </c>
      <c r="C6749" s="196">
        <f>'7'!F8</f>
        <v>0</v>
      </c>
      <c r="D6749" s="197"/>
    </row>
    <row r="6750" spans="1:4">
      <c r="A6750" s="194" t="s">
        <v>7472</v>
      </c>
      <c r="B6750" s="198" t="s">
        <v>610</v>
      </c>
      <c r="C6750" s="196">
        <f>'7'!F9</f>
        <v>0</v>
      </c>
      <c r="D6750" s="197"/>
    </row>
    <row r="6751" spans="1:4">
      <c r="A6751" s="194" t="s">
        <v>7473</v>
      </c>
      <c r="B6751" s="198" t="s">
        <v>612</v>
      </c>
      <c r="C6751" s="196">
        <f>'7'!F10</f>
        <v>0</v>
      </c>
      <c r="D6751" s="197"/>
    </row>
    <row r="6752" spans="1:4">
      <c r="A6752" s="194" t="s">
        <v>7474</v>
      </c>
      <c r="B6752" s="198" t="s">
        <v>614</v>
      </c>
      <c r="C6752" s="196">
        <f>'7'!F11</f>
        <v>0</v>
      </c>
      <c r="D6752" s="197"/>
    </row>
    <row r="6753" spans="1:4">
      <c r="A6753" s="194" t="s">
        <v>7475</v>
      </c>
      <c r="B6753" s="198" t="s">
        <v>616</v>
      </c>
      <c r="C6753" s="196">
        <f>'7'!F12</f>
        <v>0</v>
      </c>
      <c r="D6753" s="197"/>
    </row>
    <row r="6754" spans="1:4">
      <c r="A6754" s="194" t="s">
        <v>7476</v>
      </c>
      <c r="B6754" s="198" t="s">
        <v>618</v>
      </c>
      <c r="C6754" s="196">
        <f>'7'!F13</f>
        <v>0</v>
      </c>
      <c r="D6754" s="197"/>
    </row>
    <row r="6755" spans="1:4">
      <c r="A6755" s="194" t="s">
        <v>7477</v>
      </c>
      <c r="B6755" s="198" t="s">
        <v>620</v>
      </c>
      <c r="C6755" s="196">
        <f>'7'!F19</f>
        <v>0</v>
      </c>
      <c r="D6755" s="197"/>
    </row>
    <row r="6756" spans="1:4">
      <c r="A6756" s="194" t="s">
        <v>7478</v>
      </c>
      <c r="B6756" s="199" t="s">
        <v>622</v>
      </c>
      <c r="C6756" s="196">
        <f>'7'!F20</f>
        <v>0</v>
      </c>
      <c r="D6756" s="197"/>
    </row>
    <row r="6757" spans="1:4">
      <c r="A6757" s="194" t="s">
        <v>7479</v>
      </c>
      <c r="B6757" s="199" t="s">
        <v>624</v>
      </c>
      <c r="C6757" s="196">
        <f>'7'!F21</f>
        <v>0</v>
      </c>
      <c r="D6757" s="197"/>
    </row>
    <row r="6758" spans="1:4">
      <c r="A6758" s="194" t="s">
        <v>7480</v>
      </c>
      <c r="B6758" s="198" t="s">
        <v>626</v>
      </c>
      <c r="C6758" s="196">
        <f>'7'!F22</f>
        <v>0</v>
      </c>
      <c r="D6758" s="197"/>
    </row>
    <row r="6759" spans="1:4">
      <c r="A6759" s="194" t="s">
        <v>7481</v>
      </c>
      <c r="B6759" s="198" t="s">
        <v>628</v>
      </c>
      <c r="C6759" s="196">
        <f>'7'!F23</f>
        <v>0</v>
      </c>
      <c r="D6759" s="197"/>
    </row>
    <row r="6760" spans="1:4">
      <c r="A6760" s="194" t="s">
        <v>7482</v>
      </c>
      <c r="B6760" s="198" t="s">
        <v>630</v>
      </c>
      <c r="C6760" s="196">
        <f>'7'!F24</f>
        <v>0</v>
      </c>
      <c r="D6760" s="197"/>
    </row>
    <row r="6761" spans="1:4">
      <c r="A6761" s="194" t="s">
        <v>7483</v>
      </c>
      <c r="B6761" s="198" t="s">
        <v>7361</v>
      </c>
      <c r="C6761" s="196">
        <f>'7'!F25</f>
        <v>0</v>
      </c>
      <c r="D6761" s="197"/>
    </row>
    <row r="6762" ht="25.5" spans="1:4">
      <c r="A6762" s="194" t="s">
        <v>7484</v>
      </c>
      <c r="B6762" s="195" t="s">
        <v>7485</v>
      </c>
      <c r="C6762" s="196">
        <f>'2'!H11</f>
        <v>0</v>
      </c>
      <c r="D6762" s="197"/>
    </row>
    <row r="6763" spans="1:4">
      <c r="A6763" s="194" t="s">
        <v>7486</v>
      </c>
      <c r="B6763" s="195" t="s">
        <v>2693</v>
      </c>
      <c r="C6763" s="196">
        <f>'2'!H13</f>
        <v>0</v>
      </c>
      <c r="D6763" s="197"/>
    </row>
    <row r="6764" spans="1:4">
      <c r="A6764" s="194" t="s">
        <v>7487</v>
      </c>
      <c r="B6764" s="198" t="s">
        <v>394</v>
      </c>
      <c r="C6764" s="196">
        <f>'2'!H14</f>
        <v>0</v>
      </c>
      <c r="D6764" s="197"/>
    </row>
    <row r="6765" spans="1:4">
      <c r="A6765" s="194" t="s">
        <v>7488</v>
      </c>
      <c r="B6765" s="198" t="s">
        <v>396</v>
      </c>
      <c r="C6765" s="196">
        <f>'2'!H15</f>
        <v>0</v>
      </c>
      <c r="D6765" s="197"/>
    </row>
    <row r="6766" spans="1:4">
      <c r="A6766" s="194" t="s">
        <v>7489</v>
      </c>
      <c r="B6766" s="198" t="s">
        <v>398</v>
      </c>
      <c r="C6766" s="196">
        <f>'2'!H16</f>
        <v>0</v>
      </c>
      <c r="D6766" s="197"/>
    </row>
    <row r="6767" spans="1:4">
      <c r="A6767" s="194" t="s">
        <v>7490</v>
      </c>
      <c r="B6767" s="198" t="s">
        <v>84</v>
      </c>
      <c r="C6767" s="196">
        <f>'2'!H17</f>
        <v>0</v>
      </c>
      <c r="D6767" s="197"/>
    </row>
    <row r="6768" spans="1:4">
      <c r="A6768" s="194" t="s">
        <v>7491</v>
      </c>
      <c r="B6768" s="198" t="s">
        <v>401</v>
      </c>
      <c r="C6768" s="196">
        <f>'2'!H18</f>
        <v>0</v>
      </c>
      <c r="D6768" s="197"/>
    </row>
    <row r="6769" spans="1:4">
      <c r="A6769" s="194" t="s">
        <v>7492</v>
      </c>
      <c r="B6769" s="198" t="s">
        <v>403</v>
      </c>
      <c r="C6769" s="196">
        <f>'2'!H19</f>
        <v>0</v>
      </c>
      <c r="D6769" s="197"/>
    </row>
    <row r="6770" spans="1:4">
      <c r="A6770" s="194" t="s">
        <v>7493</v>
      </c>
      <c r="B6770" s="198" t="s">
        <v>405</v>
      </c>
      <c r="C6770" s="196">
        <f>'2'!H20</f>
        <v>0</v>
      </c>
      <c r="D6770" s="197"/>
    </row>
    <row r="6771" spans="1:4">
      <c r="A6771" s="194" t="s">
        <v>7494</v>
      </c>
      <c r="B6771" s="198" t="s">
        <v>409</v>
      </c>
      <c r="C6771" s="196">
        <f>'2'!H22</f>
        <v>0</v>
      </c>
      <c r="D6771" s="197"/>
    </row>
    <row r="6772" spans="1:4">
      <c r="A6772" s="194" t="s">
        <v>7495</v>
      </c>
      <c r="B6772" s="198" t="s">
        <v>411</v>
      </c>
      <c r="C6772" s="196">
        <f>'2'!H23</f>
        <v>0</v>
      </c>
      <c r="D6772" s="197"/>
    </row>
    <row r="6773" spans="1:4">
      <c r="A6773" s="194" t="s">
        <v>7496</v>
      </c>
      <c r="B6773" s="198" t="s">
        <v>413</v>
      </c>
      <c r="C6773" s="196">
        <f>'2'!H24</f>
        <v>0</v>
      </c>
      <c r="D6773" s="197"/>
    </row>
    <row r="6774" spans="1:4">
      <c r="A6774" s="194" t="s">
        <v>7497</v>
      </c>
      <c r="B6774" s="198" t="s">
        <v>415</v>
      </c>
      <c r="C6774" s="196">
        <f>'2'!H25</f>
        <v>0</v>
      </c>
      <c r="D6774" s="197"/>
    </row>
    <row r="6775" spans="1:4">
      <c r="A6775" s="194" t="s">
        <v>7498</v>
      </c>
      <c r="B6775" s="198" t="s">
        <v>417</v>
      </c>
      <c r="C6775" s="196">
        <f>'2'!H26</f>
        <v>0</v>
      </c>
      <c r="D6775" s="197"/>
    </row>
    <row r="6776" spans="1:4">
      <c r="A6776" s="194" t="s">
        <v>7499</v>
      </c>
      <c r="B6776" s="198" t="s">
        <v>419</v>
      </c>
      <c r="C6776" s="196">
        <f>'2'!H27</f>
        <v>0</v>
      </c>
      <c r="D6776" s="197"/>
    </row>
    <row r="6777" spans="1:4">
      <c r="A6777" s="194" t="s">
        <v>7500</v>
      </c>
      <c r="B6777" s="198" t="s">
        <v>421</v>
      </c>
      <c r="C6777" s="196">
        <f>'2'!H28</f>
        <v>0</v>
      </c>
      <c r="D6777" s="197"/>
    </row>
    <row r="6778" spans="1:4">
      <c r="A6778" s="194" t="s">
        <v>7501</v>
      </c>
      <c r="B6778" s="198" t="s">
        <v>423</v>
      </c>
      <c r="C6778" s="196">
        <f>'2'!H29</f>
        <v>0</v>
      </c>
      <c r="D6778" s="197"/>
    </row>
    <row r="6779" spans="1:4">
      <c r="A6779" s="194" t="s">
        <v>7502</v>
      </c>
      <c r="B6779" s="198" t="s">
        <v>425</v>
      </c>
      <c r="C6779" s="196">
        <f>'3'!H6</f>
        <v>0</v>
      </c>
      <c r="D6779" s="197"/>
    </row>
    <row r="6780" spans="1:4">
      <c r="A6780" s="194" t="s">
        <v>7503</v>
      </c>
      <c r="B6780" s="198" t="s">
        <v>427</v>
      </c>
      <c r="C6780" s="196">
        <f>'3'!H7</f>
        <v>0</v>
      </c>
      <c r="D6780" s="197"/>
    </row>
    <row r="6781" spans="1:4">
      <c r="A6781" s="194" t="s">
        <v>7504</v>
      </c>
      <c r="B6781" s="198" t="s">
        <v>429</v>
      </c>
      <c r="C6781" s="196">
        <f>'3'!H8</f>
        <v>0</v>
      </c>
      <c r="D6781" s="197"/>
    </row>
    <row r="6782" spans="1:4">
      <c r="A6782" s="194" t="s">
        <v>7505</v>
      </c>
      <c r="B6782" s="198" t="s">
        <v>431</v>
      </c>
      <c r="C6782" s="196">
        <f>'3'!H9</f>
        <v>0</v>
      </c>
      <c r="D6782" s="197"/>
    </row>
    <row r="6783" spans="1:4">
      <c r="A6783" s="194" t="s">
        <v>7506</v>
      </c>
      <c r="B6783" s="198" t="s">
        <v>433</v>
      </c>
      <c r="C6783" s="196">
        <f>'3'!H10</f>
        <v>0</v>
      </c>
      <c r="D6783" s="197"/>
    </row>
    <row r="6784" spans="1:4">
      <c r="A6784" s="194" t="s">
        <v>7507</v>
      </c>
      <c r="B6784" s="198" t="s">
        <v>435</v>
      </c>
      <c r="C6784" s="196">
        <f>'3'!H11</f>
        <v>0</v>
      </c>
      <c r="D6784" s="197"/>
    </row>
    <row r="6785" spans="1:4">
      <c r="A6785" s="194" t="s">
        <v>7508</v>
      </c>
      <c r="B6785" s="198" t="s">
        <v>437</v>
      </c>
      <c r="C6785" s="196">
        <f>'3'!H12</f>
        <v>0</v>
      </c>
      <c r="D6785" s="197"/>
    </row>
    <row r="6786" spans="1:4">
      <c r="A6786" s="194" t="s">
        <v>7509</v>
      </c>
      <c r="B6786" s="198" t="s">
        <v>439</v>
      </c>
      <c r="C6786" s="196">
        <f>'3'!H13</f>
        <v>0</v>
      </c>
      <c r="D6786" s="197"/>
    </row>
    <row r="6787" spans="1:4">
      <c r="A6787" s="194" t="s">
        <v>7510</v>
      </c>
      <c r="B6787" s="198" t="s">
        <v>441</v>
      </c>
      <c r="C6787" s="196">
        <f>'3'!H14</f>
        <v>0</v>
      </c>
      <c r="D6787" s="197"/>
    </row>
    <row r="6788" spans="1:4">
      <c r="A6788" s="194" t="s">
        <v>7511</v>
      </c>
      <c r="B6788" s="198" t="s">
        <v>443</v>
      </c>
      <c r="C6788" s="196">
        <f>'3'!H15</f>
        <v>0</v>
      </c>
      <c r="D6788" s="197"/>
    </row>
    <row r="6789" spans="1:4">
      <c r="A6789" s="194" t="s">
        <v>7512</v>
      </c>
      <c r="B6789" s="198" t="s">
        <v>445</v>
      </c>
      <c r="C6789" s="196">
        <f>'3'!H16</f>
        <v>0</v>
      </c>
      <c r="D6789" s="197"/>
    </row>
    <row r="6790" spans="1:4">
      <c r="A6790" s="194" t="s">
        <v>7513</v>
      </c>
      <c r="B6790" s="198" t="s">
        <v>447</v>
      </c>
      <c r="C6790" s="196">
        <f>'3'!H17</f>
        <v>0</v>
      </c>
      <c r="D6790" s="197"/>
    </row>
    <row r="6791" spans="1:4">
      <c r="A6791" s="194" t="s">
        <v>7514</v>
      </c>
      <c r="B6791" s="198" t="s">
        <v>449</v>
      </c>
      <c r="C6791" s="196">
        <f>'3'!H18</f>
        <v>0</v>
      </c>
      <c r="D6791" s="197"/>
    </row>
    <row r="6792" spans="1:4">
      <c r="A6792" s="194" t="s">
        <v>7515</v>
      </c>
      <c r="B6792" s="198" t="s">
        <v>451</v>
      </c>
      <c r="C6792" s="196">
        <f>'3'!H19</f>
        <v>0</v>
      </c>
      <c r="D6792" s="197"/>
    </row>
    <row r="6793" spans="1:4">
      <c r="A6793" s="194" t="s">
        <v>7516</v>
      </c>
      <c r="B6793" s="198" t="s">
        <v>453</v>
      </c>
      <c r="C6793" s="196">
        <f>'3'!H20</f>
        <v>0</v>
      </c>
      <c r="D6793" s="197"/>
    </row>
    <row r="6794" spans="1:4">
      <c r="A6794" s="194" t="s">
        <v>7517</v>
      </c>
      <c r="B6794" s="198" t="s">
        <v>455</v>
      </c>
      <c r="C6794" s="196">
        <f>'3'!H21</f>
        <v>0</v>
      </c>
      <c r="D6794" s="197"/>
    </row>
    <row r="6795" spans="1:4">
      <c r="A6795" s="194" t="s">
        <v>7518</v>
      </c>
      <c r="B6795" s="198" t="s">
        <v>457</v>
      </c>
      <c r="C6795" s="196">
        <f>'3'!H22</f>
        <v>0</v>
      </c>
      <c r="D6795" s="197"/>
    </row>
    <row r="6796" spans="1:4">
      <c r="A6796" s="194" t="s">
        <v>7519</v>
      </c>
      <c r="B6796" s="198" t="s">
        <v>459</v>
      </c>
      <c r="C6796" s="196">
        <f>'3'!H23</f>
        <v>0</v>
      </c>
      <c r="D6796" s="197"/>
    </row>
    <row r="6797" spans="1:4">
      <c r="A6797" s="194" t="s">
        <v>7520</v>
      </c>
      <c r="B6797" s="198" t="s">
        <v>461</v>
      </c>
      <c r="C6797" s="196">
        <f>'3'!H24</f>
        <v>0</v>
      </c>
      <c r="D6797" s="197"/>
    </row>
    <row r="6798" spans="1:4">
      <c r="A6798" s="194" t="s">
        <v>7521</v>
      </c>
      <c r="B6798" s="198" t="s">
        <v>463</v>
      </c>
      <c r="C6798" s="196">
        <f>'3'!H25</f>
        <v>0</v>
      </c>
      <c r="D6798" s="197"/>
    </row>
    <row r="6799" spans="1:4">
      <c r="A6799" s="194" t="s">
        <v>7522</v>
      </c>
      <c r="B6799" s="198" t="s">
        <v>465</v>
      </c>
      <c r="C6799" s="196">
        <f>'3'!H26</f>
        <v>0</v>
      </c>
      <c r="D6799" s="197"/>
    </row>
    <row r="6800" spans="1:4">
      <c r="A6800" s="194" t="s">
        <v>7523</v>
      </c>
      <c r="B6800" s="198" t="s">
        <v>467</v>
      </c>
      <c r="C6800" s="196">
        <f>'3'!H27</f>
        <v>0</v>
      </c>
      <c r="D6800" s="197"/>
    </row>
    <row r="6801" spans="1:4">
      <c r="A6801" s="194" t="s">
        <v>7524</v>
      </c>
      <c r="B6801" s="198" t="s">
        <v>469</v>
      </c>
      <c r="C6801" s="196">
        <f>'3'!H28</f>
        <v>0</v>
      </c>
      <c r="D6801" s="197"/>
    </row>
    <row r="6802" spans="1:4">
      <c r="A6802" s="194" t="s">
        <v>7525</v>
      </c>
      <c r="B6802" s="198" t="s">
        <v>471</v>
      </c>
      <c r="C6802" s="196">
        <f>'3'!H29</f>
        <v>0</v>
      </c>
      <c r="D6802" s="197"/>
    </row>
    <row r="6803" ht="25.5" spans="1:4">
      <c r="A6803" s="194" t="s">
        <v>7526</v>
      </c>
      <c r="B6803" s="199" t="s">
        <v>473</v>
      </c>
      <c r="C6803" s="196">
        <f>'3'!H30</f>
        <v>0</v>
      </c>
      <c r="D6803" s="197"/>
    </row>
    <row r="6804" spans="1:4">
      <c r="A6804" s="194" t="s">
        <v>7527</v>
      </c>
      <c r="B6804" s="198" t="s">
        <v>475</v>
      </c>
      <c r="C6804" s="196">
        <f>'3'!H31</f>
        <v>0</v>
      </c>
      <c r="D6804" s="197"/>
    </row>
    <row r="6805" spans="1:4">
      <c r="A6805" s="194" t="s">
        <v>7528</v>
      </c>
      <c r="B6805" s="198" t="s">
        <v>477</v>
      </c>
      <c r="C6805" s="196">
        <f>'4'!H6</f>
        <v>0</v>
      </c>
      <c r="D6805" s="197"/>
    </row>
    <row r="6806" spans="1:4">
      <c r="A6806" s="194" t="s">
        <v>7529</v>
      </c>
      <c r="B6806" s="199" t="s">
        <v>479</v>
      </c>
      <c r="C6806" s="196">
        <f>'4'!H7</f>
        <v>0</v>
      </c>
      <c r="D6806" s="197"/>
    </row>
    <row r="6807" spans="1:4">
      <c r="A6807" s="194" t="s">
        <v>7530</v>
      </c>
      <c r="B6807" s="198" t="s">
        <v>481</v>
      </c>
      <c r="C6807" s="196">
        <f>'4'!H8</f>
        <v>0</v>
      </c>
      <c r="D6807" s="197"/>
    </row>
    <row r="6808" spans="1:4">
      <c r="A6808" s="194" t="s">
        <v>7531</v>
      </c>
      <c r="B6808" s="198" t="s">
        <v>483</v>
      </c>
      <c r="C6808" s="196">
        <f>'4'!H9</f>
        <v>0</v>
      </c>
      <c r="D6808" s="197"/>
    </row>
    <row r="6809" spans="1:4">
      <c r="A6809" s="194" t="s">
        <v>7532</v>
      </c>
      <c r="B6809" s="198" t="s">
        <v>485</v>
      </c>
      <c r="C6809" s="196">
        <f>'4'!H10</f>
        <v>0</v>
      </c>
      <c r="D6809" s="197"/>
    </row>
    <row r="6810" spans="1:4">
      <c r="A6810" s="194" t="s">
        <v>7533</v>
      </c>
      <c r="B6810" s="198" t="s">
        <v>487</v>
      </c>
      <c r="C6810" s="196">
        <f>'4'!H11</f>
        <v>0</v>
      </c>
      <c r="D6810" s="197"/>
    </row>
    <row r="6811" spans="1:4">
      <c r="A6811" s="194" t="s">
        <v>7534</v>
      </c>
      <c r="B6811" s="198" t="s">
        <v>489</v>
      </c>
      <c r="C6811" s="196">
        <f>'4'!H12</f>
        <v>0</v>
      </c>
      <c r="D6811" s="197"/>
    </row>
    <row r="6812" spans="1:4">
      <c r="A6812" s="194" t="s">
        <v>7535</v>
      </c>
      <c r="B6812" s="198" t="s">
        <v>491</v>
      </c>
      <c r="C6812" s="196">
        <f>'4'!H13</f>
        <v>0</v>
      </c>
      <c r="D6812" s="197"/>
    </row>
    <row r="6813" spans="1:4">
      <c r="A6813" s="194" t="s">
        <v>7536</v>
      </c>
      <c r="B6813" s="198" t="s">
        <v>493</v>
      </c>
      <c r="C6813" s="196">
        <f>'4'!H14</f>
        <v>0</v>
      </c>
      <c r="D6813" s="197"/>
    </row>
    <row r="6814" spans="1:4">
      <c r="A6814" s="194" t="s">
        <v>7537</v>
      </c>
      <c r="B6814" s="198" t="s">
        <v>495</v>
      </c>
      <c r="C6814" s="196">
        <f>'4'!H15</f>
        <v>0</v>
      </c>
      <c r="D6814" s="197"/>
    </row>
    <row r="6815" spans="1:4">
      <c r="A6815" s="194" t="s">
        <v>7538</v>
      </c>
      <c r="B6815" s="198" t="s">
        <v>497</v>
      </c>
      <c r="C6815" s="196">
        <f>'4'!H16</f>
        <v>0</v>
      </c>
      <c r="D6815" s="197"/>
    </row>
    <row r="6816" spans="1:4">
      <c r="A6816" s="194" t="s">
        <v>7539</v>
      </c>
      <c r="B6816" s="198" t="s">
        <v>499</v>
      </c>
      <c r="C6816" s="196">
        <f>'4'!H17</f>
        <v>0</v>
      </c>
      <c r="D6816" s="197"/>
    </row>
    <row r="6817" spans="1:4">
      <c r="A6817" s="194" t="s">
        <v>7540</v>
      </c>
      <c r="B6817" s="198" t="s">
        <v>501</v>
      </c>
      <c r="C6817" s="196">
        <f>'4'!H18</f>
        <v>0</v>
      </c>
      <c r="D6817" s="197"/>
    </row>
    <row r="6818" spans="1:4">
      <c r="A6818" s="194" t="s">
        <v>7541</v>
      </c>
      <c r="B6818" s="198" t="s">
        <v>503</v>
      </c>
      <c r="C6818" s="196">
        <f>'4'!H19</f>
        <v>0</v>
      </c>
      <c r="D6818" s="197"/>
    </row>
    <row r="6819" spans="1:4">
      <c r="A6819" s="194" t="s">
        <v>7542</v>
      </c>
      <c r="B6819" s="198" t="s">
        <v>505</v>
      </c>
      <c r="C6819" s="196">
        <f>'4'!H20</f>
        <v>0</v>
      </c>
      <c r="D6819" s="197"/>
    </row>
    <row r="6820" spans="1:4">
      <c r="A6820" s="194" t="s">
        <v>7543</v>
      </c>
      <c r="B6820" s="198" t="s">
        <v>507</v>
      </c>
      <c r="C6820" s="196">
        <f>'4'!H21</f>
        <v>0</v>
      </c>
      <c r="D6820" s="197"/>
    </row>
    <row r="6821" spans="1:4">
      <c r="A6821" s="194" t="s">
        <v>7544</v>
      </c>
      <c r="B6821" s="198" t="s">
        <v>509</v>
      </c>
      <c r="C6821" s="196">
        <f>'4'!H22</f>
        <v>0</v>
      </c>
      <c r="D6821" s="197"/>
    </row>
    <row r="6822" spans="1:4">
      <c r="A6822" s="194" t="s">
        <v>7545</v>
      </c>
      <c r="B6822" s="198" t="s">
        <v>511</v>
      </c>
      <c r="C6822" s="196">
        <f>'4'!H23</f>
        <v>0</v>
      </c>
      <c r="D6822" s="197"/>
    </row>
    <row r="6823" spans="1:4">
      <c r="A6823" s="194" t="s">
        <v>7546</v>
      </c>
      <c r="B6823" s="198" t="s">
        <v>513</v>
      </c>
      <c r="C6823" s="196">
        <f>'4'!H24</f>
        <v>0</v>
      </c>
      <c r="D6823" s="197"/>
    </row>
    <row r="6824" spans="1:4">
      <c r="A6824" s="194" t="s">
        <v>7547</v>
      </c>
      <c r="B6824" s="198" t="s">
        <v>515</v>
      </c>
      <c r="C6824" s="196">
        <f>'4'!H25</f>
        <v>0</v>
      </c>
      <c r="D6824" s="197"/>
    </row>
    <row r="6825" spans="1:4">
      <c r="A6825" s="194" t="s">
        <v>7548</v>
      </c>
      <c r="B6825" s="198" t="s">
        <v>517</v>
      </c>
      <c r="C6825" s="196">
        <f>'4'!H26</f>
        <v>0</v>
      </c>
      <c r="D6825" s="197"/>
    </row>
    <row r="6826" spans="1:4">
      <c r="A6826" s="194" t="s">
        <v>7549</v>
      </c>
      <c r="B6826" s="198" t="s">
        <v>519</v>
      </c>
      <c r="C6826" s="196">
        <f>'4'!H27</f>
        <v>0</v>
      </c>
      <c r="D6826" s="197"/>
    </row>
    <row r="6827" spans="1:4">
      <c r="A6827" s="194" t="s">
        <v>7550</v>
      </c>
      <c r="B6827" s="198" t="s">
        <v>521</v>
      </c>
      <c r="C6827" s="196">
        <f>'4'!H28</f>
        <v>0</v>
      </c>
      <c r="D6827" s="197"/>
    </row>
    <row r="6828" ht="25.5" spans="1:4">
      <c r="A6828" s="194" t="s">
        <v>7551</v>
      </c>
      <c r="B6828" s="198" t="s">
        <v>523</v>
      </c>
      <c r="C6828" s="196">
        <f>'4'!H29</f>
        <v>0</v>
      </c>
      <c r="D6828" s="197"/>
    </row>
    <row r="6829" spans="1:4">
      <c r="A6829" s="194" t="s">
        <v>7552</v>
      </c>
      <c r="B6829" s="198" t="s">
        <v>6988</v>
      </c>
      <c r="C6829" s="196">
        <f>'4'!H30</f>
        <v>0</v>
      </c>
      <c r="D6829" s="197"/>
    </row>
    <row r="6830" spans="1:4">
      <c r="A6830" s="194" t="s">
        <v>7553</v>
      </c>
      <c r="B6830" s="198" t="s">
        <v>527</v>
      </c>
      <c r="C6830" s="196">
        <f>'4'!H31</f>
        <v>0</v>
      </c>
      <c r="D6830" s="197"/>
    </row>
    <row r="6831" spans="1:4">
      <c r="A6831" s="194" t="s">
        <v>7554</v>
      </c>
      <c r="B6831" s="198" t="s">
        <v>529</v>
      </c>
      <c r="C6831" s="196">
        <f>'4'!H32</f>
        <v>0</v>
      </c>
      <c r="D6831" s="197"/>
    </row>
    <row r="6832" spans="1:4">
      <c r="A6832" s="194" t="s">
        <v>7555</v>
      </c>
      <c r="B6832" s="198" t="s">
        <v>531</v>
      </c>
      <c r="C6832" s="196">
        <f>'4'!H33</f>
        <v>0</v>
      </c>
      <c r="D6832" s="197"/>
    </row>
    <row r="6833" spans="1:4">
      <c r="A6833" s="194" t="s">
        <v>7556</v>
      </c>
      <c r="B6833" s="198" t="s">
        <v>533</v>
      </c>
      <c r="C6833" s="196">
        <f>'5'!H6</f>
        <v>0</v>
      </c>
      <c r="D6833" s="197"/>
    </row>
    <row r="6834" spans="1:4">
      <c r="A6834" s="194" t="s">
        <v>7557</v>
      </c>
      <c r="B6834" s="198" t="s">
        <v>535</v>
      </c>
      <c r="C6834" s="196">
        <f>'5'!H7</f>
        <v>0</v>
      </c>
      <c r="D6834" s="197"/>
    </row>
    <row r="6835" spans="1:4">
      <c r="A6835" s="194" t="s">
        <v>7558</v>
      </c>
      <c r="B6835" s="198" t="s">
        <v>537</v>
      </c>
      <c r="C6835" s="196">
        <f>'5'!H8</f>
        <v>0</v>
      </c>
      <c r="D6835" s="197"/>
    </row>
    <row r="6836" spans="1:4">
      <c r="A6836" s="194" t="s">
        <v>7559</v>
      </c>
      <c r="B6836" s="198" t="s">
        <v>539</v>
      </c>
      <c r="C6836" s="196">
        <f>'5'!H9</f>
        <v>0</v>
      </c>
      <c r="D6836" s="197"/>
    </row>
    <row r="6837" spans="1:4">
      <c r="A6837" s="194" t="s">
        <v>7560</v>
      </c>
      <c r="B6837" s="198" t="s">
        <v>541</v>
      </c>
      <c r="C6837" s="196">
        <f>'5'!H10</f>
        <v>0</v>
      </c>
      <c r="D6837" s="197"/>
    </row>
    <row r="6838" spans="1:4">
      <c r="A6838" s="194" t="s">
        <v>7561</v>
      </c>
      <c r="B6838" s="198" t="s">
        <v>543</v>
      </c>
      <c r="C6838" s="196">
        <f>'5'!H11</f>
        <v>0</v>
      </c>
      <c r="D6838" s="197"/>
    </row>
    <row r="6839" spans="1:4">
      <c r="A6839" s="194" t="s">
        <v>7562</v>
      </c>
      <c r="B6839" s="198" t="s">
        <v>545</v>
      </c>
      <c r="C6839" s="196">
        <f>'5'!H12</f>
        <v>0</v>
      </c>
      <c r="D6839" s="197"/>
    </row>
    <row r="6840" spans="1:4">
      <c r="A6840" s="194" t="s">
        <v>7563</v>
      </c>
      <c r="B6840" s="198" t="s">
        <v>547</v>
      </c>
      <c r="C6840" s="196">
        <f>'5'!H13</f>
        <v>0</v>
      </c>
      <c r="D6840" s="197"/>
    </row>
    <row r="6841" spans="1:4">
      <c r="A6841" s="194" t="s">
        <v>7564</v>
      </c>
      <c r="B6841" s="198" t="s">
        <v>549</v>
      </c>
      <c r="C6841" s="196">
        <f>'5'!H14</f>
        <v>0</v>
      </c>
      <c r="D6841" s="197"/>
    </row>
    <row r="6842" spans="1:4">
      <c r="A6842" s="194" t="s">
        <v>7565</v>
      </c>
      <c r="B6842" s="198" t="s">
        <v>551</v>
      </c>
      <c r="C6842" s="196">
        <f>'5'!H15</f>
        <v>0</v>
      </c>
      <c r="D6842" s="197"/>
    </row>
    <row r="6843" spans="1:4">
      <c r="A6843" s="194" t="s">
        <v>7566</v>
      </c>
      <c r="B6843" s="198" t="s">
        <v>553</v>
      </c>
      <c r="C6843" s="196">
        <f>'5'!H16</f>
        <v>0</v>
      </c>
      <c r="D6843" s="197"/>
    </row>
    <row r="6844" spans="1:4">
      <c r="A6844" s="194" t="s">
        <v>7567</v>
      </c>
      <c r="B6844" s="198" t="s">
        <v>555</v>
      </c>
      <c r="C6844" s="196">
        <f>'5'!H17</f>
        <v>0</v>
      </c>
      <c r="D6844" s="197"/>
    </row>
    <row r="6845" spans="1:4">
      <c r="A6845" s="194" t="s">
        <v>7568</v>
      </c>
      <c r="B6845" s="198" t="s">
        <v>557</v>
      </c>
      <c r="C6845" s="196">
        <f>'5'!H18</f>
        <v>0</v>
      </c>
      <c r="D6845" s="197"/>
    </row>
    <row r="6846" spans="1:4">
      <c r="A6846" s="194" t="s">
        <v>7569</v>
      </c>
      <c r="B6846" s="198" t="s">
        <v>559</v>
      </c>
      <c r="C6846" s="196">
        <f>'5'!H19</f>
        <v>0</v>
      </c>
      <c r="D6846" s="197"/>
    </row>
    <row r="6847" spans="1:4">
      <c r="A6847" s="194" t="s">
        <v>7570</v>
      </c>
      <c r="B6847" s="198" t="s">
        <v>561</v>
      </c>
      <c r="C6847" s="196">
        <f>'5'!H20</f>
        <v>0</v>
      </c>
      <c r="D6847" s="197"/>
    </row>
    <row r="6848" spans="1:4">
      <c r="A6848" s="194" t="s">
        <v>7571</v>
      </c>
      <c r="B6848" s="198" t="s">
        <v>563</v>
      </c>
      <c r="C6848" s="196">
        <f>'5'!H21</f>
        <v>0</v>
      </c>
      <c r="D6848" s="197"/>
    </row>
    <row r="6849" spans="1:4">
      <c r="A6849" s="194" t="s">
        <v>7572</v>
      </c>
      <c r="B6849" s="198" t="s">
        <v>254</v>
      </c>
      <c r="C6849" s="196">
        <f>'5'!H22</f>
        <v>0</v>
      </c>
      <c r="D6849" s="197"/>
    </row>
    <row r="6850" spans="1:4">
      <c r="A6850" s="194" t="s">
        <v>7573</v>
      </c>
      <c r="B6850" s="198" t="s">
        <v>566</v>
      </c>
      <c r="C6850" s="196">
        <f>'5'!H23</f>
        <v>0</v>
      </c>
      <c r="D6850" s="197"/>
    </row>
    <row r="6851" spans="1:4">
      <c r="A6851" s="194" t="s">
        <v>7574</v>
      </c>
      <c r="B6851" s="198" t="s">
        <v>568</v>
      </c>
      <c r="C6851" s="196">
        <f>'5'!H24</f>
        <v>0</v>
      </c>
      <c r="D6851" s="197"/>
    </row>
    <row r="6852" spans="1:4">
      <c r="A6852" s="194" t="s">
        <v>7575</v>
      </c>
      <c r="B6852" s="198" t="s">
        <v>570</v>
      </c>
      <c r="C6852" s="196">
        <f>'5'!H25</f>
        <v>0</v>
      </c>
      <c r="D6852" s="197"/>
    </row>
    <row r="6853" spans="1:4">
      <c r="A6853" s="194" t="s">
        <v>7576</v>
      </c>
      <c r="B6853" s="198" t="s">
        <v>572</v>
      </c>
      <c r="C6853" s="196">
        <f>'5'!H26</f>
        <v>0</v>
      </c>
      <c r="D6853" s="197"/>
    </row>
    <row r="6854" spans="1:4">
      <c r="A6854" s="194" t="s">
        <v>7577</v>
      </c>
      <c r="B6854" s="198" t="s">
        <v>574</v>
      </c>
      <c r="C6854" s="196">
        <f>'5'!H27</f>
        <v>0</v>
      </c>
      <c r="D6854" s="197"/>
    </row>
    <row r="6855" spans="1:4">
      <c r="A6855" s="194" t="s">
        <v>7578</v>
      </c>
      <c r="B6855" s="198" t="s">
        <v>576</v>
      </c>
      <c r="C6855" s="196">
        <f>'5'!H28</f>
        <v>0</v>
      </c>
      <c r="D6855" s="197"/>
    </row>
    <row r="6856" spans="1:4">
      <c r="A6856" s="194" t="s">
        <v>7579</v>
      </c>
      <c r="B6856" s="198" t="s">
        <v>578</v>
      </c>
      <c r="C6856" s="196">
        <f>'5'!H30</f>
        <v>0</v>
      </c>
      <c r="D6856" s="197"/>
    </row>
    <row r="6857" spans="1:4">
      <c r="A6857" s="194" t="s">
        <v>7580</v>
      </c>
      <c r="B6857" s="198" t="s">
        <v>582</v>
      </c>
      <c r="C6857" s="196">
        <f>'6'!H7</f>
        <v>0</v>
      </c>
      <c r="D6857" s="197"/>
    </row>
    <row r="6858" spans="1:4">
      <c r="A6858" s="194" t="s">
        <v>7581</v>
      </c>
      <c r="B6858" s="198" t="s">
        <v>584</v>
      </c>
      <c r="C6858" s="196">
        <f>'6'!H8</f>
        <v>0</v>
      </c>
      <c r="D6858" s="197"/>
    </row>
    <row r="6859" spans="1:4">
      <c r="A6859" s="194" t="s">
        <v>7582</v>
      </c>
      <c r="B6859" s="198" t="s">
        <v>586</v>
      </c>
      <c r="C6859" s="196">
        <f>'6'!H13</f>
        <v>0</v>
      </c>
      <c r="D6859" s="197"/>
    </row>
    <row r="6860" spans="1:4">
      <c r="A6860" s="194" t="s">
        <v>7583</v>
      </c>
      <c r="B6860" s="198" t="s">
        <v>588</v>
      </c>
      <c r="C6860" s="196">
        <f>'6'!H17</f>
        <v>0</v>
      </c>
      <c r="D6860" s="197"/>
    </row>
    <row r="6861" ht="25.5" spans="1:4">
      <c r="A6861" s="194" t="s">
        <v>7584</v>
      </c>
      <c r="B6861" s="198" t="s">
        <v>2662</v>
      </c>
      <c r="C6861" s="196">
        <f>'6'!H19</f>
        <v>0</v>
      </c>
      <c r="D6861" s="197"/>
    </row>
    <row r="6862" spans="1:4">
      <c r="A6862" s="194" t="s">
        <v>7585</v>
      </c>
      <c r="B6862" s="199" t="s">
        <v>592</v>
      </c>
      <c r="C6862" s="196">
        <f>'6'!H20</f>
        <v>0</v>
      </c>
      <c r="D6862" s="197"/>
    </row>
    <row r="6863" spans="1:4">
      <c r="A6863" s="194" t="s">
        <v>7586</v>
      </c>
      <c r="B6863" s="198" t="s">
        <v>594</v>
      </c>
      <c r="C6863" s="196">
        <f>'6'!H22</f>
        <v>0</v>
      </c>
      <c r="D6863" s="197"/>
    </row>
    <row r="6864" spans="1:4">
      <c r="A6864" s="194" t="s">
        <v>7587</v>
      </c>
      <c r="B6864" s="198" t="s">
        <v>596</v>
      </c>
      <c r="C6864" s="196">
        <f>'6'!H23</f>
        <v>0</v>
      </c>
      <c r="D6864" s="197"/>
    </row>
    <row r="6865" spans="1:4">
      <c r="A6865" s="194" t="s">
        <v>7588</v>
      </c>
      <c r="B6865" s="198" t="s">
        <v>598</v>
      </c>
      <c r="C6865" s="196">
        <f>'6'!H24</f>
        <v>0</v>
      </c>
      <c r="D6865" s="197"/>
    </row>
    <row r="6866" spans="1:4">
      <c r="A6866" s="194" t="s">
        <v>7589</v>
      </c>
      <c r="B6866" s="198" t="s">
        <v>600</v>
      </c>
      <c r="C6866" s="196">
        <f>'6'!H25</f>
        <v>0</v>
      </c>
      <c r="D6866" s="197"/>
    </row>
    <row r="6867" spans="1:4">
      <c r="A6867" s="194" t="s">
        <v>7590</v>
      </c>
      <c r="B6867" s="198" t="s">
        <v>602</v>
      </c>
      <c r="C6867" s="196">
        <f>'6'!H26</f>
        <v>0</v>
      </c>
      <c r="D6867" s="197"/>
    </row>
    <row r="6868" spans="1:4">
      <c r="A6868" s="194" t="s">
        <v>7591</v>
      </c>
      <c r="B6868" s="198" t="s">
        <v>559</v>
      </c>
      <c r="C6868" s="196">
        <f>'6'!H27</f>
        <v>0</v>
      </c>
      <c r="D6868" s="197"/>
    </row>
    <row r="6869" spans="1:4">
      <c r="A6869" s="194" t="s">
        <v>7592</v>
      </c>
      <c r="B6869" s="198" t="s">
        <v>605</v>
      </c>
      <c r="C6869" s="196">
        <f>'7'!H6</f>
        <v>0</v>
      </c>
      <c r="D6869" s="197"/>
    </row>
    <row r="6870" spans="1:4">
      <c r="A6870" s="194" t="s">
        <v>7593</v>
      </c>
      <c r="B6870" s="198" t="s">
        <v>607</v>
      </c>
      <c r="C6870" s="196">
        <f>'7'!H7</f>
        <v>0</v>
      </c>
      <c r="D6870" s="197"/>
    </row>
    <row r="6871" spans="1:4">
      <c r="A6871" s="194" t="s">
        <v>7594</v>
      </c>
      <c r="B6871" s="198" t="s">
        <v>358</v>
      </c>
      <c r="C6871" s="196">
        <f>'7'!H8</f>
        <v>0</v>
      </c>
      <c r="D6871" s="197"/>
    </row>
    <row r="6872" spans="1:4">
      <c r="A6872" s="194" t="s">
        <v>7595</v>
      </c>
      <c r="B6872" s="198" t="s">
        <v>610</v>
      </c>
      <c r="C6872" s="196">
        <f>'7'!H9</f>
        <v>0</v>
      </c>
      <c r="D6872" s="197"/>
    </row>
    <row r="6873" spans="1:4">
      <c r="A6873" s="194" t="s">
        <v>7596</v>
      </c>
      <c r="B6873" s="198" t="s">
        <v>612</v>
      </c>
      <c r="C6873" s="196">
        <f>'7'!H10</f>
        <v>0</v>
      </c>
      <c r="D6873" s="197"/>
    </row>
    <row r="6874" spans="1:4">
      <c r="A6874" s="194" t="s">
        <v>7597</v>
      </c>
      <c r="B6874" s="198" t="s">
        <v>614</v>
      </c>
      <c r="C6874" s="196">
        <f>'7'!H11</f>
        <v>0</v>
      </c>
      <c r="D6874" s="197"/>
    </row>
    <row r="6875" spans="1:4">
      <c r="A6875" s="194" t="s">
        <v>7598</v>
      </c>
      <c r="B6875" s="198" t="s">
        <v>616</v>
      </c>
      <c r="C6875" s="196">
        <f>'7'!H12</f>
        <v>0</v>
      </c>
      <c r="D6875" s="197"/>
    </row>
    <row r="6876" spans="1:4">
      <c r="A6876" s="194" t="s">
        <v>7599</v>
      </c>
      <c r="B6876" s="198" t="s">
        <v>618</v>
      </c>
      <c r="C6876" s="196">
        <f>'7'!H13</f>
        <v>0</v>
      </c>
      <c r="D6876" s="197"/>
    </row>
    <row r="6877" spans="1:4">
      <c r="A6877" s="194" t="s">
        <v>7600</v>
      </c>
      <c r="B6877" s="198" t="s">
        <v>620</v>
      </c>
      <c r="C6877" s="196">
        <f>'7'!H19</f>
        <v>0</v>
      </c>
      <c r="D6877" s="197"/>
    </row>
    <row r="6878" spans="1:4">
      <c r="A6878" s="194" t="s">
        <v>7601</v>
      </c>
      <c r="B6878" s="199" t="s">
        <v>622</v>
      </c>
      <c r="C6878" s="196">
        <f>'7'!H20</f>
        <v>0</v>
      </c>
      <c r="D6878" s="197"/>
    </row>
    <row r="6879" spans="1:4">
      <c r="A6879" s="194" t="s">
        <v>7602</v>
      </c>
      <c r="B6879" s="199" t="s">
        <v>624</v>
      </c>
      <c r="C6879" s="196">
        <f>'7'!H21</f>
        <v>0</v>
      </c>
      <c r="D6879" s="197"/>
    </row>
    <row r="6880" spans="1:4">
      <c r="A6880" s="194" t="s">
        <v>7603</v>
      </c>
      <c r="B6880" s="198" t="s">
        <v>626</v>
      </c>
      <c r="C6880" s="196">
        <f>'7'!H22</f>
        <v>0</v>
      </c>
      <c r="D6880" s="197"/>
    </row>
    <row r="6881" spans="1:4">
      <c r="A6881" s="194" t="s">
        <v>7604</v>
      </c>
      <c r="B6881" s="198" t="s">
        <v>628</v>
      </c>
      <c r="C6881" s="196">
        <f>'7'!H23</f>
        <v>0</v>
      </c>
      <c r="D6881" s="197"/>
    </row>
    <row r="6882" spans="1:4">
      <c r="A6882" s="194" t="s">
        <v>7605</v>
      </c>
      <c r="B6882" s="198" t="s">
        <v>630</v>
      </c>
      <c r="C6882" s="196">
        <f>'7'!H24</f>
        <v>0</v>
      </c>
      <c r="D6882" s="197"/>
    </row>
    <row r="6883" spans="1:4">
      <c r="A6883" s="194" t="s">
        <v>7606</v>
      </c>
      <c r="B6883" s="198" t="s">
        <v>7361</v>
      </c>
      <c r="C6883" s="196">
        <f>'7'!H25</f>
        <v>0</v>
      </c>
      <c r="D6883" s="197"/>
    </row>
    <row r="6884" spans="1:4">
      <c r="A6884" s="194" t="s">
        <v>7607</v>
      </c>
      <c r="B6884" s="195" t="s">
        <v>7608</v>
      </c>
      <c r="C6884" s="196">
        <f>'2'!D11-('2'!F11+'2'!H11)</f>
        <v>0</v>
      </c>
      <c r="D6884" s="197"/>
    </row>
    <row r="6885" spans="1:4">
      <c r="A6885" s="194" t="s">
        <v>7609</v>
      </c>
      <c r="B6885" s="195" t="s">
        <v>2693</v>
      </c>
      <c r="C6885" s="196">
        <f>'2'!D13-('2'!F13+'2'!H13)</f>
        <v>0</v>
      </c>
      <c r="D6885" s="197"/>
    </row>
    <row r="6886" spans="1:4">
      <c r="A6886" s="194" t="s">
        <v>7610</v>
      </c>
      <c r="B6886" s="198" t="s">
        <v>394</v>
      </c>
      <c r="C6886" s="196">
        <f>'2'!D14-('2'!F14+'2'!H14)</f>
        <v>0</v>
      </c>
      <c r="D6886" s="197"/>
    </row>
    <row r="6887" spans="1:4">
      <c r="A6887" s="194" t="s">
        <v>7611</v>
      </c>
      <c r="B6887" s="198" t="s">
        <v>396</v>
      </c>
      <c r="C6887" s="196">
        <f>'2'!D15-('2'!F15+'2'!H15)</f>
        <v>0</v>
      </c>
      <c r="D6887" s="197"/>
    </row>
    <row r="6888" spans="1:4">
      <c r="A6888" s="194" t="s">
        <v>7612</v>
      </c>
      <c r="B6888" s="198" t="s">
        <v>398</v>
      </c>
      <c r="C6888" s="196">
        <f>'2'!D16-('2'!F16+'2'!H16)</f>
        <v>0</v>
      </c>
      <c r="D6888" s="197"/>
    </row>
    <row r="6889" spans="1:4">
      <c r="A6889" s="194" t="s">
        <v>7613</v>
      </c>
      <c r="B6889" s="198" t="s">
        <v>84</v>
      </c>
      <c r="C6889" s="196">
        <f>'2'!D17-('2'!F17+'2'!H17)</f>
        <v>0</v>
      </c>
      <c r="D6889" s="197"/>
    </row>
    <row r="6890" spans="1:4">
      <c r="A6890" s="194" t="s">
        <v>7614</v>
      </c>
      <c r="B6890" s="198" t="s">
        <v>401</v>
      </c>
      <c r="C6890" s="196">
        <f>'2'!D18-('2'!F18+'2'!H18)</f>
        <v>0</v>
      </c>
      <c r="D6890" s="197"/>
    </row>
    <row r="6891" spans="1:4">
      <c r="A6891" s="194" t="s">
        <v>7615</v>
      </c>
      <c r="B6891" s="198" t="s">
        <v>403</v>
      </c>
      <c r="C6891" s="196">
        <f>'2'!D19-('2'!F19+'2'!H19)</f>
        <v>0</v>
      </c>
      <c r="D6891" s="197"/>
    </row>
    <row r="6892" spans="1:4">
      <c r="A6892" s="194" t="s">
        <v>7616</v>
      </c>
      <c r="B6892" s="198" t="s">
        <v>405</v>
      </c>
      <c r="C6892" s="196">
        <f>'2'!D20-('2'!F20+'2'!H20)</f>
        <v>0</v>
      </c>
      <c r="D6892" s="197"/>
    </row>
    <row r="6893" spans="1:4">
      <c r="A6893" s="194" t="s">
        <v>7617</v>
      </c>
      <c r="B6893" s="198" t="s">
        <v>407</v>
      </c>
      <c r="C6893" s="196">
        <f>'2'!D21</f>
        <v>0</v>
      </c>
      <c r="D6893" s="197"/>
    </row>
    <row r="6894" spans="1:4">
      <c r="A6894" s="194" t="s">
        <v>7618</v>
      </c>
      <c r="B6894" s="198" t="s">
        <v>409</v>
      </c>
      <c r="C6894" s="196">
        <f>'2'!D22-('2'!F22+'2'!H22)</f>
        <v>0</v>
      </c>
      <c r="D6894" s="197"/>
    </row>
    <row r="6895" spans="1:4">
      <c r="A6895" s="194" t="s">
        <v>7619</v>
      </c>
      <c r="B6895" s="198" t="s">
        <v>411</v>
      </c>
      <c r="C6895" s="196">
        <f>'2'!D23-('2'!F23+'2'!H23)</f>
        <v>0</v>
      </c>
      <c r="D6895" s="197"/>
    </row>
    <row r="6896" spans="1:4">
      <c r="A6896" s="194" t="s">
        <v>7620</v>
      </c>
      <c r="B6896" s="198" t="s">
        <v>413</v>
      </c>
      <c r="C6896" s="196">
        <f>'2'!D24-('2'!F24+'2'!H24)</f>
        <v>0</v>
      </c>
      <c r="D6896" s="197"/>
    </row>
    <row r="6897" spans="1:4">
      <c r="A6897" s="194" t="s">
        <v>7621</v>
      </c>
      <c r="B6897" s="198" t="s">
        <v>415</v>
      </c>
      <c r="C6897" s="196">
        <f>'2'!D25-('2'!F25+'2'!H25)</f>
        <v>0</v>
      </c>
      <c r="D6897" s="197"/>
    </row>
    <row r="6898" spans="1:4">
      <c r="A6898" s="194" t="s">
        <v>7622</v>
      </c>
      <c r="B6898" s="198" t="s">
        <v>417</v>
      </c>
      <c r="C6898" s="196">
        <f>'2'!D26-('2'!F26+'2'!H26)</f>
        <v>0</v>
      </c>
      <c r="D6898" s="197"/>
    </row>
    <row r="6899" spans="1:4">
      <c r="A6899" s="194" t="s">
        <v>7623</v>
      </c>
      <c r="B6899" s="198" t="s">
        <v>419</v>
      </c>
      <c r="C6899" s="196">
        <f>'2'!D27-('2'!F27+'2'!H27)</f>
        <v>0</v>
      </c>
      <c r="D6899" s="197"/>
    </row>
    <row r="6900" spans="1:4">
      <c r="A6900" s="194" t="s">
        <v>7624</v>
      </c>
      <c r="B6900" s="198" t="s">
        <v>421</v>
      </c>
      <c r="C6900" s="196">
        <f>'2'!D28-('2'!F28+'2'!H28)</f>
        <v>0</v>
      </c>
      <c r="D6900" s="197"/>
    </row>
    <row r="6901" spans="1:4">
      <c r="A6901" s="194" t="s">
        <v>7625</v>
      </c>
      <c r="B6901" s="198" t="s">
        <v>423</v>
      </c>
      <c r="C6901" s="196">
        <f>'2'!D29-('2'!F29+'2'!H29)</f>
        <v>0</v>
      </c>
      <c r="D6901" s="197"/>
    </row>
    <row r="6902" spans="1:4">
      <c r="A6902" s="194" t="s">
        <v>7626</v>
      </c>
      <c r="B6902" s="198" t="s">
        <v>425</v>
      </c>
      <c r="C6902" s="196">
        <f>'3'!D6-('3'!F6+'3'!H6)</f>
        <v>0</v>
      </c>
      <c r="D6902" s="197"/>
    </row>
    <row r="6903" spans="1:4">
      <c r="A6903" s="194" t="s">
        <v>7627</v>
      </c>
      <c r="B6903" s="198" t="s">
        <v>427</v>
      </c>
      <c r="C6903" s="196">
        <f>'3'!D7-('3'!F7+'3'!H7)</f>
        <v>0</v>
      </c>
      <c r="D6903" s="197"/>
    </row>
    <row r="6904" spans="1:4">
      <c r="A6904" s="194" t="s">
        <v>7628</v>
      </c>
      <c r="B6904" s="198" t="s">
        <v>429</v>
      </c>
      <c r="C6904" s="196">
        <f>'3'!D8-('3'!F8+'3'!H8)</f>
        <v>0</v>
      </c>
      <c r="D6904" s="197"/>
    </row>
    <row r="6905" spans="1:4">
      <c r="A6905" s="194" t="s">
        <v>7629</v>
      </c>
      <c r="B6905" s="198" t="s">
        <v>431</v>
      </c>
      <c r="C6905" s="196">
        <f>'3'!D9-('3'!F9+'3'!H9)</f>
        <v>0</v>
      </c>
      <c r="D6905" s="197"/>
    </row>
    <row r="6906" spans="1:4">
      <c r="A6906" s="194" t="s">
        <v>7630</v>
      </c>
      <c r="B6906" s="198" t="s">
        <v>433</v>
      </c>
      <c r="C6906" s="196">
        <f>'3'!D10-('3'!F10+'3'!H10)</f>
        <v>0</v>
      </c>
      <c r="D6906" s="197"/>
    </row>
    <row r="6907" spans="1:4">
      <c r="A6907" s="194" t="s">
        <v>7631</v>
      </c>
      <c r="B6907" s="198" t="s">
        <v>435</v>
      </c>
      <c r="C6907" s="196">
        <f>'3'!D11-('3'!F11+'3'!H11)</f>
        <v>0</v>
      </c>
      <c r="D6907" s="197"/>
    </row>
    <row r="6908" spans="1:4">
      <c r="A6908" s="194" t="s">
        <v>7632</v>
      </c>
      <c r="B6908" s="198" t="s">
        <v>437</v>
      </c>
      <c r="C6908" s="196">
        <f>'3'!D12-('3'!F12+'3'!H12)</f>
        <v>0</v>
      </c>
      <c r="D6908" s="197"/>
    </row>
    <row r="6909" spans="1:4">
      <c r="A6909" s="194" t="s">
        <v>7633</v>
      </c>
      <c r="B6909" s="198" t="s">
        <v>439</v>
      </c>
      <c r="C6909" s="196">
        <f>'3'!D13-('3'!F13+'3'!H13)</f>
        <v>0</v>
      </c>
      <c r="D6909" s="197"/>
    </row>
    <row r="6910" spans="1:4">
      <c r="A6910" s="194" t="s">
        <v>7634</v>
      </c>
      <c r="B6910" s="198" t="s">
        <v>441</v>
      </c>
      <c r="C6910" s="196">
        <f>'3'!D14-('3'!F14+'3'!H14)</f>
        <v>0</v>
      </c>
      <c r="D6910" s="197"/>
    </row>
    <row r="6911" spans="1:4">
      <c r="A6911" s="194" t="s">
        <v>7635</v>
      </c>
      <c r="B6911" s="198" t="s">
        <v>443</v>
      </c>
      <c r="C6911" s="196">
        <f>'3'!D15-('3'!F15+'3'!H15)</f>
        <v>0</v>
      </c>
      <c r="D6911" s="197"/>
    </row>
    <row r="6912" spans="1:4">
      <c r="A6912" s="194" t="s">
        <v>7636</v>
      </c>
      <c r="B6912" s="198" t="s">
        <v>445</v>
      </c>
      <c r="C6912" s="196">
        <f>'3'!D16-('3'!F16+'3'!H16)</f>
        <v>0</v>
      </c>
      <c r="D6912" s="197"/>
    </row>
    <row r="6913" spans="1:4">
      <c r="A6913" s="194" t="s">
        <v>7637</v>
      </c>
      <c r="B6913" s="198" t="s">
        <v>447</v>
      </c>
      <c r="C6913" s="196">
        <f>'3'!D17-('3'!F17+'3'!H17)</f>
        <v>0</v>
      </c>
      <c r="D6913" s="197"/>
    </row>
    <row r="6914" spans="1:4">
      <c r="A6914" s="194" t="s">
        <v>7638</v>
      </c>
      <c r="B6914" s="198" t="s">
        <v>449</v>
      </c>
      <c r="C6914" s="196">
        <f>'3'!D18-('3'!F18+'3'!H18)</f>
        <v>0</v>
      </c>
      <c r="D6914" s="197"/>
    </row>
    <row r="6915" spans="1:4">
      <c r="A6915" s="194" t="s">
        <v>7639</v>
      </c>
      <c r="B6915" s="198" t="s">
        <v>451</v>
      </c>
      <c r="C6915" s="196">
        <f>'3'!D19-('3'!F19+'3'!H19)</f>
        <v>0</v>
      </c>
      <c r="D6915" s="197"/>
    </row>
    <row r="6916" spans="1:4">
      <c r="A6916" s="194" t="s">
        <v>7640</v>
      </c>
      <c r="B6916" s="198" t="s">
        <v>453</v>
      </c>
      <c r="C6916" s="196">
        <f>'3'!D20-('3'!F20+'3'!H20)</f>
        <v>0</v>
      </c>
      <c r="D6916" s="197"/>
    </row>
    <row r="6917" spans="1:4">
      <c r="A6917" s="194" t="s">
        <v>7641</v>
      </c>
      <c r="B6917" s="198" t="s">
        <v>455</v>
      </c>
      <c r="C6917" s="196">
        <f>'3'!D21-('3'!F21+'3'!H21)</f>
        <v>0</v>
      </c>
      <c r="D6917" s="197"/>
    </row>
    <row r="6918" spans="1:4">
      <c r="A6918" s="194" t="s">
        <v>7642</v>
      </c>
      <c r="B6918" s="198" t="s">
        <v>457</v>
      </c>
      <c r="C6918" s="196">
        <f>'3'!D22-('3'!F22+'3'!H22)</f>
        <v>0</v>
      </c>
      <c r="D6918" s="197"/>
    </row>
    <row r="6919" spans="1:4">
      <c r="A6919" s="194" t="s">
        <v>7643</v>
      </c>
      <c r="B6919" s="198" t="s">
        <v>459</v>
      </c>
      <c r="C6919" s="196">
        <f>'3'!D23-('3'!F23+'3'!H23)</f>
        <v>0</v>
      </c>
      <c r="D6919" s="197"/>
    </row>
    <row r="6920" spans="1:4">
      <c r="A6920" s="194" t="s">
        <v>7644</v>
      </c>
      <c r="B6920" s="198" t="s">
        <v>461</v>
      </c>
      <c r="C6920" s="196">
        <f>'3'!D24-('3'!F24+'3'!H24)</f>
        <v>0</v>
      </c>
      <c r="D6920" s="197"/>
    </row>
    <row r="6921" spans="1:4">
      <c r="A6921" s="194" t="s">
        <v>7645</v>
      </c>
      <c r="B6921" s="198" t="s">
        <v>463</v>
      </c>
      <c r="C6921" s="196">
        <f>'3'!D25-('3'!F25+'3'!H25)</f>
        <v>0</v>
      </c>
      <c r="D6921" s="197"/>
    </row>
    <row r="6922" spans="1:4">
      <c r="A6922" s="194" t="s">
        <v>7646</v>
      </c>
      <c r="B6922" s="198" t="s">
        <v>465</v>
      </c>
      <c r="C6922" s="196">
        <f>'3'!D26-('3'!F26+'3'!H26)</f>
        <v>0</v>
      </c>
      <c r="D6922" s="197"/>
    </row>
    <row r="6923" spans="1:4">
      <c r="A6923" s="194" t="s">
        <v>7647</v>
      </c>
      <c r="B6923" s="198" t="s">
        <v>467</v>
      </c>
      <c r="C6923" s="196">
        <f>'3'!D27-('3'!F27+'3'!H27)</f>
        <v>0</v>
      </c>
      <c r="D6923" s="197"/>
    </row>
    <row r="6924" spans="1:4">
      <c r="A6924" s="194" t="s">
        <v>7648</v>
      </c>
      <c r="B6924" s="198" t="s">
        <v>469</v>
      </c>
      <c r="C6924" s="196">
        <f>'3'!D28-('3'!F28+'3'!H28)</f>
        <v>0</v>
      </c>
      <c r="D6924" s="197"/>
    </row>
    <row r="6925" spans="1:4">
      <c r="A6925" s="194" t="s">
        <v>7649</v>
      </c>
      <c r="B6925" s="198" t="s">
        <v>471</v>
      </c>
      <c r="C6925" s="196">
        <f>'3'!D29-('3'!F29+'3'!H29)</f>
        <v>0</v>
      </c>
      <c r="D6925" s="197"/>
    </row>
    <row r="6926" ht="25.5" spans="1:4">
      <c r="A6926" s="194" t="s">
        <v>7650</v>
      </c>
      <c r="B6926" s="199" t="s">
        <v>473</v>
      </c>
      <c r="C6926" s="196">
        <f>'3'!D30-('3'!F30+'3'!H30)</f>
        <v>0</v>
      </c>
      <c r="D6926" s="197"/>
    </row>
    <row r="6927" spans="1:4">
      <c r="A6927" s="194" t="s">
        <v>7651</v>
      </c>
      <c r="B6927" s="198" t="s">
        <v>475</v>
      </c>
      <c r="C6927" s="196">
        <f>'3'!D31-('3'!F31+'3'!H31)</f>
        <v>0</v>
      </c>
      <c r="D6927" s="197"/>
    </row>
    <row r="6928" spans="1:4">
      <c r="A6928" s="194" t="s">
        <v>7652</v>
      </c>
      <c r="B6928" s="198" t="s">
        <v>477</v>
      </c>
      <c r="C6928" s="196">
        <f>'4'!D6-('4'!F6+'4'!H6)</f>
        <v>0</v>
      </c>
      <c r="D6928" s="197"/>
    </row>
    <row r="6929" spans="1:4">
      <c r="A6929" s="194" t="s">
        <v>7653</v>
      </c>
      <c r="B6929" s="199" t="s">
        <v>479</v>
      </c>
      <c r="C6929" s="196">
        <f>'4'!D7-('4'!F7+'4'!H7)</f>
        <v>0</v>
      </c>
      <c r="D6929" s="197"/>
    </row>
    <row r="6930" spans="1:4">
      <c r="A6930" s="194" t="s">
        <v>7654</v>
      </c>
      <c r="B6930" s="198" t="s">
        <v>481</v>
      </c>
      <c r="C6930" s="196">
        <f>'4'!D8-('4'!F8+'4'!H8)</f>
        <v>0</v>
      </c>
      <c r="D6930" s="197"/>
    </row>
    <row r="6931" spans="1:4">
      <c r="A6931" s="194" t="s">
        <v>7655</v>
      </c>
      <c r="B6931" s="198" t="s">
        <v>483</v>
      </c>
      <c r="C6931" s="196">
        <f>'4'!D9-('4'!F9+'4'!H9)</f>
        <v>0</v>
      </c>
      <c r="D6931" s="197"/>
    </row>
    <row r="6932" spans="1:4">
      <c r="A6932" s="194" t="s">
        <v>7656</v>
      </c>
      <c r="B6932" s="198" t="s">
        <v>485</v>
      </c>
      <c r="C6932" s="196">
        <f>'4'!D10-('4'!F10+'4'!H10)</f>
        <v>0</v>
      </c>
      <c r="D6932" s="197"/>
    </row>
    <row r="6933" spans="1:4">
      <c r="A6933" s="194" t="s">
        <v>7657</v>
      </c>
      <c r="B6933" s="198" t="s">
        <v>487</v>
      </c>
      <c r="C6933" s="196">
        <f>'4'!D11-('4'!F11+'4'!H11)</f>
        <v>0</v>
      </c>
      <c r="D6933" s="197"/>
    </row>
    <row r="6934" spans="1:4">
      <c r="A6934" s="194" t="s">
        <v>7658</v>
      </c>
      <c r="B6934" s="198" t="s">
        <v>489</v>
      </c>
      <c r="C6934" s="196">
        <f>'4'!D12-('4'!F12+'4'!H12)</f>
        <v>0</v>
      </c>
      <c r="D6934" s="197"/>
    </row>
    <row r="6935" spans="1:4">
      <c r="A6935" s="194" t="s">
        <v>7659</v>
      </c>
      <c r="B6935" s="198" t="s">
        <v>491</v>
      </c>
      <c r="C6935" s="196">
        <f>'4'!D13-('4'!F13+'4'!H13)</f>
        <v>0</v>
      </c>
      <c r="D6935" s="197"/>
    </row>
    <row r="6936" spans="1:4">
      <c r="A6936" s="194" t="s">
        <v>7660</v>
      </c>
      <c r="B6936" s="198" t="s">
        <v>493</v>
      </c>
      <c r="C6936" s="196">
        <f>'4'!D14-('4'!F14+'4'!H14)</f>
        <v>0</v>
      </c>
      <c r="D6936" s="197"/>
    </row>
    <row r="6937" spans="1:4">
      <c r="A6937" s="194" t="s">
        <v>7661</v>
      </c>
      <c r="B6937" s="198" t="s">
        <v>495</v>
      </c>
      <c r="C6937" s="196">
        <f>'4'!D15-('4'!F15+'4'!H15)</f>
        <v>0</v>
      </c>
      <c r="D6937" s="197"/>
    </row>
    <row r="6938" spans="1:4">
      <c r="A6938" s="194" t="s">
        <v>7662</v>
      </c>
      <c r="B6938" s="198" t="s">
        <v>497</v>
      </c>
      <c r="C6938" s="196">
        <f>'4'!D16-('4'!F16+'4'!H16)</f>
        <v>0</v>
      </c>
      <c r="D6938" s="197"/>
    </row>
    <row r="6939" spans="1:4">
      <c r="A6939" s="194" t="s">
        <v>7663</v>
      </c>
      <c r="B6939" s="198" t="s">
        <v>499</v>
      </c>
      <c r="C6939" s="196">
        <f>'4'!D17-('4'!F17+'4'!H17)</f>
        <v>0</v>
      </c>
      <c r="D6939" s="197"/>
    </row>
    <row r="6940" spans="1:4">
      <c r="A6940" s="194" t="s">
        <v>7664</v>
      </c>
      <c r="B6940" s="198" t="s">
        <v>501</v>
      </c>
      <c r="C6940" s="196">
        <f>'4'!D18-('4'!F18+'4'!H18)</f>
        <v>0</v>
      </c>
      <c r="D6940" s="197"/>
    </row>
    <row r="6941" spans="1:4">
      <c r="A6941" s="194" t="s">
        <v>7665</v>
      </c>
      <c r="B6941" s="198" t="s">
        <v>503</v>
      </c>
      <c r="C6941" s="196">
        <f>'4'!D19-('4'!F19+'4'!H19)</f>
        <v>0</v>
      </c>
      <c r="D6941" s="197"/>
    </row>
    <row r="6942" spans="1:4">
      <c r="A6942" s="194" t="s">
        <v>7666</v>
      </c>
      <c r="B6942" s="198" t="s">
        <v>505</v>
      </c>
      <c r="C6942" s="196">
        <f>'4'!D20-('4'!F20+'4'!H20)</f>
        <v>0</v>
      </c>
      <c r="D6942" s="197"/>
    </row>
    <row r="6943" spans="1:4">
      <c r="A6943" s="194" t="s">
        <v>7667</v>
      </c>
      <c r="B6943" s="198" t="s">
        <v>507</v>
      </c>
      <c r="C6943" s="196">
        <f>'4'!D21-('4'!F21+'4'!H21)</f>
        <v>0</v>
      </c>
      <c r="D6943" s="197"/>
    </row>
    <row r="6944" spans="1:4">
      <c r="A6944" s="194" t="s">
        <v>7668</v>
      </c>
      <c r="B6944" s="198" t="s">
        <v>509</v>
      </c>
      <c r="C6944" s="196">
        <f>'4'!D22-('4'!F22+'4'!H22)</f>
        <v>0</v>
      </c>
      <c r="D6944" s="197"/>
    </row>
    <row r="6945" spans="1:4">
      <c r="A6945" s="194" t="s">
        <v>7669</v>
      </c>
      <c r="B6945" s="198" t="s">
        <v>511</v>
      </c>
      <c r="C6945" s="196">
        <f>'4'!D23-('4'!F23+'4'!H23)</f>
        <v>0</v>
      </c>
      <c r="D6945" s="197"/>
    </row>
    <row r="6946" spans="1:4">
      <c r="A6946" s="194" t="s">
        <v>7670</v>
      </c>
      <c r="B6946" s="198" t="s">
        <v>513</v>
      </c>
      <c r="C6946" s="196">
        <f>'4'!D24-('4'!F24+'4'!H24)</f>
        <v>0</v>
      </c>
      <c r="D6946" s="197"/>
    </row>
    <row r="6947" spans="1:4">
      <c r="A6947" s="194" t="s">
        <v>7671</v>
      </c>
      <c r="B6947" s="198" t="s">
        <v>515</v>
      </c>
      <c r="C6947" s="196">
        <f>'4'!D25-('4'!F25+'4'!H25)</f>
        <v>0</v>
      </c>
      <c r="D6947" s="197"/>
    </row>
    <row r="6948" spans="1:4">
      <c r="A6948" s="194" t="s">
        <v>7672</v>
      </c>
      <c r="B6948" s="198" t="s">
        <v>517</v>
      </c>
      <c r="C6948" s="196" t="str">
        <f>'4'!D26</f>
        <v>X</v>
      </c>
      <c r="D6948" s="197"/>
    </row>
    <row r="6949" spans="1:4">
      <c r="A6949" s="194" t="s">
        <v>7673</v>
      </c>
      <c r="B6949" s="198" t="s">
        <v>519</v>
      </c>
      <c r="C6949" s="196">
        <f>'4'!D27-('4'!F27+'4'!H27)</f>
        <v>0</v>
      </c>
      <c r="D6949" s="197"/>
    </row>
    <row r="6950" spans="1:4">
      <c r="A6950" s="194" t="s">
        <v>7674</v>
      </c>
      <c r="B6950" s="198" t="s">
        <v>521</v>
      </c>
      <c r="C6950" s="196">
        <f>'4'!D28-('4'!F28+'4'!H28)</f>
        <v>0</v>
      </c>
      <c r="D6950" s="197"/>
    </row>
    <row r="6951" ht="25.5" spans="1:4">
      <c r="A6951" s="194" t="s">
        <v>7675</v>
      </c>
      <c r="B6951" s="198" t="s">
        <v>523</v>
      </c>
      <c r="C6951" s="196">
        <f>'4'!D29-('4'!F29+'4'!H29)</f>
        <v>0</v>
      </c>
      <c r="D6951" s="197"/>
    </row>
    <row r="6952" spans="1:4">
      <c r="A6952" s="194" t="s">
        <v>7676</v>
      </c>
      <c r="B6952" s="198" t="s">
        <v>6988</v>
      </c>
      <c r="C6952" s="196">
        <f>'4'!D30-('4'!F30+'4'!H30)</f>
        <v>0</v>
      </c>
      <c r="D6952" s="197"/>
    </row>
    <row r="6953" spans="1:4">
      <c r="A6953" s="194" t="s">
        <v>7677</v>
      </c>
      <c r="B6953" s="198" t="s">
        <v>527</v>
      </c>
      <c r="C6953" s="196" t="str">
        <f>'4'!D31</f>
        <v>X</v>
      </c>
      <c r="D6953" s="197"/>
    </row>
    <row r="6954" spans="1:4">
      <c r="A6954" s="194" t="s">
        <v>7678</v>
      </c>
      <c r="B6954" s="198" t="s">
        <v>529</v>
      </c>
      <c r="C6954" s="196" t="str">
        <f>'4'!D32</f>
        <v>X</v>
      </c>
      <c r="D6954" s="197"/>
    </row>
    <row r="6955" spans="1:4">
      <c r="A6955" s="194" t="s">
        <v>7679</v>
      </c>
      <c r="B6955" s="198" t="s">
        <v>531</v>
      </c>
      <c r="C6955" s="196" t="str">
        <f>'4'!D33</f>
        <v>X</v>
      </c>
      <c r="D6955" s="197"/>
    </row>
    <row r="6956" spans="1:4">
      <c r="A6956" s="194" t="s">
        <v>7680</v>
      </c>
      <c r="B6956" s="198" t="s">
        <v>533</v>
      </c>
      <c r="C6956" s="196" t="str">
        <f>'5'!D6</f>
        <v>X</v>
      </c>
      <c r="D6956" s="197"/>
    </row>
    <row r="6957" spans="1:4">
      <c r="A6957" s="194" t="s">
        <v>7681</v>
      </c>
      <c r="B6957" s="198" t="s">
        <v>535</v>
      </c>
      <c r="C6957" s="196" t="str">
        <f>'5'!D7</f>
        <v>X</v>
      </c>
      <c r="D6957" s="197"/>
    </row>
    <row r="6958" spans="1:4">
      <c r="A6958" s="194" t="s">
        <v>7682</v>
      </c>
      <c r="B6958" s="198" t="s">
        <v>537</v>
      </c>
      <c r="C6958" s="196">
        <f>'5'!D8-('5'!F8+'5'!H8)</f>
        <v>0</v>
      </c>
      <c r="D6958" s="197"/>
    </row>
    <row r="6959" spans="1:4">
      <c r="A6959" s="194" t="s">
        <v>7683</v>
      </c>
      <c r="B6959" s="198" t="s">
        <v>539</v>
      </c>
      <c r="C6959" s="196">
        <f>'5'!D9-('5'!F9+'5'!H9)</f>
        <v>0</v>
      </c>
      <c r="D6959" s="197"/>
    </row>
    <row r="6960" spans="1:4">
      <c r="A6960" s="194" t="s">
        <v>7684</v>
      </c>
      <c r="B6960" s="198" t="s">
        <v>541</v>
      </c>
      <c r="C6960" s="196">
        <f>'5'!D10-('5'!F10+'5'!H10)</f>
        <v>0</v>
      </c>
      <c r="D6960" s="197"/>
    </row>
    <row r="6961" spans="1:4">
      <c r="A6961" s="194" t="s">
        <v>7685</v>
      </c>
      <c r="B6961" s="198" t="s">
        <v>543</v>
      </c>
      <c r="C6961" s="196">
        <f>'5'!D11-('5'!F11+'5'!H11)</f>
        <v>0</v>
      </c>
      <c r="D6961" s="197"/>
    </row>
    <row r="6962" spans="1:4">
      <c r="A6962" s="194" t="s">
        <v>7686</v>
      </c>
      <c r="B6962" s="198" t="s">
        <v>545</v>
      </c>
      <c r="C6962" s="196">
        <f>'5'!D12-('5'!F12+'5'!H12)</f>
        <v>0</v>
      </c>
      <c r="D6962" s="197"/>
    </row>
    <row r="6963" spans="1:4">
      <c r="A6963" s="194" t="s">
        <v>7687</v>
      </c>
      <c r="B6963" s="198" t="s">
        <v>547</v>
      </c>
      <c r="C6963" s="196">
        <f>'5'!D13-('5'!F13+'5'!H13)</f>
        <v>0</v>
      </c>
      <c r="D6963" s="197"/>
    </row>
    <row r="6964" spans="1:4">
      <c r="A6964" s="194" t="s">
        <v>7688</v>
      </c>
      <c r="B6964" s="198" t="s">
        <v>549</v>
      </c>
      <c r="C6964" s="196">
        <f>'5'!D14-('5'!F14+'5'!H14)</f>
        <v>0</v>
      </c>
      <c r="D6964" s="197"/>
    </row>
    <row r="6965" spans="1:4">
      <c r="A6965" s="194" t="s">
        <v>7689</v>
      </c>
      <c r="B6965" s="198" t="s">
        <v>551</v>
      </c>
      <c r="C6965" s="196">
        <f>'5'!D15-('5'!F15+'5'!H15)</f>
        <v>0</v>
      </c>
      <c r="D6965" s="197"/>
    </row>
    <row r="6966" spans="1:4">
      <c r="A6966" s="194" t="s">
        <v>7690</v>
      </c>
      <c r="B6966" s="198" t="s">
        <v>553</v>
      </c>
      <c r="C6966" s="196">
        <f>'5'!D16-('5'!F16+'5'!H16)</f>
        <v>0</v>
      </c>
      <c r="D6966" s="197"/>
    </row>
    <row r="6967" spans="1:4">
      <c r="A6967" s="194" t="s">
        <v>7691</v>
      </c>
      <c r="B6967" s="198" t="s">
        <v>555</v>
      </c>
      <c r="C6967" s="196">
        <f>'5'!D17-('5'!F17+'5'!H17)</f>
        <v>0</v>
      </c>
      <c r="D6967" s="197"/>
    </row>
    <row r="6968" spans="1:4">
      <c r="A6968" s="194" t="s">
        <v>7692</v>
      </c>
      <c r="B6968" s="198" t="s">
        <v>557</v>
      </c>
      <c r="C6968" s="196">
        <f>'5'!D18-'5'!H18</f>
        <v>0</v>
      </c>
      <c r="D6968" s="197"/>
    </row>
    <row r="6969" spans="1:4">
      <c r="A6969" s="194" t="s">
        <v>7693</v>
      </c>
      <c r="B6969" s="198" t="s">
        <v>559</v>
      </c>
      <c r="C6969" s="196">
        <f>'5'!D19-('5'!F19+'5'!H19)</f>
        <v>0</v>
      </c>
      <c r="D6969" s="197"/>
    </row>
    <row r="6970" spans="1:4">
      <c r="A6970" s="194" t="s">
        <v>7694</v>
      </c>
      <c r="B6970" s="198" t="s">
        <v>561</v>
      </c>
      <c r="C6970" s="196">
        <f>'5'!D20-('5'!F20+'5'!H20)</f>
        <v>0</v>
      </c>
      <c r="D6970" s="197"/>
    </row>
    <row r="6971" spans="1:4">
      <c r="A6971" s="194" t="s">
        <v>7695</v>
      </c>
      <c r="B6971" s="198" t="s">
        <v>563</v>
      </c>
      <c r="C6971" s="196">
        <f>'5'!D21-('5'!F21+'5'!H21)</f>
        <v>0</v>
      </c>
      <c r="D6971" s="197"/>
    </row>
    <row r="6972" spans="1:4">
      <c r="A6972" s="194" t="s">
        <v>7696</v>
      </c>
      <c r="B6972" s="198" t="s">
        <v>254</v>
      </c>
      <c r="C6972" s="196">
        <f>'5'!D22-('5'!F22+'5'!H22)</f>
        <v>0</v>
      </c>
      <c r="D6972" s="229"/>
    </row>
    <row r="6973" spans="1:4">
      <c r="A6973" s="194" t="s">
        <v>7697</v>
      </c>
      <c r="B6973" s="198" t="s">
        <v>566</v>
      </c>
      <c r="C6973" s="196">
        <f>'5'!D23-('5'!F23+'5'!H23)</f>
        <v>0</v>
      </c>
      <c r="D6973" s="229"/>
    </row>
    <row r="6974" spans="1:4">
      <c r="A6974" s="194" t="s">
        <v>7698</v>
      </c>
      <c r="B6974" s="198" t="s">
        <v>568</v>
      </c>
      <c r="C6974" s="196">
        <f>'5'!D24-('5'!F24+'5'!H24)</f>
        <v>0</v>
      </c>
      <c r="D6974" s="229"/>
    </row>
    <row r="6975" spans="1:4">
      <c r="A6975" s="194" t="s">
        <v>7699</v>
      </c>
      <c r="B6975" s="198" t="s">
        <v>570</v>
      </c>
      <c r="C6975" s="196">
        <f>'5'!D25-('5'!F25+'5'!H25)</f>
        <v>0</v>
      </c>
      <c r="D6975" s="229"/>
    </row>
    <row r="6976" spans="1:4">
      <c r="A6976" s="194" t="s">
        <v>7700</v>
      </c>
      <c r="B6976" s="198" t="s">
        <v>572</v>
      </c>
      <c r="C6976" s="196">
        <f>'5'!D26-('5'!F26+'5'!H26)</f>
        <v>0</v>
      </c>
      <c r="D6976" s="229"/>
    </row>
    <row r="6977" spans="1:4">
      <c r="A6977" s="194" t="s">
        <v>7701</v>
      </c>
      <c r="B6977" s="198" t="s">
        <v>574</v>
      </c>
      <c r="C6977" s="196">
        <f>'5'!D27-('5'!F27+'5'!H27)</f>
        <v>0</v>
      </c>
      <c r="D6977" s="229"/>
    </row>
    <row r="6978" spans="1:4">
      <c r="A6978" s="194" t="s">
        <v>7702</v>
      </c>
      <c r="B6978" s="198" t="s">
        <v>576</v>
      </c>
      <c r="C6978" s="196">
        <f>'5'!D28-('5'!F28+'5'!H28)</f>
        <v>0</v>
      </c>
      <c r="D6978" s="229"/>
    </row>
    <row r="6979" spans="1:4">
      <c r="A6979" s="194" t="s">
        <v>7703</v>
      </c>
      <c r="B6979" s="198" t="s">
        <v>578</v>
      </c>
      <c r="C6979" s="196">
        <f>'5'!D30-('5'!F30+'5'!H30)</f>
        <v>0</v>
      </c>
      <c r="D6979" s="229"/>
    </row>
    <row r="6980" spans="1:4">
      <c r="A6980" s="194" t="s">
        <v>7704</v>
      </c>
      <c r="B6980" s="198" t="s">
        <v>582</v>
      </c>
      <c r="C6980" s="196">
        <f>'6'!D7-('6'!F7+'6'!H7)</f>
        <v>0</v>
      </c>
      <c r="D6980" s="229"/>
    </row>
    <row r="6981" spans="1:4">
      <c r="A6981" s="194" t="s">
        <v>7705</v>
      </c>
      <c r="B6981" s="198" t="s">
        <v>584</v>
      </c>
      <c r="C6981" s="196">
        <f>'6'!D8-('6'!F8+'6'!H8)</f>
        <v>0</v>
      </c>
      <c r="D6981" s="229"/>
    </row>
    <row r="6982" spans="1:4">
      <c r="A6982" s="194" t="s">
        <v>7706</v>
      </c>
      <c r="B6982" s="198" t="s">
        <v>586</v>
      </c>
      <c r="C6982" s="196">
        <f>'6'!D13-('6'!F13+'6'!H13)</f>
        <v>0</v>
      </c>
      <c r="D6982" s="229"/>
    </row>
    <row r="6983" spans="1:4">
      <c r="A6983" s="194" t="s">
        <v>7707</v>
      </c>
      <c r="B6983" s="198" t="s">
        <v>588</v>
      </c>
      <c r="C6983" s="196">
        <f>'6'!D17-('6'!F17+'6'!H17)</f>
        <v>0</v>
      </c>
      <c r="D6983" s="229"/>
    </row>
    <row r="6984" ht="25.5" spans="1:4">
      <c r="A6984" s="194" t="s">
        <v>7708</v>
      </c>
      <c r="B6984" s="198" t="s">
        <v>2662</v>
      </c>
      <c r="C6984" s="196">
        <f>'6'!D19-('6'!F19+'6'!H19)</f>
        <v>0</v>
      </c>
      <c r="D6984" s="229"/>
    </row>
    <row r="6985" spans="1:4">
      <c r="A6985" s="194" t="s">
        <v>7709</v>
      </c>
      <c r="B6985" s="199" t="s">
        <v>592</v>
      </c>
      <c r="C6985" s="196">
        <f>'6'!D20-('6'!F20+'6'!H20)</f>
        <v>0</v>
      </c>
      <c r="D6985" s="229"/>
    </row>
    <row r="6986" spans="1:4">
      <c r="A6986" s="194" t="s">
        <v>7710</v>
      </c>
      <c r="B6986" s="198" t="s">
        <v>594</v>
      </c>
      <c r="C6986" s="196">
        <f>'6'!D22-('6'!F22+'6'!H22)</f>
        <v>0</v>
      </c>
      <c r="D6986" s="229"/>
    </row>
    <row r="6987" spans="1:4">
      <c r="A6987" s="194" t="s">
        <v>7711</v>
      </c>
      <c r="B6987" s="198" t="s">
        <v>596</v>
      </c>
      <c r="C6987" s="196">
        <f>'6'!D23-('6'!F23+'6'!H23)</f>
        <v>0</v>
      </c>
      <c r="D6987" s="229"/>
    </row>
    <row r="6988" spans="1:4">
      <c r="A6988" s="194" t="s">
        <v>7712</v>
      </c>
      <c r="B6988" s="198" t="s">
        <v>598</v>
      </c>
      <c r="C6988" s="196">
        <f>'6'!D24-('6'!F24+'6'!H24)</f>
        <v>0</v>
      </c>
      <c r="D6988" s="229"/>
    </row>
    <row r="6989" spans="1:4">
      <c r="A6989" s="194" t="s">
        <v>7713</v>
      </c>
      <c r="B6989" s="198" t="s">
        <v>600</v>
      </c>
      <c r="C6989" s="196">
        <f>'6'!D25-('6'!F25+'6'!H25)</f>
        <v>0</v>
      </c>
      <c r="D6989" s="229"/>
    </row>
    <row r="6990" spans="1:4">
      <c r="A6990" s="194" t="s">
        <v>7714</v>
      </c>
      <c r="B6990" s="198" t="s">
        <v>602</v>
      </c>
      <c r="C6990" s="196">
        <f>'6'!D26-('6'!F26+'6'!H26)</f>
        <v>0</v>
      </c>
      <c r="D6990" s="229"/>
    </row>
    <row r="6991" spans="1:4">
      <c r="A6991" s="194" t="s">
        <v>7715</v>
      </c>
      <c r="B6991" s="198" t="s">
        <v>559</v>
      </c>
      <c r="C6991" s="196">
        <f>'6'!D27-('6'!F27+'6'!H27)</f>
        <v>0</v>
      </c>
      <c r="D6991" s="229"/>
    </row>
    <row r="6992" spans="1:4">
      <c r="A6992" s="194" t="s">
        <v>7716</v>
      </c>
      <c r="B6992" s="198" t="s">
        <v>605</v>
      </c>
      <c r="C6992" s="196">
        <f>'7'!D6-('7'!F6+'7'!H6)</f>
        <v>0</v>
      </c>
      <c r="D6992" s="229"/>
    </row>
    <row r="6993" spans="1:4">
      <c r="A6993" s="194" t="s">
        <v>7717</v>
      </c>
      <c r="B6993" s="198" t="s">
        <v>607</v>
      </c>
      <c r="C6993" s="196">
        <f>'7'!D7-('7'!F7+'7'!H7)</f>
        <v>0</v>
      </c>
      <c r="D6993" s="229"/>
    </row>
    <row r="6994" spans="1:4">
      <c r="A6994" s="194" t="s">
        <v>7718</v>
      </c>
      <c r="B6994" s="198" t="s">
        <v>358</v>
      </c>
      <c r="C6994" s="196">
        <f>'7'!D8-('7'!F8+'7'!H8)</f>
        <v>0</v>
      </c>
      <c r="D6994" s="229"/>
    </row>
    <row r="6995" spans="1:4">
      <c r="A6995" s="194" t="s">
        <v>7719</v>
      </c>
      <c r="B6995" s="198" t="s">
        <v>610</v>
      </c>
      <c r="C6995" s="196">
        <f>'7'!D9-('7'!F9+'7'!H9)</f>
        <v>0</v>
      </c>
      <c r="D6995" s="229"/>
    </row>
    <row r="6996" spans="1:4">
      <c r="A6996" s="194" t="s">
        <v>7720</v>
      </c>
      <c r="B6996" s="198" t="s">
        <v>612</v>
      </c>
      <c r="C6996" s="196">
        <f>'7'!D10-('7'!F10+'7'!H10)</f>
        <v>0</v>
      </c>
      <c r="D6996" s="229"/>
    </row>
    <row r="6997" spans="1:4">
      <c r="A6997" s="194" t="s">
        <v>7721</v>
      </c>
      <c r="B6997" s="198" t="s">
        <v>614</v>
      </c>
      <c r="C6997" s="196">
        <f>'7'!D11-('7'!F11+'7'!H11)</f>
        <v>0</v>
      </c>
      <c r="D6997" s="229"/>
    </row>
    <row r="6998" spans="1:4">
      <c r="A6998" s="194" t="s">
        <v>7722</v>
      </c>
      <c r="B6998" s="198" t="s">
        <v>616</v>
      </c>
      <c r="C6998" s="196">
        <f>'7'!D12-('7'!F12+'7'!H12)</f>
        <v>0</v>
      </c>
      <c r="D6998" s="229"/>
    </row>
    <row r="6999" spans="1:4">
      <c r="A6999" s="194" t="s">
        <v>7723</v>
      </c>
      <c r="B6999" s="198" t="s">
        <v>618</v>
      </c>
      <c r="C6999" s="196">
        <f>'7'!D13-('7'!F13+'7'!H13)</f>
        <v>0</v>
      </c>
      <c r="D6999" s="229"/>
    </row>
    <row r="7000" spans="1:4">
      <c r="A7000" s="194" t="s">
        <v>7724</v>
      </c>
      <c r="B7000" s="198" t="s">
        <v>620</v>
      </c>
      <c r="C7000" s="196">
        <f>'7'!D19-('7'!F19+'7'!H19)</f>
        <v>0</v>
      </c>
      <c r="D7000" s="229"/>
    </row>
    <row r="7001" spans="1:4">
      <c r="A7001" s="194" t="s">
        <v>7725</v>
      </c>
      <c r="B7001" s="199" t="s">
        <v>622</v>
      </c>
      <c r="C7001" s="196">
        <f>'7'!D20-('7'!F20+'7'!H20)</f>
        <v>0</v>
      </c>
      <c r="D7001" s="229"/>
    </row>
    <row r="7002" spans="1:4">
      <c r="A7002" s="194" t="s">
        <v>7726</v>
      </c>
      <c r="B7002" s="199" t="s">
        <v>624</v>
      </c>
      <c r="C7002" s="196">
        <f>'7'!D21-('7'!F21+'7'!H21)</f>
        <v>0</v>
      </c>
      <c r="D7002" s="229"/>
    </row>
    <row r="7003" spans="1:4">
      <c r="A7003" s="194" t="s">
        <v>7727</v>
      </c>
      <c r="B7003" s="198" t="s">
        <v>626</v>
      </c>
      <c r="C7003" s="196">
        <f>'7'!D22-('7'!F22+'7'!H22)</f>
        <v>0</v>
      </c>
      <c r="D7003" s="229"/>
    </row>
    <row r="7004" spans="1:4">
      <c r="A7004" s="194" t="s">
        <v>7728</v>
      </c>
      <c r="B7004" s="198" t="s">
        <v>628</v>
      </c>
      <c r="C7004" s="196">
        <f>'7'!D23-('7'!F23+'7'!H23)</f>
        <v>0</v>
      </c>
      <c r="D7004" s="229"/>
    </row>
    <row r="7005" spans="1:4">
      <c r="A7005" s="194" t="s">
        <v>7729</v>
      </c>
      <c r="B7005" s="198" t="s">
        <v>630</v>
      </c>
      <c r="C7005" s="196">
        <f>'7'!D24-('7'!F24+'7'!H24)</f>
        <v>0</v>
      </c>
      <c r="D7005" s="229"/>
    </row>
    <row r="7006" spans="1:4">
      <c r="A7006" s="194" t="s">
        <v>7730</v>
      </c>
      <c r="B7006" s="198" t="s">
        <v>7361</v>
      </c>
      <c r="C7006" s="196">
        <f>'7'!D25-('7'!F25+'7'!H25)</f>
        <v>0</v>
      </c>
      <c r="D7006" s="229"/>
    </row>
    <row r="7007" ht="25.5" spans="1:4">
      <c r="A7007" s="194" t="s">
        <v>7731</v>
      </c>
      <c r="B7007" s="195" t="s">
        <v>7732</v>
      </c>
      <c r="C7007" s="196"/>
      <c r="D7007" s="229"/>
    </row>
    <row r="7008" spans="1:4">
      <c r="A7008" s="194" t="s">
        <v>7733</v>
      </c>
      <c r="B7008" s="230" t="s">
        <v>7734</v>
      </c>
      <c r="C7008" s="196"/>
      <c r="D7008" s="229"/>
    </row>
    <row r="7009" spans="1:4">
      <c r="A7009" s="194" t="s">
        <v>7735</v>
      </c>
      <c r="B7009" s="195" t="s">
        <v>2693</v>
      </c>
      <c r="C7009" s="196"/>
      <c r="D7009" s="229"/>
    </row>
    <row r="7010" spans="1:4">
      <c r="A7010" s="194" t="s">
        <v>7736</v>
      </c>
      <c r="B7010" s="198" t="s">
        <v>394</v>
      </c>
      <c r="C7010" s="196"/>
      <c r="D7010" s="229"/>
    </row>
    <row r="7011" spans="1:4">
      <c r="A7011" s="194" t="s">
        <v>7737</v>
      </c>
      <c r="B7011" s="198" t="s">
        <v>396</v>
      </c>
      <c r="C7011" s="196"/>
      <c r="D7011" s="229"/>
    </row>
    <row r="7012" spans="1:4">
      <c r="A7012" s="194" t="s">
        <v>7738</v>
      </c>
      <c r="B7012" s="198" t="s">
        <v>398</v>
      </c>
      <c r="C7012" s="196"/>
      <c r="D7012" s="229"/>
    </row>
    <row r="7013" spans="1:4">
      <c r="A7013" s="194" t="s">
        <v>7739</v>
      </c>
      <c r="B7013" s="198" t="s">
        <v>84</v>
      </c>
      <c r="C7013" s="196"/>
      <c r="D7013" s="229"/>
    </row>
    <row r="7014" spans="1:4">
      <c r="A7014" s="194" t="s">
        <v>7740</v>
      </c>
      <c r="B7014" s="198" t="s">
        <v>401</v>
      </c>
      <c r="C7014" s="196"/>
      <c r="D7014" s="229"/>
    </row>
    <row r="7015" spans="1:4">
      <c r="A7015" s="194" t="s">
        <v>7741</v>
      </c>
      <c r="B7015" s="198" t="s">
        <v>403</v>
      </c>
      <c r="C7015" s="196"/>
      <c r="D7015" s="229"/>
    </row>
    <row r="7016" spans="1:4">
      <c r="A7016" s="194" t="s">
        <v>7742</v>
      </c>
      <c r="B7016" s="198" t="s">
        <v>405</v>
      </c>
      <c r="C7016" s="196"/>
      <c r="D7016" s="229"/>
    </row>
    <row r="7017" spans="1:4">
      <c r="A7017" s="194" t="s">
        <v>7743</v>
      </c>
      <c r="B7017" s="198" t="s">
        <v>407</v>
      </c>
      <c r="C7017" s="196"/>
      <c r="D7017" s="229"/>
    </row>
    <row r="7018" spans="1:4">
      <c r="A7018" s="194" t="s">
        <v>7744</v>
      </c>
      <c r="B7018" s="198" t="s">
        <v>409</v>
      </c>
      <c r="C7018" s="196"/>
      <c r="D7018" s="229"/>
    </row>
    <row r="7019" spans="1:4">
      <c r="A7019" s="194" t="s">
        <v>7745</v>
      </c>
      <c r="B7019" s="198" t="s">
        <v>411</v>
      </c>
      <c r="C7019" s="196"/>
      <c r="D7019" s="229"/>
    </row>
    <row r="7020" spans="1:4">
      <c r="A7020" s="194" t="s">
        <v>7746</v>
      </c>
      <c r="B7020" s="198" t="s">
        <v>413</v>
      </c>
      <c r="C7020" s="196"/>
      <c r="D7020" s="229"/>
    </row>
    <row r="7021" spans="1:4">
      <c r="A7021" s="194" t="s">
        <v>7747</v>
      </c>
      <c r="B7021" s="198" t="s">
        <v>415</v>
      </c>
      <c r="C7021" s="196"/>
      <c r="D7021" s="229"/>
    </row>
    <row r="7022" spans="1:4">
      <c r="A7022" s="194" t="s">
        <v>7748</v>
      </c>
      <c r="B7022" s="198" t="s">
        <v>417</v>
      </c>
      <c r="C7022" s="196"/>
      <c r="D7022" s="229"/>
    </row>
    <row r="7023" spans="1:4">
      <c r="A7023" s="194" t="s">
        <v>7749</v>
      </c>
      <c r="B7023" s="198" t="s">
        <v>419</v>
      </c>
      <c r="C7023" s="196"/>
      <c r="D7023" s="229"/>
    </row>
    <row r="7024" spans="1:4">
      <c r="A7024" s="194" t="s">
        <v>7750</v>
      </c>
      <c r="B7024" s="198" t="s">
        <v>421</v>
      </c>
      <c r="C7024" s="196"/>
      <c r="D7024" s="229"/>
    </row>
    <row r="7025" spans="1:4">
      <c r="A7025" s="194" t="s">
        <v>7751</v>
      </c>
      <c r="B7025" s="198" t="s">
        <v>423</v>
      </c>
      <c r="C7025" s="196"/>
      <c r="D7025" s="229"/>
    </row>
    <row r="7026" spans="1:4">
      <c r="A7026" s="194" t="s">
        <v>7752</v>
      </c>
      <c r="B7026" s="198" t="s">
        <v>425</v>
      </c>
      <c r="C7026" s="196"/>
      <c r="D7026" s="229"/>
    </row>
    <row r="7027" spans="1:4">
      <c r="A7027" s="194" t="s">
        <v>7753</v>
      </c>
      <c r="B7027" s="198" t="s">
        <v>427</v>
      </c>
      <c r="C7027" s="196"/>
      <c r="D7027" s="229"/>
    </row>
    <row r="7028" spans="1:4">
      <c r="A7028" s="194" t="s">
        <v>7754</v>
      </c>
      <c r="B7028" s="198" t="s">
        <v>429</v>
      </c>
      <c r="C7028" s="196"/>
      <c r="D7028" s="229"/>
    </row>
    <row r="7029" spans="1:4">
      <c r="A7029" s="194" t="s">
        <v>7755</v>
      </c>
      <c r="B7029" s="198" t="s">
        <v>431</v>
      </c>
      <c r="C7029" s="196"/>
      <c r="D7029" s="229"/>
    </row>
    <row r="7030" spans="1:4">
      <c r="A7030" s="194" t="s">
        <v>7756</v>
      </c>
      <c r="B7030" s="198" t="s">
        <v>433</v>
      </c>
      <c r="C7030" s="196"/>
      <c r="D7030" s="229"/>
    </row>
    <row r="7031" spans="1:4">
      <c r="A7031" s="194" t="s">
        <v>7757</v>
      </c>
      <c r="B7031" s="198" t="s">
        <v>435</v>
      </c>
      <c r="C7031" s="196"/>
      <c r="D7031" s="229"/>
    </row>
    <row r="7032" spans="1:4">
      <c r="A7032" s="194" t="s">
        <v>7758</v>
      </c>
      <c r="B7032" s="198" t="s">
        <v>437</v>
      </c>
      <c r="C7032" s="196"/>
      <c r="D7032" s="229"/>
    </row>
    <row r="7033" spans="1:4">
      <c r="A7033" s="194" t="s">
        <v>7759</v>
      </c>
      <c r="B7033" s="198" t="s">
        <v>439</v>
      </c>
      <c r="C7033" s="196"/>
      <c r="D7033" s="229"/>
    </row>
    <row r="7034" spans="1:4">
      <c r="A7034" s="194" t="s">
        <v>7760</v>
      </c>
      <c r="B7034" s="198" t="s">
        <v>441</v>
      </c>
      <c r="C7034" s="196"/>
      <c r="D7034" s="229"/>
    </row>
    <row r="7035" spans="1:4">
      <c r="A7035" s="194" t="s">
        <v>7761</v>
      </c>
      <c r="B7035" s="198" t="s">
        <v>443</v>
      </c>
      <c r="C7035" s="196"/>
      <c r="D7035" s="229"/>
    </row>
    <row r="7036" spans="1:4">
      <c r="A7036" s="194" t="s">
        <v>7762</v>
      </c>
      <c r="B7036" s="198" t="s">
        <v>445</v>
      </c>
      <c r="C7036" s="196"/>
      <c r="D7036" s="229"/>
    </row>
    <row r="7037" spans="1:4">
      <c r="A7037" s="194" t="s">
        <v>7763</v>
      </c>
      <c r="B7037" s="198" t="s">
        <v>447</v>
      </c>
      <c r="C7037" s="196"/>
      <c r="D7037" s="229"/>
    </row>
    <row r="7038" spans="1:4">
      <c r="A7038" s="194" t="s">
        <v>7764</v>
      </c>
      <c r="B7038" s="198" t="s">
        <v>449</v>
      </c>
      <c r="C7038" s="196"/>
      <c r="D7038" s="229"/>
    </row>
    <row r="7039" spans="1:4">
      <c r="A7039" s="194" t="s">
        <v>7765</v>
      </c>
      <c r="B7039" s="198" t="s">
        <v>451</v>
      </c>
      <c r="C7039" s="196"/>
      <c r="D7039" s="229"/>
    </row>
    <row r="7040" spans="1:4">
      <c r="A7040" s="194" t="s">
        <v>7766</v>
      </c>
      <c r="B7040" s="198" t="s">
        <v>453</v>
      </c>
      <c r="C7040" s="196"/>
      <c r="D7040" s="229"/>
    </row>
    <row r="7041" spans="1:4">
      <c r="A7041" s="194" t="s">
        <v>7767</v>
      </c>
      <c r="B7041" s="198" t="s">
        <v>455</v>
      </c>
      <c r="C7041" s="196"/>
      <c r="D7041" s="229"/>
    </row>
    <row r="7042" spans="1:4">
      <c r="A7042" s="194" t="s">
        <v>7768</v>
      </c>
      <c r="B7042" s="198" t="s">
        <v>457</v>
      </c>
      <c r="C7042" s="196"/>
      <c r="D7042" s="229"/>
    </row>
    <row r="7043" spans="1:4">
      <c r="A7043" s="194" t="s">
        <v>7769</v>
      </c>
      <c r="B7043" s="198" t="s">
        <v>459</v>
      </c>
      <c r="C7043" s="196"/>
      <c r="D7043" s="229"/>
    </row>
    <row r="7044" spans="1:4">
      <c r="A7044" s="194" t="s">
        <v>7770</v>
      </c>
      <c r="B7044" s="198" t="s">
        <v>461</v>
      </c>
      <c r="C7044" s="196"/>
      <c r="D7044" s="229"/>
    </row>
    <row r="7045" spans="1:4">
      <c r="A7045" s="194" t="s">
        <v>7771</v>
      </c>
      <c r="B7045" s="198" t="s">
        <v>463</v>
      </c>
      <c r="C7045" s="196"/>
      <c r="D7045" s="229"/>
    </row>
    <row r="7046" spans="1:4">
      <c r="A7046" s="194" t="s">
        <v>7772</v>
      </c>
      <c r="B7046" s="198" t="s">
        <v>465</v>
      </c>
      <c r="C7046" s="196"/>
      <c r="D7046" s="229"/>
    </row>
    <row r="7047" spans="1:4">
      <c r="A7047" s="194" t="s">
        <v>7773</v>
      </c>
      <c r="B7047" s="198" t="s">
        <v>467</v>
      </c>
      <c r="C7047" s="196"/>
      <c r="D7047" s="229"/>
    </row>
    <row r="7048" spans="1:4">
      <c r="A7048" s="194" t="s">
        <v>7774</v>
      </c>
      <c r="B7048" s="198" t="s">
        <v>469</v>
      </c>
      <c r="C7048" s="196"/>
      <c r="D7048" s="229"/>
    </row>
    <row r="7049" spans="1:4">
      <c r="A7049" s="194" t="s">
        <v>7775</v>
      </c>
      <c r="B7049" s="198" t="s">
        <v>471</v>
      </c>
      <c r="C7049" s="196"/>
      <c r="D7049" s="229"/>
    </row>
    <row r="7050" ht="25.5" spans="1:4">
      <c r="A7050" s="194" t="s">
        <v>7776</v>
      </c>
      <c r="B7050" s="199" t="s">
        <v>473</v>
      </c>
      <c r="C7050" s="196"/>
      <c r="D7050" s="229"/>
    </row>
    <row r="7051" spans="1:4">
      <c r="A7051" s="194" t="s">
        <v>7777</v>
      </c>
      <c r="B7051" s="198" t="s">
        <v>475</v>
      </c>
      <c r="C7051" s="196"/>
      <c r="D7051" s="229"/>
    </row>
    <row r="7052" spans="1:4">
      <c r="A7052" s="194" t="s">
        <v>7778</v>
      </c>
      <c r="B7052" s="198" t="s">
        <v>477</v>
      </c>
      <c r="C7052" s="196"/>
      <c r="D7052" s="229"/>
    </row>
    <row r="7053" spans="1:4">
      <c r="A7053" s="194" t="s">
        <v>7779</v>
      </c>
      <c r="B7053" s="199" t="s">
        <v>479</v>
      </c>
      <c r="C7053" s="196"/>
      <c r="D7053" s="229"/>
    </row>
    <row r="7054" spans="1:4">
      <c r="A7054" s="194" t="s">
        <v>7780</v>
      </c>
      <c r="B7054" s="198" t="s">
        <v>481</v>
      </c>
      <c r="C7054" s="196"/>
      <c r="D7054" s="229"/>
    </row>
    <row r="7055" spans="1:4">
      <c r="A7055" s="194" t="s">
        <v>7781</v>
      </c>
      <c r="B7055" s="198" t="s">
        <v>483</v>
      </c>
      <c r="C7055" s="196"/>
      <c r="D7055" s="229"/>
    </row>
    <row r="7056" spans="1:4">
      <c r="A7056" s="194" t="s">
        <v>7782</v>
      </c>
      <c r="B7056" s="198" t="s">
        <v>485</v>
      </c>
      <c r="C7056" s="196"/>
      <c r="D7056" s="229"/>
    </row>
    <row r="7057" spans="1:4">
      <c r="A7057" s="194" t="s">
        <v>7783</v>
      </c>
      <c r="B7057" s="198" t="s">
        <v>487</v>
      </c>
      <c r="C7057" s="196"/>
      <c r="D7057" s="229"/>
    </row>
    <row r="7058" spans="1:4">
      <c r="A7058" s="194" t="s">
        <v>7784</v>
      </c>
      <c r="B7058" s="198" t="s">
        <v>489</v>
      </c>
      <c r="C7058" s="196"/>
      <c r="D7058" s="229"/>
    </row>
    <row r="7059" spans="1:4">
      <c r="A7059" s="194" t="s">
        <v>7785</v>
      </c>
      <c r="B7059" s="198" t="s">
        <v>491</v>
      </c>
      <c r="C7059" s="196"/>
      <c r="D7059" s="229"/>
    </row>
    <row r="7060" spans="1:4">
      <c r="A7060" s="194" t="s">
        <v>7786</v>
      </c>
      <c r="B7060" s="198" t="s">
        <v>493</v>
      </c>
      <c r="C7060" s="196"/>
      <c r="D7060" s="229"/>
    </row>
    <row r="7061" spans="1:4">
      <c r="A7061" s="194" t="s">
        <v>7787</v>
      </c>
      <c r="B7061" s="198" t="s">
        <v>495</v>
      </c>
      <c r="C7061" s="196"/>
      <c r="D7061" s="229"/>
    </row>
    <row r="7062" spans="1:4">
      <c r="A7062" s="194" t="s">
        <v>7788</v>
      </c>
      <c r="B7062" s="198" t="s">
        <v>497</v>
      </c>
      <c r="C7062" s="196"/>
      <c r="D7062" s="229"/>
    </row>
    <row r="7063" spans="1:4">
      <c r="A7063" s="194" t="s">
        <v>7789</v>
      </c>
      <c r="B7063" s="198" t="s">
        <v>499</v>
      </c>
      <c r="C7063" s="196"/>
      <c r="D7063" s="229"/>
    </row>
    <row r="7064" spans="1:4">
      <c r="A7064" s="194" t="s">
        <v>7790</v>
      </c>
      <c r="B7064" s="198" t="s">
        <v>501</v>
      </c>
      <c r="C7064" s="196"/>
      <c r="D7064" s="229"/>
    </row>
    <row r="7065" spans="1:4">
      <c r="A7065" s="194" t="s">
        <v>7791</v>
      </c>
      <c r="B7065" s="198" t="s">
        <v>503</v>
      </c>
      <c r="C7065" s="196"/>
      <c r="D7065" s="229"/>
    </row>
    <row r="7066" spans="1:4">
      <c r="A7066" s="194" t="s">
        <v>7792</v>
      </c>
      <c r="B7066" s="198" t="s">
        <v>505</v>
      </c>
      <c r="C7066" s="196"/>
      <c r="D7066" s="229"/>
    </row>
    <row r="7067" spans="1:4">
      <c r="A7067" s="194" t="s">
        <v>7793</v>
      </c>
      <c r="B7067" s="198" t="s">
        <v>507</v>
      </c>
      <c r="C7067" s="196"/>
      <c r="D7067" s="229"/>
    </row>
    <row r="7068" spans="1:4">
      <c r="A7068" s="194" t="s">
        <v>7794</v>
      </c>
      <c r="B7068" s="198" t="s">
        <v>509</v>
      </c>
      <c r="C7068" s="196"/>
      <c r="D7068" s="229"/>
    </row>
    <row r="7069" spans="1:4">
      <c r="A7069" s="194" t="s">
        <v>7795</v>
      </c>
      <c r="B7069" s="198" t="s">
        <v>511</v>
      </c>
      <c r="C7069" s="196"/>
      <c r="D7069" s="229"/>
    </row>
    <row r="7070" spans="1:4">
      <c r="A7070" s="194" t="s">
        <v>7796</v>
      </c>
      <c r="B7070" s="198" t="s">
        <v>513</v>
      </c>
      <c r="C7070" s="196"/>
      <c r="D7070" s="229"/>
    </row>
    <row r="7071" spans="1:4">
      <c r="A7071" s="194" t="s">
        <v>7797</v>
      </c>
      <c r="B7071" s="198" t="s">
        <v>515</v>
      </c>
      <c r="C7071" s="196"/>
      <c r="D7071" s="229"/>
    </row>
    <row r="7072" spans="1:4">
      <c r="A7072" s="194" t="s">
        <v>7798</v>
      </c>
      <c r="B7072" s="198" t="s">
        <v>517</v>
      </c>
      <c r="C7072" s="196"/>
      <c r="D7072" s="229"/>
    </row>
    <row r="7073" spans="1:4">
      <c r="A7073" s="194" t="s">
        <v>7799</v>
      </c>
      <c r="B7073" s="198" t="s">
        <v>519</v>
      </c>
      <c r="C7073" s="196"/>
      <c r="D7073" s="229"/>
    </row>
    <row r="7074" spans="1:4">
      <c r="A7074" s="194" t="s">
        <v>7800</v>
      </c>
      <c r="B7074" s="198" t="s">
        <v>521</v>
      </c>
      <c r="C7074" s="196"/>
      <c r="D7074" s="229"/>
    </row>
    <row r="7075" ht="25.5" spans="1:4">
      <c r="A7075" s="194" t="s">
        <v>7801</v>
      </c>
      <c r="B7075" s="198" t="s">
        <v>523</v>
      </c>
      <c r="C7075" s="196"/>
      <c r="D7075" s="229"/>
    </row>
    <row r="7076" spans="1:4">
      <c r="A7076" s="194" t="s">
        <v>7802</v>
      </c>
      <c r="B7076" s="198" t="s">
        <v>6988</v>
      </c>
      <c r="C7076" s="196"/>
      <c r="D7076" s="229"/>
    </row>
    <row r="7077" spans="1:4">
      <c r="A7077" s="194" t="s">
        <v>7803</v>
      </c>
      <c r="B7077" s="198" t="s">
        <v>527</v>
      </c>
      <c r="C7077" s="196"/>
      <c r="D7077" s="229"/>
    </row>
    <row r="7078" spans="1:4">
      <c r="A7078" s="194" t="s">
        <v>7804</v>
      </c>
      <c r="B7078" s="198" t="s">
        <v>529</v>
      </c>
      <c r="C7078" s="196"/>
      <c r="D7078" s="229"/>
    </row>
    <row r="7079" spans="1:4">
      <c r="A7079" s="194" t="s">
        <v>7805</v>
      </c>
      <c r="B7079" s="198" t="s">
        <v>531</v>
      </c>
      <c r="C7079" s="196"/>
      <c r="D7079" s="229"/>
    </row>
    <row r="7080" spans="1:4">
      <c r="A7080" s="194" t="s">
        <v>7806</v>
      </c>
      <c r="B7080" s="198" t="s">
        <v>533</v>
      </c>
      <c r="C7080" s="196"/>
      <c r="D7080" s="229"/>
    </row>
    <row r="7081" spans="1:4">
      <c r="A7081" s="194" t="s">
        <v>7807</v>
      </c>
      <c r="B7081" s="198" t="s">
        <v>535</v>
      </c>
      <c r="C7081" s="196"/>
      <c r="D7081" s="229"/>
    </row>
    <row r="7082" spans="1:4">
      <c r="A7082" s="194" t="s">
        <v>7808</v>
      </c>
      <c r="B7082" s="198" t="s">
        <v>537</v>
      </c>
      <c r="C7082" s="196"/>
      <c r="D7082" s="229"/>
    </row>
    <row r="7083" spans="1:4">
      <c r="A7083" s="194" t="s">
        <v>7809</v>
      </c>
      <c r="B7083" s="198" t="s">
        <v>539</v>
      </c>
      <c r="C7083" s="196"/>
      <c r="D7083" s="229"/>
    </row>
    <row r="7084" spans="1:4">
      <c r="A7084" s="194" t="s">
        <v>7810</v>
      </c>
      <c r="B7084" s="198" t="s">
        <v>541</v>
      </c>
      <c r="C7084" s="196"/>
      <c r="D7084" s="229"/>
    </row>
    <row r="7085" spans="1:4">
      <c r="A7085" s="194" t="s">
        <v>7811</v>
      </c>
      <c r="B7085" s="198" t="s">
        <v>543</v>
      </c>
      <c r="C7085" s="196"/>
      <c r="D7085" s="229"/>
    </row>
    <row r="7086" spans="1:4">
      <c r="A7086" s="194" t="s">
        <v>7812</v>
      </c>
      <c r="B7086" s="198" t="s">
        <v>545</v>
      </c>
      <c r="C7086" s="196"/>
      <c r="D7086" s="229"/>
    </row>
    <row r="7087" spans="1:4">
      <c r="A7087" s="194" t="s">
        <v>7813</v>
      </c>
      <c r="B7087" s="198" t="s">
        <v>547</v>
      </c>
      <c r="C7087" s="196"/>
      <c r="D7087" s="229"/>
    </row>
    <row r="7088" spans="1:4">
      <c r="A7088" s="194" t="s">
        <v>7814</v>
      </c>
      <c r="B7088" s="198" t="s">
        <v>549</v>
      </c>
      <c r="C7088" s="196"/>
      <c r="D7088" s="229"/>
    </row>
    <row r="7089" spans="1:4">
      <c r="A7089" s="194" t="s">
        <v>7815</v>
      </c>
      <c r="B7089" s="198" t="s">
        <v>551</v>
      </c>
      <c r="C7089" s="196"/>
      <c r="D7089" s="229"/>
    </row>
    <row r="7090" spans="1:4">
      <c r="A7090" s="194" t="s">
        <v>7816</v>
      </c>
      <c r="B7090" s="198" t="s">
        <v>553</v>
      </c>
      <c r="C7090" s="196"/>
      <c r="D7090" s="229"/>
    </row>
    <row r="7091" spans="1:4">
      <c r="A7091" s="194" t="s">
        <v>7817</v>
      </c>
      <c r="B7091" s="198" t="s">
        <v>555</v>
      </c>
      <c r="C7091" s="196"/>
      <c r="D7091" s="229"/>
    </row>
    <row r="7092" spans="1:4">
      <c r="A7092" s="194" t="s">
        <v>7818</v>
      </c>
      <c r="B7092" s="198" t="s">
        <v>557</v>
      </c>
      <c r="C7092" s="196"/>
      <c r="D7092" s="229"/>
    </row>
    <row r="7093" spans="1:4">
      <c r="A7093" s="194" t="s">
        <v>7819</v>
      </c>
      <c r="B7093" s="198" t="s">
        <v>559</v>
      </c>
      <c r="C7093" s="196"/>
      <c r="D7093" s="229"/>
    </row>
    <row r="7094" spans="1:4">
      <c r="A7094" s="194" t="s">
        <v>7820</v>
      </c>
      <c r="B7094" s="198" t="s">
        <v>561</v>
      </c>
      <c r="C7094" s="196"/>
      <c r="D7094" s="229"/>
    </row>
    <row r="7095" spans="1:4">
      <c r="A7095" s="194" t="s">
        <v>7821</v>
      </c>
      <c r="B7095" s="198" t="s">
        <v>563</v>
      </c>
      <c r="C7095" s="196"/>
      <c r="D7095" s="229"/>
    </row>
    <row r="7096" spans="1:4">
      <c r="A7096" s="194" t="s">
        <v>7822</v>
      </c>
      <c r="B7096" s="198" t="s">
        <v>254</v>
      </c>
      <c r="C7096" s="196"/>
      <c r="D7096" s="229"/>
    </row>
    <row r="7097" spans="1:4">
      <c r="A7097" s="194" t="s">
        <v>7823</v>
      </c>
      <c r="B7097" s="198" t="s">
        <v>566</v>
      </c>
      <c r="C7097" s="196"/>
      <c r="D7097" s="229"/>
    </row>
    <row r="7098" spans="1:4">
      <c r="A7098" s="194" t="s">
        <v>7824</v>
      </c>
      <c r="B7098" s="198" t="s">
        <v>568</v>
      </c>
      <c r="C7098" s="196"/>
      <c r="D7098" s="229"/>
    </row>
    <row r="7099" spans="1:4">
      <c r="A7099" s="194" t="s">
        <v>7825</v>
      </c>
      <c r="B7099" s="198" t="s">
        <v>570</v>
      </c>
      <c r="C7099" s="196"/>
      <c r="D7099" s="229"/>
    </row>
    <row r="7100" spans="1:4">
      <c r="A7100" s="194" t="s">
        <v>7826</v>
      </c>
      <c r="B7100" s="198" t="s">
        <v>572</v>
      </c>
      <c r="C7100" s="196"/>
      <c r="D7100" s="229"/>
    </row>
    <row r="7101" spans="1:4">
      <c r="A7101" s="194" t="s">
        <v>7827</v>
      </c>
      <c r="B7101" s="198" t="s">
        <v>574</v>
      </c>
      <c r="C7101" s="196"/>
      <c r="D7101" s="229"/>
    </row>
    <row r="7102" spans="1:4">
      <c r="A7102" s="194" t="s">
        <v>7828</v>
      </c>
      <c r="B7102" s="198" t="s">
        <v>576</v>
      </c>
      <c r="C7102" s="196"/>
      <c r="D7102" s="229"/>
    </row>
    <row r="7103" spans="1:4">
      <c r="A7103" s="194" t="s">
        <v>7829</v>
      </c>
      <c r="B7103" s="198" t="s">
        <v>578</v>
      </c>
      <c r="C7103" s="196"/>
      <c r="D7103" s="229"/>
    </row>
    <row r="7104" spans="1:4">
      <c r="A7104" s="194" t="s">
        <v>7830</v>
      </c>
      <c r="B7104" s="198" t="s">
        <v>2034</v>
      </c>
      <c r="C7104" s="196"/>
      <c r="D7104" s="229"/>
    </row>
    <row r="7105" s="181" customFormat="1" spans="1:11">
      <c r="A7105" s="194" t="s">
        <v>7831</v>
      </c>
      <c r="B7105" s="198" t="s">
        <v>733</v>
      </c>
      <c r="C7105" s="196"/>
      <c r="D7105" s="229"/>
      <c r="K7105" s="203"/>
    </row>
    <row r="7106" spans="1:4">
      <c r="A7106" s="194" t="s">
        <v>7832</v>
      </c>
      <c r="B7106" s="198" t="s">
        <v>582</v>
      </c>
      <c r="C7106" s="196"/>
      <c r="D7106" s="229"/>
    </row>
    <row r="7107" spans="1:4">
      <c r="A7107" s="194" t="s">
        <v>7833</v>
      </c>
      <c r="B7107" s="198" t="s">
        <v>584</v>
      </c>
      <c r="C7107" s="196"/>
      <c r="D7107" s="229"/>
    </row>
    <row r="7108" spans="1:4">
      <c r="A7108" s="194" t="s">
        <v>7834</v>
      </c>
      <c r="B7108" s="198" t="s">
        <v>586</v>
      </c>
      <c r="C7108" s="196"/>
      <c r="D7108" s="229"/>
    </row>
    <row r="7109" spans="1:4">
      <c r="A7109" s="194" t="s">
        <v>7835</v>
      </c>
      <c r="B7109" s="198" t="s">
        <v>588</v>
      </c>
      <c r="C7109" s="196"/>
      <c r="D7109" s="229"/>
    </row>
    <row r="7110" spans="1:4">
      <c r="A7110" s="194" t="s">
        <v>7836</v>
      </c>
      <c r="B7110" s="198" t="s">
        <v>7837</v>
      </c>
      <c r="C7110" s="196"/>
      <c r="D7110" s="229"/>
    </row>
    <row r="7111" ht="25.5" spans="1:4">
      <c r="A7111" s="194" t="s">
        <v>7838</v>
      </c>
      <c r="B7111" s="198" t="s">
        <v>2662</v>
      </c>
      <c r="C7111" s="196"/>
      <c r="D7111" s="229"/>
    </row>
    <row r="7112" spans="1:4">
      <c r="A7112" s="194" t="s">
        <v>7839</v>
      </c>
      <c r="B7112" s="199" t="s">
        <v>7840</v>
      </c>
      <c r="C7112" s="196"/>
      <c r="D7112" s="229"/>
    </row>
    <row r="7113" spans="1:4">
      <c r="A7113" s="194" t="s">
        <v>7841</v>
      </c>
      <c r="B7113" s="198" t="s">
        <v>594</v>
      </c>
      <c r="C7113" s="196"/>
      <c r="D7113" s="229"/>
    </row>
    <row r="7114" spans="1:4">
      <c r="A7114" s="194" t="s">
        <v>7842</v>
      </c>
      <c r="B7114" s="198" t="s">
        <v>596</v>
      </c>
      <c r="C7114" s="196"/>
      <c r="D7114" s="229"/>
    </row>
    <row r="7115" spans="1:4">
      <c r="A7115" s="194" t="s">
        <v>7843</v>
      </c>
      <c r="B7115" s="198" t="s">
        <v>598</v>
      </c>
      <c r="C7115" s="196"/>
      <c r="D7115" s="229"/>
    </row>
    <row r="7116" spans="1:4">
      <c r="A7116" s="194" t="s">
        <v>7844</v>
      </c>
      <c r="B7116" s="198" t="s">
        <v>600</v>
      </c>
      <c r="C7116" s="196"/>
      <c r="D7116" s="229"/>
    </row>
    <row r="7117" spans="1:4">
      <c r="A7117" s="194" t="s">
        <v>7845</v>
      </c>
      <c r="B7117" s="198" t="s">
        <v>602</v>
      </c>
      <c r="C7117" s="196"/>
      <c r="D7117" s="229"/>
    </row>
    <row r="7118" spans="1:4">
      <c r="A7118" s="194" t="s">
        <v>7846</v>
      </c>
      <c r="B7118" s="198" t="s">
        <v>559</v>
      </c>
      <c r="C7118" s="196"/>
      <c r="D7118" s="229"/>
    </row>
    <row r="7119" spans="1:4">
      <c r="A7119" s="194" t="s">
        <v>7847</v>
      </c>
      <c r="B7119" s="198" t="s">
        <v>605</v>
      </c>
      <c r="C7119" s="196"/>
      <c r="D7119" s="229"/>
    </row>
    <row r="7120" spans="1:4">
      <c r="A7120" s="194" t="s">
        <v>7848</v>
      </c>
      <c r="B7120" s="198" t="s">
        <v>607</v>
      </c>
      <c r="C7120" s="196"/>
      <c r="D7120" s="229"/>
    </row>
    <row r="7121" spans="1:4">
      <c r="A7121" s="194" t="s">
        <v>7849</v>
      </c>
      <c r="B7121" s="198" t="s">
        <v>358</v>
      </c>
      <c r="C7121" s="196"/>
      <c r="D7121" s="229"/>
    </row>
    <row r="7122" spans="1:4">
      <c r="A7122" s="194" t="s">
        <v>7850</v>
      </c>
      <c r="B7122" s="198" t="s">
        <v>610</v>
      </c>
      <c r="C7122" s="196"/>
      <c r="D7122" s="229"/>
    </row>
    <row r="7123" spans="1:4">
      <c r="A7123" s="194" t="s">
        <v>7851</v>
      </c>
      <c r="B7123" s="198" t="s">
        <v>612</v>
      </c>
      <c r="C7123" s="196"/>
      <c r="D7123" s="229"/>
    </row>
    <row r="7124" spans="1:4">
      <c r="A7124" s="194" t="s">
        <v>7852</v>
      </c>
      <c r="B7124" s="198" t="s">
        <v>614</v>
      </c>
      <c r="C7124" s="196"/>
      <c r="D7124" s="229"/>
    </row>
    <row r="7125" spans="1:4">
      <c r="A7125" s="194" t="s">
        <v>7853</v>
      </c>
      <c r="B7125" s="198" t="s">
        <v>616</v>
      </c>
      <c r="C7125" s="196"/>
      <c r="D7125" s="229"/>
    </row>
    <row r="7126" spans="1:4">
      <c r="A7126" s="194" t="s">
        <v>7854</v>
      </c>
      <c r="B7126" s="198" t="s">
        <v>618</v>
      </c>
      <c r="C7126" s="196"/>
      <c r="D7126" s="229"/>
    </row>
    <row r="7127" spans="1:4">
      <c r="A7127" s="194" t="s">
        <v>7855</v>
      </c>
      <c r="B7127" s="198" t="s">
        <v>620</v>
      </c>
      <c r="C7127" s="196"/>
      <c r="D7127" s="229"/>
    </row>
    <row r="7128" spans="1:4">
      <c r="A7128" s="194" t="s">
        <v>7856</v>
      </c>
      <c r="B7128" s="199" t="s">
        <v>622</v>
      </c>
      <c r="C7128" s="196"/>
      <c r="D7128" s="229"/>
    </row>
    <row r="7129" spans="1:4">
      <c r="A7129" s="194" t="s">
        <v>7857</v>
      </c>
      <c r="B7129" s="199" t="s">
        <v>624</v>
      </c>
      <c r="C7129" s="196"/>
      <c r="D7129" s="229"/>
    </row>
    <row r="7130" spans="1:4">
      <c r="A7130" s="194" t="s">
        <v>7858</v>
      </c>
      <c r="B7130" s="198" t="s">
        <v>630</v>
      </c>
      <c r="C7130" s="196"/>
      <c r="D7130" s="229"/>
    </row>
    <row r="7131" spans="1:4">
      <c r="A7131" s="194" t="s">
        <v>7859</v>
      </c>
      <c r="B7131" s="198" t="s">
        <v>7361</v>
      </c>
      <c r="C7131" s="196"/>
      <c r="D7131" s="229"/>
    </row>
    <row r="7132" ht="25.5" spans="1:4">
      <c r="A7132" s="194" t="s">
        <v>7860</v>
      </c>
      <c r="B7132" s="195" t="s">
        <v>7861</v>
      </c>
      <c r="C7132" s="196">
        <f>'2'!K11</f>
        <v>0</v>
      </c>
      <c r="D7132" s="229"/>
    </row>
    <row r="7133" spans="1:4">
      <c r="A7133" s="194" t="s">
        <v>7862</v>
      </c>
      <c r="B7133" s="230" t="s">
        <v>7734</v>
      </c>
      <c r="C7133" s="196">
        <f>'2'!K12</f>
        <v>0</v>
      </c>
      <c r="D7133" s="229"/>
    </row>
    <row r="7134" spans="1:4">
      <c r="A7134" s="194" t="s">
        <v>7863</v>
      </c>
      <c r="B7134" s="195" t="s">
        <v>2693</v>
      </c>
      <c r="C7134" s="196">
        <f>'2'!K13</f>
        <v>0</v>
      </c>
      <c r="D7134" s="229"/>
    </row>
    <row r="7135" spans="1:4">
      <c r="A7135" s="194" t="s">
        <v>7864</v>
      </c>
      <c r="B7135" s="198" t="s">
        <v>394</v>
      </c>
      <c r="C7135" s="196">
        <f>'2'!K14</f>
        <v>0</v>
      </c>
      <c r="D7135" s="229"/>
    </row>
    <row r="7136" spans="1:4">
      <c r="A7136" s="194" t="s">
        <v>7865</v>
      </c>
      <c r="B7136" s="198" t="s">
        <v>396</v>
      </c>
      <c r="C7136" s="196">
        <f>'2'!K15</f>
        <v>0</v>
      </c>
      <c r="D7136" s="229"/>
    </row>
    <row r="7137" spans="1:4">
      <c r="A7137" s="194" t="s">
        <v>7866</v>
      </c>
      <c r="B7137" s="198" t="s">
        <v>398</v>
      </c>
      <c r="C7137" s="196">
        <f>'2'!K16</f>
        <v>0</v>
      </c>
      <c r="D7137" s="229"/>
    </row>
    <row r="7138" spans="1:4">
      <c r="A7138" s="194" t="s">
        <v>7867</v>
      </c>
      <c r="B7138" s="198" t="s">
        <v>84</v>
      </c>
      <c r="C7138" s="196">
        <f>'2'!K17</f>
        <v>0</v>
      </c>
      <c r="D7138" s="229"/>
    </row>
    <row r="7139" spans="1:4">
      <c r="A7139" s="194" t="s">
        <v>7868</v>
      </c>
      <c r="B7139" s="198" t="s">
        <v>401</v>
      </c>
      <c r="C7139" s="196">
        <f>'2'!K18</f>
        <v>0</v>
      </c>
      <c r="D7139" s="229"/>
    </row>
    <row r="7140" spans="1:4">
      <c r="A7140" s="194" t="s">
        <v>7869</v>
      </c>
      <c r="B7140" s="198" t="s">
        <v>403</v>
      </c>
      <c r="C7140" s="196">
        <f>'2'!K19</f>
        <v>0</v>
      </c>
      <c r="D7140" s="229"/>
    </row>
    <row r="7141" spans="1:4">
      <c r="A7141" s="194" t="s">
        <v>7870</v>
      </c>
      <c r="B7141" s="198" t="s">
        <v>405</v>
      </c>
      <c r="C7141" s="196">
        <f>'2'!K20</f>
        <v>0</v>
      </c>
      <c r="D7141" s="229"/>
    </row>
    <row r="7142" spans="1:4">
      <c r="A7142" s="194" t="s">
        <v>7871</v>
      </c>
      <c r="B7142" s="198" t="s">
        <v>409</v>
      </c>
      <c r="C7142" s="196">
        <f>'2'!K22</f>
        <v>0</v>
      </c>
      <c r="D7142" s="229"/>
    </row>
    <row r="7143" spans="1:4">
      <c r="A7143" s="194" t="s">
        <v>7872</v>
      </c>
      <c r="B7143" s="198" t="s">
        <v>411</v>
      </c>
      <c r="C7143" s="196">
        <f>'2'!K23</f>
        <v>0</v>
      </c>
      <c r="D7143" s="229"/>
    </row>
    <row r="7144" spans="1:4">
      <c r="A7144" s="194" t="s">
        <v>7873</v>
      </c>
      <c r="B7144" s="198" t="s">
        <v>413</v>
      </c>
      <c r="C7144" s="196">
        <f>'2'!K24</f>
        <v>0</v>
      </c>
      <c r="D7144" s="229"/>
    </row>
    <row r="7145" spans="1:4">
      <c r="A7145" s="194" t="s">
        <v>7874</v>
      </c>
      <c r="B7145" s="198" t="s">
        <v>415</v>
      </c>
      <c r="C7145" s="196">
        <f>'2'!K25</f>
        <v>0</v>
      </c>
      <c r="D7145" s="229"/>
    </row>
    <row r="7146" spans="1:4">
      <c r="A7146" s="194" t="s">
        <v>7875</v>
      </c>
      <c r="B7146" s="198" t="s">
        <v>417</v>
      </c>
      <c r="C7146" s="196">
        <f>'2'!K26</f>
        <v>0</v>
      </c>
      <c r="D7146" s="229"/>
    </row>
    <row r="7147" spans="1:4">
      <c r="A7147" s="194" t="s">
        <v>7876</v>
      </c>
      <c r="B7147" s="198" t="s">
        <v>419</v>
      </c>
      <c r="C7147" s="196">
        <f>'2'!K27</f>
        <v>0</v>
      </c>
      <c r="D7147" s="229"/>
    </row>
    <row r="7148" spans="1:4">
      <c r="A7148" s="194" t="s">
        <v>7877</v>
      </c>
      <c r="B7148" s="198" t="s">
        <v>421</v>
      </c>
      <c r="C7148" s="196">
        <f>'2'!K28</f>
        <v>0</v>
      </c>
      <c r="D7148" s="229"/>
    </row>
    <row r="7149" spans="1:4">
      <c r="A7149" s="194" t="s">
        <v>7878</v>
      </c>
      <c r="B7149" s="198" t="s">
        <v>423</v>
      </c>
      <c r="C7149" s="196">
        <f>'2'!K29</f>
        <v>0</v>
      </c>
      <c r="D7149" s="229"/>
    </row>
    <row r="7150" spans="1:4">
      <c r="A7150" s="194" t="s">
        <v>7879</v>
      </c>
      <c r="B7150" s="198" t="s">
        <v>425</v>
      </c>
      <c r="C7150" s="196">
        <f>'3'!K6</f>
        <v>0</v>
      </c>
      <c r="D7150" s="229"/>
    </row>
    <row r="7151" spans="1:4">
      <c r="A7151" s="194" t="s">
        <v>7880</v>
      </c>
      <c r="B7151" s="198" t="s">
        <v>427</v>
      </c>
      <c r="C7151" s="196">
        <f>'3'!K7</f>
        <v>0</v>
      </c>
      <c r="D7151" s="229"/>
    </row>
    <row r="7152" spans="1:4">
      <c r="A7152" s="194" t="s">
        <v>7881</v>
      </c>
      <c r="B7152" s="198" t="s">
        <v>429</v>
      </c>
      <c r="C7152" s="196">
        <f>'3'!K8</f>
        <v>0</v>
      </c>
      <c r="D7152" s="229"/>
    </row>
    <row r="7153" spans="1:4">
      <c r="A7153" s="194" t="s">
        <v>7882</v>
      </c>
      <c r="B7153" s="198" t="s">
        <v>431</v>
      </c>
      <c r="C7153" s="196">
        <f>'3'!K9</f>
        <v>0</v>
      </c>
      <c r="D7153" s="229"/>
    </row>
    <row r="7154" spans="1:4">
      <c r="A7154" s="194" t="s">
        <v>7883</v>
      </c>
      <c r="B7154" s="198" t="s">
        <v>433</v>
      </c>
      <c r="C7154" s="196">
        <f>'3'!K10</f>
        <v>0</v>
      </c>
      <c r="D7154" s="229"/>
    </row>
    <row r="7155" spans="1:4">
      <c r="A7155" s="194" t="s">
        <v>7884</v>
      </c>
      <c r="B7155" s="198" t="s">
        <v>435</v>
      </c>
      <c r="C7155" s="196">
        <f>'3'!K11</f>
        <v>0</v>
      </c>
      <c r="D7155" s="229"/>
    </row>
    <row r="7156" spans="1:4">
      <c r="A7156" s="194" t="s">
        <v>7885</v>
      </c>
      <c r="B7156" s="198" t="s">
        <v>437</v>
      </c>
      <c r="C7156" s="196">
        <f>'3'!K12</f>
        <v>0</v>
      </c>
      <c r="D7156" s="229"/>
    </row>
    <row r="7157" spans="1:4">
      <c r="A7157" s="194" t="s">
        <v>7886</v>
      </c>
      <c r="B7157" s="198" t="s">
        <v>439</v>
      </c>
      <c r="C7157" s="196">
        <f>'3'!K13</f>
        <v>0</v>
      </c>
      <c r="D7157" s="229"/>
    </row>
    <row r="7158" spans="1:4">
      <c r="A7158" s="194" t="s">
        <v>7887</v>
      </c>
      <c r="B7158" s="198" t="s">
        <v>441</v>
      </c>
      <c r="C7158" s="196">
        <f>'3'!K14</f>
        <v>0</v>
      </c>
      <c r="D7158" s="229"/>
    </row>
    <row r="7159" spans="1:4">
      <c r="A7159" s="194" t="s">
        <v>7888</v>
      </c>
      <c r="B7159" s="198" t="s">
        <v>443</v>
      </c>
      <c r="C7159" s="196">
        <f>'3'!K15</f>
        <v>0</v>
      </c>
      <c r="D7159" s="229"/>
    </row>
    <row r="7160" spans="1:4">
      <c r="A7160" s="194" t="s">
        <v>7889</v>
      </c>
      <c r="B7160" s="198" t="s">
        <v>445</v>
      </c>
      <c r="C7160" s="196">
        <f>'3'!K16</f>
        <v>0</v>
      </c>
      <c r="D7160" s="229"/>
    </row>
    <row r="7161" spans="1:4">
      <c r="A7161" s="194" t="s">
        <v>7890</v>
      </c>
      <c r="B7161" s="198" t="s">
        <v>447</v>
      </c>
      <c r="C7161" s="196">
        <f>'3'!K17</f>
        <v>0</v>
      </c>
      <c r="D7161" s="229"/>
    </row>
    <row r="7162" spans="1:4">
      <c r="A7162" s="194" t="s">
        <v>7891</v>
      </c>
      <c r="B7162" s="198" t="s">
        <v>449</v>
      </c>
      <c r="C7162" s="196">
        <f>'3'!K18</f>
        <v>0</v>
      </c>
      <c r="D7162" s="229"/>
    </row>
    <row r="7163" spans="1:4">
      <c r="A7163" s="194" t="s">
        <v>7892</v>
      </c>
      <c r="B7163" s="198" t="s">
        <v>451</v>
      </c>
      <c r="C7163" s="196">
        <f>'3'!K19</f>
        <v>0</v>
      </c>
      <c r="D7163" s="229"/>
    </row>
    <row r="7164" spans="1:4">
      <c r="A7164" s="194" t="s">
        <v>7893</v>
      </c>
      <c r="B7164" s="198" t="s">
        <v>453</v>
      </c>
      <c r="C7164" s="196">
        <f>'3'!K20</f>
        <v>0</v>
      </c>
      <c r="D7164" s="229"/>
    </row>
    <row r="7165" spans="1:4">
      <c r="A7165" s="194" t="s">
        <v>7894</v>
      </c>
      <c r="B7165" s="198" t="s">
        <v>455</v>
      </c>
      <c r="C7165" s="196">
        <f>'3'!K21</f>
        <v>0</v>
      </c>
      <c r="D7165" s="229"/>
    </row>
    <row r="7166" spans="1:4">
      <c r="A7166" s="194" t="s">
        <v>7895</v>
      </c>
      <c r="B7166" s="198" t="s">
        <v>457</v>
      </c>
      <c r="C7166" s="196">
        <f>'3'!K22</f>
        <v>0</v>
      </c>
      <c r="D7166" s="229"/>
    </row>
    <row r="7167" spans="1:4">
      <c r="A7167" s="194" t="s">
        <v>7896</v>
      </c>
      <c r="B7167" s="198" t="s">
        <v>459</v>
      </c>
      <c r="C7167" s="196">
        <f>'3'!K23</f>
        <v>0</v>
      </c>
      <c r="D7167" s="229"/>
    </row>
    <row r="7168" spans="1:4">
      <c r="A7168" s="194" t="s">
        <v>7897</v>
      </c>
      <c r="B7168" s="198" t="s">
        <v>461</v>
      </c>
      <c r="C7168" s="196">
        <f>'3'!K24</f>
        <v>0</v>
      </c>
      <c r="D7168" s="229"/>
    </row>
    <row r="7169" spans="1:4">
      <c r="A7169" s="194" t="s">
        <v>7898</v>
      </c>
      <c r="B7169" s="198" t="s">
        <v>463</v>
      </c>
      <c r="C7169" s="196">
        <f>'3'!K25</f>
        <v>0</v>
      </c>
      <c r="D7169" s="229"/>
    </row>
    <row r="7170" spans="1:4">
      <c r="A7170" s="194" t="s">
        <v>7899</v>
      </c>
      <c r="B7170" s="198" t="s">
        <v>465</v>
      </c>
      <c r="C7170" s="196">
        <f>'3'!K26</f>
        <v>0</v>
      </c>
      <c r="D7170" s="229"/>
    </row>
    <row r="7171" spans="1:4">
      <c r="A7171" s="194" t="s">
        <v>7900</v>
      </c>
      <c r="B7171" s="198" t="s">
        <v>467</v>
      </c>
      <c r="C7171" s="196">
        <f>'3'!K27</f>
        <v>0</v>
      </c>
      <c r="D7171" s="229"/>
    </row>
    <row r="7172" spans="1:4">
      <c r="A7172" s="194" t="s">
        <v>7901</v>
      </c>
      <c r="B7172" s="198" t="s">
        <v>469</v>
      </c>
      <c r="C7172" s="196">
        <f>'3'!K28</f>
        <v>0</v>
      </c>
      <c r="D7172" s="229"/>
    </row>
    <row r="7173" spans="1:4">
      <c r="A7173" s="194" t="s">
        <v>7902</v>
      </c>
      <c r="B7173" s="198" t="s">
        <v>471</v>
      </c>
      <c r="C7173" s="196">
        <f>'3'!K29</f>
        <v>0</v>
      </c>
      <c r="D7173" s="229"/>
    </row>
    <row r="7174" ht="25.5" spans="1:4">
      <c r="A7174" s="194" t="s">
        <v>7903</v>
      </c>
      <c r="B7174" s="199" t="s">
        <v>473</v>
      </c>
      <c r="C7174" s="196">
        <f>'3'!K30</f>
        <v>0</v>
      </c>
      <c r="D7174" s="229"/>
    </row>
    <row r="7175" spans="1:4">
      <c r="A7175" s="194" t="s">
        <v>7904</v>
      </c>
      <c r="B7175" s="198" t="s">
        <v>475</v>
      </c>
      <c r="C7175" s="196">
        <f>'3'!K31</f>
        <v>0</v>
      </c>
      <c r="D7175" s="229"/>
    </row>
    <row r="7176" spans="1:4">
      <c r="A7176" s="194" t="s">
        <v>7905</v>
      </c>
      <c r="B7176" s="198" t="s">
        <v>477</v>
      </c>
      <c r="C7176" s="196">
        <f>'4'!K6</f>
        <v>0</v>
      </c>
      <c r="D7176" s="229"/>
    </row>
    <row r="7177" spans="1:4">
      <c r="A7177" s="194" t="s">
        <v>7906</v>
      </c>
      <c r="B7177" s="199" t="s">
        <v>479</v>
      </c>
      <c r="C7177" s="196">
        <f>'4'!K7</f>
        <v>0</v>
      </c>
      <c r="D7177" s="229"/>
    </row>
    <row r="7178" spans="1:4">
      <c r="A7178" s="194" t="s">
        <v>7907</v>
      </c>
      <c r="B7178" s="198" t="s">
        <v>481</v>
      </c>
      <c r="C7178" s="196">
        <f>'4'!K8</f>
        <v>0</v>
      </c>
      <c r="D7178" s="229"/>
    </row>
    <row r="7179" spans="1:4">
      <c r="A7179" s="194" t="s">
        <v>7908</v>
      </c>
      <c r="B7179" s="198" t="s">
        <v>483</v>
      </c>
      <c r="C7179" s="196">
        <f>'4'!K9</f>
        <v>0</v>
      </c>
      <c r="D7179" s="229"/>
    </row>
    <row r="7180" spans="1:4">
      <c r="A7180" s="194" t="s">
        <v>7909</v>
      </c>
      <c r="B7180" s="198" t="s">
        <v>485</v>
      </c>
      <c r="C7180" s="196">
        <f>'4'!K10</f>
        <v>0</v>
      </c>
      <c r="D7180" s="229"/>
    </row>
    <row r="7181" spans="1:4">
      <c r="A7181" s="194" t="s">
        <v>7910</v>
      </c>
      <c r="B7181" s="198" t="s">
        <v>487</v>
      </c>
      <c r="C7181" s="196">
        <f>'4'!K11</f>
        <v>0</v>
      </c>
      <c r="D7181" s="229"/>
    </row>
    <row r="7182" spans="1:4">
      <c r="A7182" s="194" t="s">
        <v>7911</v>
      </c>
      <c r="B7182" s="198" t="s">
        <v>489</v>
      </c>
      <c r="C7182" s="196">
        <f>'4'!K12</f>
        <v>0</v>
      </c>
      <c r="D7182" s="229"/>
    </row>
    <row r="7183" spans="1:4">
      <c r="A7183" s="194" t="s">
        <v>7912</v>
      </c>
      <c r="B7183" s="198" t="s">
        <v>491</v>
      </c>
      <c r="C7183" s="196">
        <f>'4'!K13</f>
        <v>0</v>
      </c>
      <c r="D7183" s="229"/>
    </row>
    <row r="7184" spans="1:4">
      <c r="A7184" s="194" t="s">
        <v>7913</v>
      </c>
      <c r="B7184" s="198" t="s">
        <v>493</v>
      </c>
      <c r="C7184" s="196">
        <f>'4'!K14</f>
        <v>0</v>
      </c>
      <c r="D7184" s="229"/>
    </row>
    <row r="7185" spans="1:4">
      <c r="A7185" s="194" t="s">
        <v>7914</v>
      </c>
      <c r="B7185" s="198" t="s">
        <v>495</v>
      </c>
      <c r="C7185" s="196">
        <f>'4'!K15</f>
        <v>0</v>
      </c>
      <c r="D7185" s="229"/>
    </row>
    <row r="7186" spans="1:4">
      <c r="A7186" s="194" t="s">
        <v>7915</v>
      </c>
      <c r="B7186" s="198" t="s">
        <v>497</v>
      </c>
      <c r="C7186" s="196">
        <f>'4'!K16</f>
        <v>0</v>
      </c>
      <c r="D7186" s="229"/>
    </row>
    <row r="7187" spans="1:4">
      <c r="A7187" s="194" t="s">
        <v>7916</v>
      </c>
      <c r="B7187" s="198" t="s">
        <v>499</v>
      </c>
      <c r="C7187" s="196">
        <f>'4'!K17</f>
        <v>0</v>
      </c>
      <c r="D7187" s="229"/>
    </row>
    <row r="7188" spans="1:4">
      <c r="A7188" s="194" t="s">
        <v>7917</v>
      </c>
      <c r="B7188" s="198" t="s">
        <v>501</v>
      </c>
      <c r="C7188" s="196">
        <f>'4'!K18</f>
        <v>0</v>
      </c>
      <c r="D7188" s="229"/>
    </row>
    <row r="7189" spans="1:4">
      <c r="A7189" s="194" t="s">
        <v>7918</v>
      </c>
      <c r="B7189" s="198" t="s">
        <v>503</v>
      </c>
      <c r="C7189" s="196">
        <f>'4'!K19</f>
        <v>0</v>
      </c>
      <c r="D7189" s="229"/>
    </row>
    <row r="7190" spans="1:4">
      <c r="A7190" s="194" t="s">
        <v>7919</v>
      </c>
      <c r="B7190" s="198" t="s">
        <v>505</v>
      </c>
      <c r="C7190" s="196">
        <f>'4'!K20</f>
        <v>0</v>
      </c>
      <c r="D7190" s="229"/>
    </row>
    <row r="7191" spans="1:4">
      <c r="A7191" s="194" t="s">
        <v>7920</v>
      </c>
      <c r="B7191" s="198" t="s">
        <v>507</v>
      </c>
      <c r="C7191" s="196">
        <f>'4'!K21</f>
        <v>0</v>
      </c>
      <c r="D7191" s="229"/>
    </row>
    <row r="7192" spans="1:4">
      <c r="A7192" s="194" t="s">
        <v>7921</v>
      </c>
      <c r="B7192" s="198" t="s">
        <v>509</v>
      </c>
      <c r="C7192" s="196">
        <f>'4'!K22</f>
        <v>0</v>
      </c>
      <c r="D7192" s="229"/>
    </row>
    <row r="7193" spans="1:4">
      <c r="A7193" s="194" t="s">
        <v>7922</v>
      </c>
      <c r="B7193" s="198" t="s">
        <v>511</v>
      </c>
      <c r="C7193" s="196">
        <f>'4'!K23</f>
        <v>0</v>
      </c>
      <c r="D7193" s="229"/>
    </row>
    <row r="7194" spans="1:4">
      <c r="A7194" s="194" t="s">
        <v>7923</v>
      </c>
      <c r="B7194" s="198" t="s">
        <v>513</v>
      </c>
      <c r="C7194" s="196">
        <f>'4'!K24</f>
        <v>0</v>
      </c>
      <c r="D7194" s="229"/>
    </row>
    <row r="7195" spans="1:4">
      <c r="A7195" s="194" t="s">
        <v>7924</v>
      </c>
      <c r="B7195" s="198" t="s">
        <v>515</v>
      </c>
      <c r="C7195" s="196">
        <f>'4'!K25</f>
        <v>0</v>
      </c>
      <c r="D7195" s="229"/>
    </row>
    <row r="7196" spans="1:4">
      <c r="A7196" s="194" t="s">
        <v>7925</v>
      </c>
      <c r="B7196" s="198" t="s">
        <v>517</v>
      </c>
      <c r="C7196" s="196">
        <f>'4'!K26</f>
        <v>0</v>
      </c>
      <c r="D7196" s="229"/>
    </row>
    <row r="7197" spans="1:4">
      <c r="A7197" s="194" t="s">
        <v>7926</v>
      </c>
      <c r="B7197" s="198" t="s">
        <v>519</v>
      </c>
      <c r="C7197" s="196">
        <f>'4'!K27</f>
        <v>0</v>
      </c>
      <c r="D7197" s="229"/>
    </row>
    <row r="7198" spans="1:4">
      <c r="A7198" s="194" t="s">
        <v>7927</v>
      </c>
      <c r="B7198" s="198" t="s">
        <v>521</v>
      </c>
      <c r="C7198" s="196">
        <f>'4'!K28</f>
        <v>0</v>
      </c>
      <c r="D7198" s="229"/>
    </row>
    <row r="7199" ht="25.5" spans="1:4">
      <c r="A7199" s="194" t="s">
        <v>7928</v>
      </c>
      <c r="B7199" s="198" t="s">
        <v>523</v>
      </c>
      <c r="C7199" s="196">
        <f>'4'!K29</f>
        <v>0</v>
      </c>
      <c r="D7199" s="229"/>
    </row>
    <row r="7200" spans="1:4">
      <c r="A7200" s="194" t="s">
        <v>7929</v>
      </c>
      <c r="B7200" s="198" t="s">
        <v>6988</v>
      </c>
      <c r="C7200" s="196">
        <f>'4'!K30</f>
        <v>0</v>
      </c>
      <c r="D7200" s="229"/>
    </row>
    <row r="7201" spans="1:4">
      <c r="A7201" s="194" t="s">
        <v>7930</v>
      </c>
      <c r="B7201" s="198" t="s">
        <v>527</v>
      </c>
      <c r="C7201" s="196">
        <f>'4'!K31</f>
        <v>0</v>
      </c>
      <c r="D7201" s="229"/>
    </row>
    <row r="7202" spans="1:4">
      <c r="A7202" s="194" t="s">
        <v>7931</v>
      </c>
      <c r="B7202" s="198" t="s">
        <v>529</v>
      </c>
      <c r="C7202" s="196">
        <f>'4'!K32</f>
        <v>0</v>
      </c>
      <c r="D7202" s="229"/>
    </row>
    <row r="7203" spans="1:4">
      <c r="A7203" s="194" t="s">
        <v>7932</v>
      </c>
      <c r="B7203" s="198" t="s">
        <v>531</v>
      </c>
      <c r="C7203" s="196">
        <f>'4'!K33</f>
        <v>0</v>
      </c>
      <c r="D7203" s="229"/>
    </row>
    <row r="7204" spans="1:4">
      <c r="A7204" s="194" t="s">
        <v>7933</v>
      </c>
      <c r="B7204" s="198" t="s">
        <v>533</v>
      </c>
      <c r="C7204" s="196">
        <f>'5'!K6</f>
        <v>0</v>
      </c>
      <c r="D7204" s="229"/>
    </row>
    <row r="7205" spans="1:4">
      <c r="A7205" s="194" t="s">
        <v>7934</v>
      </c>
      <c r="B7205" s="198" t="s">
        <v>535</v>
      </c>
      <c r="C7205" s="196">
        <f>'5'!K7</f>
        <v>0</v>
      </c>
      <c r="D7205" s="229"/>
    </row>
    <row r="7206" spans="1:4">
      <c r="A7206" s="194" t="s">
        <v>7935</v>
      </c>
      <c r="B7206" s="198" t="s">
        <v>537</v>
      </c>
      <c r="C7206" s="196">
        <f>'5'!K8</f>
        <v>0</v>
      </c>
      <c r="D7206" s="229"/>
    </row>
    <row r="7207" spans="1:4">
      <c r="A7207" s="194" t="s">
        <v>7936</v>
      </c>
      <c r="B7207" s="198" t="s">
        <v>539</v>
      </c>
      <c r="C7207" s="196">
        <f>'5'!K9</f>
        <v>0</v>
      </c>
      <c r="D7207" s="229"/>
    </row>
    <row r="7208" spans="1:4">
      <c r="A7208" s="194" t="s">
        <v>7937</v>
      </c>
      <c r="B7208" s="198" t="s">
        <v>541</v>
      </c>
      <c r="C7208" s="196">
        <f>'5'!K10</f>
        <v>0</v>
      </c>
      <c r="D7208" s="229"/>
    </row>
    <row r="7209" spans="1:4">
      <c r="A7209" s="194" t="s">
        <v>7938</v>
      </c>
      <c r="B7209" s="198" t="s">
        <v>543</v>
      </c>
      <c r="C7209" s="196">
        <f>'5'!K11</f>
        <v>0</v>
      </c>
      <c r="D7209" s="229"/>
    </row>
    <row r="7210" spans="1:4">
      <c r="A7210" s="194" t="s">
        <v>7939</v>
      </c>
      <c r="B7210" s="198" t="s">
        <v>545</v>
      </c>
      <c r="C7210" s="196">
        <f>'5'!K12</f>
        <v>0</v>
      </c>
      <c r="D7210" s="229"/>
    </row>
    <row r="7211" spans="1:4">
      <c r="A7211" s="194" t="s">
        <v>7940</v>
      </c>
      <c r="B7211" s="198" t="s">
        <v>547</v>
      </c>
      <c r="C7211" s="196">
        <f>'5'!K13</f>
        <v>0</v>
      </c>
      <c r="D7211" s="229"/>
    </row>
    <row r="7212" spans="1:4">
      <c r="A7212" s="194" t="s">
        <v>7941</v>
      </c>
      <c r="B7212" s="198" t="s">
        <v>549</v>
      </c>
      <c r="C7212" s="196">
        <f>'5'!K14</f>
        <v>0</v>
      </c>
      <c r="D7212" s="229"/>
    </row>
    <row r="7213" spans="1:4">
      <c r="A7213" s="194" t="s">
        <v>7942</v>
      </c>
      <c r="B7213" s="198" t="s">
        <v>551</v>
      </c>
      <c r="C7213" s="196">
        <f>'5'!K15</f>
        <v>0</v>
      </c>
      <c r="D7213" s="229"/>
    </row>
    <row r="7214" spans="1:4">
      <c r="A7214" s="194" t="s">
        <v>7943</v>
      </c>
      <c r="B7214" s="198" t="s">
        <v>553</v>
      </c>
      <c r="C7214" s="196">
        <f>'5'!K16</f>
        <v>0</v>
      </c>
      <c r="D7214" s="229"/>
    </row>
    <row r="7215" spans="1:4">
      <c r="A7215" s="194" t="s">
        <v>7944</v>
      </c>
      <c r="B7215" s="198" t="s">
        <v>555</v>
      </c>
      <c r="C7215" s="196">
        <f>'5'!K17</f>
        <v>0</v>
      </c>
      <c r="D7215" s="229"/>
    </row>
    <row r="7216" spans="1:4">
      <c r="A7216" s="194" t="s">
        <v>7945</v>
      </c>
      <c r="B7216" s="198" t="s">
        <v>559</v>
      </c>
      <c r="C7216" s="196">
        <f>'5'!K19</f>
        <v>0</v>
      </c>
      <c r="D7216" s="229"/>
    </row>
    <row r="7217" spans="1:4">
      <c r="A7217" s="194" t="s">
        <v>7946</v>
      </c>
      <c r="B7217" s="198" t="s">
        <v>561</v>
      </c>
      <c r="C7217" s="196">
        <f>'5'!K20</f>
        <v>0</v>
      </c>
      <c r="D7217" s="229"/>
    </row>
    <row r="7218" spans="1:4">
      <c r="A7218" s="194" t="s">
        <v>7947</v>
      </c>
      <c r="B7218" s="198" t="s">
        <v>563</v>
      </c>
      <c r="C7218" s="196">
        <f>'5'!K21</f>
        <v>0</v>
      </c>
      <c r="D7218" s="229"/>
    </row>
    <row r="7219" spans="1:4">
      <c r="A7219" s="194" t="s">
        <v>7948</v>
      </c>
      <c r="B7219" s="198" t="s">
        <v>254</v>
      </c>
      <c r="C7219" s="196">
        <f>'5'!K22</f>
        <v>0</v>
      </c>
      <c r="D7219" s="229"/>
    </row>
    <row r="7220" spans="1:4">
      <c r="A7220" s="194" t="s">
        <v>7949</v>
      </c>
      <c r="B7220" s="198" t="s">
        <v>566</v>
      </c>
      <c r="C7220" s="196">
        <f>'5'!K23</f>
        <v>0</v>
      </c>
      <c r="D7220" s="229"/>
    </row>
    <row r="7221" spans="1:4">
      <c r="A7221" s="194" t="s">
        <v>7950</v>
      </c>
      <c r="B7221" s="198" t="s">
        <v>568</v>
      </c>
      <c r="C7221" s="196">
        <f>'5'!K24</f>
        <v>0</v>
      </c>
      <c r="D7221" s="229"/>
    </row>
    <row r="7222" spans="1:4">
      <c r="A7222" s="194" t="s">
        <v>7951</v>
      </c>
      <c r="B7222" s="198" t="s">
        <v>570</v>
      </c>
      <c r="C7222" s="196">
        <f>'5'!K25</f>
        <v>0</v>
      </c>
      <c r="D7222" s="229"/>
    </row>
    <row r="7223" spans="1:4">
      <c r="A7223" s="194" t="s">
        <v>7952</v>
      </c>
      <c r="B7223" s="198" t="s">
        <v>572</v>
      </c>
      <c r="C7223" s="196">
        <f>'5'!K26</f>
        <v>0</v>
      </c>
      <c r="D7223" s="229"/>
    </row>
    <row r="7224" spans="1:4">
      <c r="A7224" s="194" t="s">
        <v>7953</v>
      </c>
      <c r="B7224" s="198" t="s">
        <v>574</v>
      </c>
      <c r="C7224" s="196">
        <f>'5'!K27</f>
        <v>0</v>
      </c>
      <c r="D7224" s="229"/>
    </row>
    <row r="7225" spans="1:4">
      <c r="A7225" s="194" t="s">
        <v>7954</v>
      </c>
      <c r="B7225" s="198" t="s">
        <v>576</v>
      </c>
      <c r="C7225" s="196">
        <f>'5'!K28</f>
        <v>0</v>
      </c>
      <c r="D7225" s="229"/>
    </row>
    <row r="7226" spans="1:4">
      <c r="A7226" s="194" t="s">
        <v>7955</v>
      </c>
      <c r="B7226" s="198" t="s">
        <v>578</v>
      </c>
      <c r="C7226" s="196">
        <f>'5'!K30</f>
        <v>0</v>
      </c>
      <c r="D7226" s="229"/>
    </row>
    <row r="7227" spans="1:4">
      <c r="A7227" s="194" t="s">
        <v>7956</v>
      </c>
      <c r="B7227" s="198" t="s">
        <v>2034</v>
      </c>
      <c r="C7227" s="196">
        <f>'5'!K31</f>
        <v>0</v>
      </c>
      <c r="D7227" s="229"/>
    </row>
    <row r="7228" spans="1:4">
      <c r="A7228" s="194" t="s">
        <v>7957</v>
      </c>
      <c r="B7228" s="198" t="s">
        <v>733</v>
      </c>
      <c r="C7228" s="196">
        <f>'6'!K6</f>
        <v>0</v>
      </c>
      <c r="D7228" s="229"/>
    </row>
    <row r="7229" spans="1:4">
      <c r="A7229" s="194" t="s">
        <v>7958</v>
      </c>
      <c r="B7229" s="198" t="s">
        <v>7959</v>
      </c>
      <c r="C7229" s="196">
        <f>'6'!K7</f>
        <v>0</v>
      </c>
      <c r="D7229" s="229"/>
    </row>
    <row r="7230" spans="1:4">
      <c r="A7230" s="194" t="s">
        <v>7960</v>
      </c>
      <c r="B7230" s="198" t="s">
        <v>584</v>
      </c>
      <c r="C7230" s="196">
        <f>'6'!K8</f>
        <v>0</v>
      </c>
      <c r="D7230" s="229"/>
    </row>
    <row r="7231" spans="1:4">
      <c r="A7231" s="194" t="s">
        <v>7961</v>
      </c>
      <c r="B7231" s="198" t="s">
        <v>586</v>
      </c>
      <c r="C7231" s="196">
        <f>'6'!K13</f>
        <v>0</v>
      </c>
      <c r="D7231" s="229"/>
    </row>
    <row r="7232" spans="1:4">
      <c r="A7232" s="194" t="s">
        <v>7962</v>
      </c>
      <c r="B7232" s="198" t="s">
        <v>588</v>
      </c>
      <c r="C7232" s="196">
        <f>'6'!K17</f>
        <v>0</v>
      </c>
      <c r="D7232" s="229"/>
    </row>
    <row r="7233" spans="1:4">
      <c r="A7233" s="194" t="s">
        <v>7963</v>
      </c>
      <c r="B7233" s="198" t="s">
        <v>7964</v>
      </c>
      <c r="C7233" s="196">
        <f>'6'!K18</f>
        <v>0</v>
      </c>
      <c r="D7233" s="229"/>
    </row>
    <row r="7234" ht="25.5" spans="1:4">
      <c r="A7234" s="194" t="s">
        <v>7965</v>
      </c>
      <c r="B7234" s="198" t="s">
        <v>2662</v>
      </c>
      <c r="C7234" s="196">
        <f>'6'!K19</f>
        <v>0</v>
      </c>
      <c r="D7234" s="229"/>
    </row>
    <row r="7235" spans="1:4">
      <c r="A7235" s="194" t="s">
        <v>7966</v>
      </c>
      <c r="B7235" s="199" t="s">
        <v>592</v>
      </c>
      <c r="C7235" s="196">
        <f>'6'!K20</f>
        <v>0</v>
      </c>
      <c r="D7235" s="229"/>
    </row>
    <row r="7236" spans="1:4">
      <c r="A7236" s="194" t="s">
        <v>7967</v>
      </c>
      <c r="B7236" s="198" t="s">
        <v>594</v>
      </c>
      <c r="C7236" s="196">
        <f>'6'!K22</f>
        <v>0</v>
      </c>
      <c r="D7236" s="229"/>
    </row>
    <row r="7237" spans="1:4">
      <c r="A7237" s="194" t="s">
        <v>7968</v>
      </c>
      <c r="B7237" s="198" t="s">
        <v>596</v>
      </c>
      <c r="C7237" s="196">
        <f>'6'!K23</f>
        <v>0</v>
      </c>
      <c r="D7237" s="229"/>
    </row>
    <row r="7238" spans="1:4">
      <c r="A7238" s="194" t="s">
        <v>7969</v>
      </c>
      <c r="B7238" s="198" t="s">
        <v>598</v>
      </c>
      <c r="C7238" s="196">
        <f>'6'!K24</f>
        <v>0</v>
      </c>
      <c r="D7238" s="229"/>
    </row>
    <row r="7239" spans="1:4">
      <c r="A7239" s="194" t="s">
        <v>7970</v>
      </c>
      <c r="B7239" s="198" t="s">
        <v>600</v>
      </c>
      <c r="C7239" s="196">
        <f>'6'!K25</f>
        <v>0</v>
      </c>
      <c r="D7239" s="229"/>
    </row>
    <row r="7240" spans="1:4">
      <c r="A7240" s="194" t="s">
        <v>7971</v>
      </c>
      <c r="B7240" s="198" t="s">
        <v>602</v>
      </c>
      <c r="C7240" s="196">
        <f>'6'!K26</f>
        <v>0</v>
      </c>
      <c r="D7240" s="229"/>
    </row>
    <row r="7241" spans="1:4">
      <c r="A7241" s="194" t="s">
        <v>7972</v>
      </c>
      <c r="B7241" s="198" t="s">
        <v>559</v>
      </c>
      <c r="C7241" s="196">
        <f>'6'!K27</f>
        <v>0</v>
      </c>
      <c r="D7241" s="229"/>
    </row>
    <row r="7242" spans="1:4">
      <c r="A7242" s="194" t="s">
        <v>7973</v>
      </c>
      <c r="B7242" s="198" t="s">
        <v>605</v>
      </c>
      <c r="C7242" s="196">
        <f>'7'!K6</f>
        <v>0</v>
      </c>
      <c r="D7242" s="229"/>
    </row>
    <row r="7243" spans="1:4">
      <c r="A7243" s="194" t="s">
        <v>7974</v>
      </c>
      <c r="B7243" s="198" t="s">
        <v>607</v>
      </c>
      <c r="C7243" s="196">
        <f>'7'!K7</f>
        <v>0</v>
      </c>
      <c r="D7243" s="229"/>
    </row>
    <row r="7244" spans="1:4">
      <c r="A7244" s="194" t="s">
        <v>7975</v>
      </c>
      <c r="B7244" s="198" t="s">
        <v>358</v>
      </c>
      <c r="C7244" s="196">
        <f>'7'!K8</f>
        <v>0</v>
      </c>
      <c r="D7244" s="229"/>
    </row>
    <row r="7245" spans="1:4">
      <c r="A7245" s="194" t="s">
        <v>7976</v>
      </c>
      <c r="B7245" s="198" t="s">
        <v>610</v>
      </c>
      <c r="C7245" s="196">
        <f>'7'!K9</f>
        <v>0</v>
      </c>
      <c r="D7245" s="229"/>
    </row>
    <row r="7246" spans="1:4">
      <c r="A7246" s="194" t="s">
        <v>7977</v>
      </c>
      <c r="B7246" s="198" t="s">
        <v>612</v>
      </c>
      <c r="C7246" s="196">
        <f>'7'!K10</f>
        <v>0</v>
      </c>
      <c r="D7246" s="229"/>
    </row>
    <row r="7247" spans="1:4">
      <c r="A7247" s="194" t="s">
        <v>7978</v>
      </c>
      <c r="B7247" s="198" t="s">
        <v>614</v>
      </c>
      <c r="C7247" s="196">
        <f>'7'!K11</f>
        <v>0</v>
      </c>
      <c r="D7247" s="229"/>
    </row>
    <row r="7248" spans="1:4">
      <c r="A7248" s="194" t="s">
        <v>7979</v>
      </c>
      <c r="B7248" s="198" t="s">
        <v>616</v>
      </c>
      <c r="C7248" s="196">
        <f>'7'!K12</f>
        <v>0</v>
      </c>
      <c r="D7248" s="229"/>
    </row>
    <row r="7249" spans="1:4">
      <c r="A7249" s="194" t="s">
        <v>7980</v>
      </c>
      <c r="B7249" s="198" t="s">
        <v>618</v>
      </c>
      <c r="C7249" s="196">
        <f>'7'!K13</f>
        <v>0</v>
      </c>
      <c r="D7249" s="229"/>
    </row>
    <row r="7250" spans="1:4">
      <c r="A7250" s="194" t="s">
        <v>7981</v>
      </c>
      <c r="B7250" s="198" t="s">
        <v>620</v>
      </c>
      <c r="C7250" s="196">
        <f>'7'!K19</f>
        <v>0</v>
      </c>
      <c r="D7250" s="229"/>
    </row>
    <row r="7251" spans="1:4">
      <c r="A7251" s="194" t="s">
        <v>7982</v>
      </c>
      <c r="B7251" s="199" t="s">
        <v>622</v>
      </c>
      <c r="C7251" s="196">
        <f>'7'!K20</f>
        <v>0</v>
      </c>
      <c r="D7251" s="229"/>
    </row>
    <row r="7252" spans="1:4">
      <c r="A7252" s="194" t="s">
        <v>7983</v>
      </c>
      <c r="B7252" s="199" t="s">
        <v>624</v>
      </c>
      <c r="C7252" s="196">
        <f>'7'!K21</f>
        <v>0</v>
      </c>
      <c r="D7252" s="229"/>
    </row>
    <row r="7253" spans="1:4">
      <c r="A7253" s="194" t="s">
        <v>7984</v>
      </c>
      <c r="B7253" s="198" t="s">
        <v>626</v>
      </c>
      <c r="C7253" s="196">
        <f>'7'!K22</f>
        <v>0</v>
      </c>
      <c r="D7253" s="229"/>
    </row>
    <row r="7254" spans="1:4">
      <c r="A7254" s="194" t="s">
        <v>7985</v>
      </c>
      <c r="B7254" s="198" t="s">
        <v>628</v>
      </c>
      <c r="C7254" s="196">
        <f>'7'!K23</f>
        <v>0</v>
      </c>
      <c r="D7254" s="229"/>
    </row>
    <row r="7255" spans="1:4">
      <c r="A7255" s="194" t="s">
        <v>7986</v>
      </c>
      <c r="B7255" s="198" t="s">
        <v>630</v>
      </c>
      <c r="C7255" s="196">
        <f>'7'!K24</f>
        <v>0</v>
      </c>
      <c r="D7255" s="229"/>
    </row>
    <row r="7256" spans="1:4">
      <c r="A7256" s="194" t="s">
        <v>7987</v>
      </c>
      <c r="B7256" s="198" t="s">
        <v>7361</v>
      </c>
      <c r="C7256" s="196">
        <f>'7'!K25</f>
        <v>0</v>
      </c>
      <c r="D7256" s="229"/>
    </row>
    <row r="7257" ht="25.5" spans="1:4">
      <c r="A7257" s="194" t="s">
        <v>7988</v>
      </c>
      <c r="B7257" s="195" t="s">
        <v>7989</v>
      </c>
      <c r="C7257" s="196">
        <f>'2'!L11</f>
        <v>0</v>
      </c>
      <c r="D7257" s="229"/>
    </row>
    <row r="7258" spans="1:4">
      <c r="A7258" s="194" t="s">
        <v>7990</v>
      </c>
      <c r="B7258" s="230" t="s">
        <v>7734</v>
      </c>
      <c r="C7258" s="196">
        <f>'2'!L12</f>
        <v>0</v>
      </c>
      <c r="D7258" s="229"/>
    </row>
    <row r="7259" spans="1:4">
      <c r="A7259" s="194" t="s">
        <v>7991</v>
      </c>
      <c r="B7259" s="195" t="s">
        <v>2693</v>
      </c>
      <c r="C7259" s="196">
        <f>'2'!L13</f>
        <v>0</v>
      </c>
      <c r="D7259" s="229"/>
    </row>
    <row r="7260" spans="1:4">
      <c r="A7260" s="194" t="s">
        <v>7992</v>
      </c>
      <c r="B7260" s="198" t="s">
        <v>394</v>
      </c>
      <c r="C7260" s="196">
        <f>'2'!L14</f>
        <v>0</v>
      </c>
      <c r="D7260" s="229"/>
    </row>
    <row r="7261" spans="1:4">
      <c r="A7261" s="194" t="s">
        <v>7993</v>
      </c>
      <c r="B7261" s="198" t="s">
        <v>396</v>
      </c>
      <c r="C7261" s="196">
        <f>'2'!L15</f>
        <v>0</v>
      </c>
      <c r="D7261" s="229"/>
    </row>
    <row r="7262" spans="1:4">
      <c r="A7262" s="194" t="s">
        <v>7994</v>
      </c>
      <c r="B7262" s="198" t="s">
        <v>398</v>
      </c>
      <c r="C7262" s="196">
        <f>'2'!L16</f>
        <v>0</v>
      </c>
      <c r="D7262" s="229"/>
    </row>
    <row r="7263" spans="1:4">
      <c r="A7263" s="194" t="s">
        <v>7995</v>
      </c>
      <c r="B7263" s="198" t="s">
        <v>84</v>
      </c>
      <c r="C7263" s="196">
        <f>'2'!L17</f>
        <v>0</v>
      </c>
      <c r="D7263" s="229"/>
    </row>
    <row r="7264" spans="1:4">
      <c r="A7264" s="194" t="s">
        <v>7996</v>
      </c>
      <c r="B7264" s="198" t="s">
        <v>401</v>
      </c>
      <c r="C7264" s="196">
        <f>'2'!L18</f>
        <v>0</v>
      </c>
      <c r="D7264" s="229"/>
    </row>
    <row r="7265" spans="1:4">
      <c r="A7265" s="194" t="s">
        <v>7997</v>
      </c>
      <c r="B7265" s="198" t="s">
        <v>403</v>
      </c>
      <c r="C7265" s="196">
        <f>'2'!L19</f>
        <v>0</v>
      </c>
      <c r="D7265" s="229"/>
    </row>
    <row r="7266" spans="1:4">
      <c r="A7266" s="194" t="s">
        <v>7998</v>
      </c>
      <c r="B7266" s="198" t="s">
        <v>405</v>
      </c>
      <c r="C7266" s="196">
        <f>'2'!L20</f>
        <v>0</v>
      </c>
      <c r="D7266" s="229"/>
    </row>
    <row r="7267" spans="1:4">
      <c r="A7267" s="194" t="s">
        <v>7999</v>
      </c>
      <c r="B7267" s="198" t="s">
        <v>409</v>
      </c>
      <c r="C7267" s="196">
        <f>'2'!L22</f>
        <v>0</v>
      </c>
      <c r="D7267" s="229"/>
    </row>
    <row r="7268" spans="1:4">
      <c r="A7268" s="194" t="s">
        <v>8000</v>
      </c>
      <c r="B7268" s="198" t="s">
        <v>411</v>
      </c>
      <c r="C7268" s="196">
        <f>'2'!L23</f>
        <v>0</v>
      </c>
      <c r="D7268" s="229"/>
    </row>
    <row r="7269" spans="1:4">
      <c r="A7269" s="194" t="s">
        <v>8001</v>
      </c>
      <c r="B7269" s="198" t="s">
        <v>413</v>
      </c>
      <c r="C7269" s="196">
        <f>'2'!L24</f>
        <v>0</v>
      </c>
      <c r="D7269" s="229"/>
    </row>
    <row r="7270" spans="1:4">
      <c r="A7270" s="194" t="s">
        <v>8002</v>
      </c>
      <c r="B7270" s="198" t="s">
        <v>415</v>
      </c>
      <c r="C7270" s="196">
        <f>'2'!L25</f>
        <v>0</v>
      </c>
      <c r="D7270" s="229"/>
    </row>
    <row r="7271" spans="1:4">
      <c r="A7271" s="194" t="s">
        <v>8003</v>
      </c>
      <c r="B7271" s="198" t="s">
        <v>417</v>
      </c>
      <c r="C7271" s="196">
        <f>'2'!L26</f>
        <v>0</v>
      </c>
      <c r="D7271" s="229"/>
    </row>
    <row r="7272" spans="1:4">
      <c r="A7272" s="194" t="s">
        <v>8004</v>
      </c>
      <c r="B7272" s="198" t="s">
        <v>419</v>
      </c>
      <c r="C7272" s="196">
        <f>'2'!L27</f>
        <v>0</v>
      </c>
      <c r="D7272" s="229"/>
    </row>
    <row r="7273" spans="1:4">
      <c r="A7273" s="194" t="s">
        <v>8005</v>
      </c>
      <c r="B7273" s="198" t="s">
        <v>421</v>
      </c>
      <c r="C7273" s="196">
        <f>'2'!L28</f>
        <v>0</v>
      </c>
      <c r="D7273" s="229"/>
    </row>
    <row r="7274" spans="1:4">
      <c r="A7274" s="194" t="s">
        <v>8006</v>
      </c>
      <c r="B7274" s="198" t="s">
        <v>423</v>
      </c>
      <c r="C7274" s="196">
        <f>'2'!L29</f>
        <v>0</v>
      </c>
      <c r="D7274" s="229"/>
    </row>
    <row r="7275" spans="1:4">
      <c r="A7275" s="194" t="s">
        <v>8007</v>
      </c>
      <c r="B7275" s="198" t="s">
        <v>425</v>
      </c>
      <c r="C7275" s="196">
        <f>'3'!L6</f>
        <v>0</v>
      </c>
      <c r="D7275" s="229"/>
    </row>
    <row r="7276" spans="1:4">
      <c r="A7276" s="194" t="s">
        <v>8008</v>
      </c>
      <c r="B7276" s="198" t="s">
        <v>427</v>
      </c>
      <c r="C7276" s="196">
        <f>'3'!L7</f>
        <v>0</v>
      </c>
      <c r="D7276" s="229"/>
    </row>
    <row r="7277" spans="1:4">
      <c r="A7277" s="194" t="s">
        <v>8009</v>
      </c>
      <c r="B7277" s="198" t="s">
        <v>429</v>
      </c>
      <c r="C7277" s="196">
        <f>'3'!L8</f>
        <v>0</v>
      </c>
      <c r="D7277" s="229"/>
    </row>
    <row r="7278" spans="1:4">
      <c r="A7278" s="194" t="s">
        <v>8010</v>
      </c>
      <c r="B7278" s="198" t="s">
        <v>431</v>
      </c>
      <c r="C7278" s="196">
        <f>'3'!L9</f>
        <v>0</v>
      </c>
      <c r="D7278" s="229"/>
    </row>
    <row r="7279" spans="1:4">
      <c r="A7279" s="194" t="s">
        <v>8011</v>
      </c>
      <c r="B7279" s="198" t="s">
        <v>433</v>
      </c>
      <c r="C7279" s="196">
        <f>'3'!L10</f>
        <v>0</v>
      </c>
      <c r="D7279" s="229"/>
    </row>
    <row r="7280" spans="1:4">
      <c r="A7280" s="194" t="s">
        <v>8012</v>
      </c>
      <c r="B7280" s="198" t="s">
        <v>435</v>
      </c>
      <c r="C7280" s="196">
        <f>'3'!L11</f>
        <v>0</v>
      </c>
      <c r="D7280" s="229"/>
    </row>
    <row r="7281" spans="1:4">
      <c r="A7281" s="194" t="s">
        <v>8013</v>
      </c>
      <c r="B7281" s="198" t="s">
        <v>437</v>
      </c>
      <c r="C7281" s="196">
        <f>'3'!L12</f>
        <v>0</v>
      </c>
      <c r="D7281" s="229"/>
    </row>
    <row r="7282" spans="1:4">
      <c r="A7282" s="194" t="s">
        <v>8014</v>
      </c>
      <c r="B7282" s="198" t="s">
        <v>439</v>
      </c>
      <c r="C7282" s="196">
        <f>'3'!L13</f>
        <v>0</v>
      </c>
      <c r="D7282" s="229"/>
    </row>
    <row r="7283" spans="1:4">
      <c r="A7283" s="194" t="s">
        <v>8015</v>
      </c>
      <c r="B7283" s="198" t="s">
        <v>441</v>
      </c>
      <c r="C7283" s="196">
        <f>'3'!L14</f>
        <v>0</v>
      </c>
      <c r="D7283" s="229"/>
    </row>
    <row r="7284" spans="1:4">
      <c r="A7284" s="194" t="s">
        <v>8016</v>
      </c>
      <c r="B7284" s="198" t="s">
        <v>443</v>
      </c>
      <c r="C7284" s="196">
        <f>'3'!L15</f>
        <v>0</v>
      </c>
      <c r="D7284" s="229"/>
    </row>
    <row r="7285" spans="1:4">
      <c r="A7285" s="194" t="s">
        <v>8017</v>
      </c>
      <c r="B7285" s="198" t="s">
        <v>445</v>
      </c>
      <c r="C7285" s="196">
        <f>'3'!L16</f>
        <v>0</v>
      </c>
      <c r="D7285" s="229"/>
    </row>
    <row r="7286" spans="1:4">
      <c r="A7286" s="194" t="s">
        <v>8018</v>
      </c>
      <c r="B7286" s="198" t="s">
        <v>447</v>
      </c>
      <c r="C7286" s="196">
        <f>'3'!L17</f>
        <v>0</v>
      </c>
      <c r="D7286" s="229"/>
    </row>
    <row r="7287" spans="1:4">
      <c r="A7287" s="194" t="s">
        <v>8019</v>
      </c>
      <c r="B7287" s="198" t="s">
        <v>449</v>
      </c>
      <c r="C7287" s="196">
        <f>'3'!L18</f>
        <v>0</v>
      </c>
      <c r="D7287" s="229"/>
    </row>
    <row r="7288" spans="1:4">
      <c r="A7288" s="194" t="s">
        <v>8020</v>
      </c>
      <c r="B7288" s="198" t="s">
        <v>451</v>
      </c>
      <c r="C7288" s="196">
        <f>'3'!L19</f>
        <v>0</v>
      </c>
      <c r="D7288" s="229"/>
    </row>
    <row r="7289" spans="1:4">
      <c r="A7289" s="194" t="s">
        <v>8021</v>
      </c>
      <c r="B7289" s="198" t="s">
        <v>453</v>
      </c>
      <c r="C7289" s="196">
        <f>'3'!L20</f>
        <v>0</v>
      </c>
      <c r="D7289" s="229"/>
    </row>
    <row r="7290" spans="1:4">
      <c r="A7290" s="194" t="s">
        <v>8022</v>
      </c>
      <c r="B7290" s="198" t="s">
        <v>455</v>
      </c>
      <c r="C7290" s="196">
        <f>'3'!L21</f>
        <v>0</v>
      </c>
      <c r="D7290" s="229"/>
    </row>
    <row r="7291" spans="1:4">
      <c r="A7291" s="194" t="s">
        <v>8023</v>
      </c>
      <c r="B7291" s="198" t="s">
        <v>457</v>
      </c>
      <c r="C7291" s="196">
        <f>'3'!L22</f>
        <v>0</v>
      </c>
      <c r="D7291" s="229"/>
    </row>
    <row r="7292" spans="1:4">
      <c r="A7292" s="194" t="s">
        <v>8024</v>
      </c>
      <c r="B7292" s="198" t="s">
        <v>459</v>
      </c>
      <c r="C7292" s="196">
        <f>'3'!L23</f>
        <v>0</v>
      </c>
      <c r="D7292" s="229"/>
    </row>
    <row r="7293" spans="1:4">
      <c r="A7293" s="194" t="s">
        <v>8025</v>
      </c>
      <c r="B7293" s="198" t="s">
        <v>461</v>
      </c>
      <c r="C7293" s="196">
        <f>'3'!L24</f>
        <v>0</v>
      </c>
      <c r="D7293" s="229"/>
    </row>
    <row r="7294" spans="1:4">
      <c r="A7294" s="194" t="s">
        <v>8026</v>
      </c>
      <c r="B7294" s="198" t="s">
        <v>463</v>
      </c>
      <c r="C7294" s="196">
        <f>'3'!L25</f>
        <v>0</v>
      </c>
      <c r="D7294" s="229"/>
    </row>
    <row r="7295" spans="1:4">
      <c r="A7295" s="194" t="s">
        <v>8027</v>
      </c>
      <c r="B7295" s="198" t="s">
        <v>465</v>
      </c>
      <c r="C7295" s="196">
        <f>'3'!L26</f>
        <v>0</v>
      </c>
      <c r="D7295" s="229"/>
    </row>
    <row r="7296" spans="1:4">
      <c r="A7296" s="194" t="s">
        <v>8028</v>
      </c>
      <c r="B7296" s="198" t="s">
        <v>467</v>
      </c>
      <c r="C7296" s="196">
        <f>'3'!L27</f>
        <v>0</v>
      </c>
      <c r="D7296" s="229"/>
    </row>
    <row r="7297" spans="1:4">
      <c r="A7297" s="194" t="s">
        <v>8029</v>
      </c>
      <c r="B7297" s="198" t="s">
        <v>469</v>
      </c>
      <c r="C7297" s="196">
        <f>'3'!L28</f>
        <v>0</v>
      </c>
      <c r="D7297" s="229"/>
    </row>
    <row r="7298" spans="1:4">
      <c r="A7298" s="194" t="s">
        <v>8030</v>
      </c>
      <c r="B7298" s="198" t="s">
        <v>471</v>
      </c>
      <c r="C7298" s="196">
        <f>'3'!L29</f>
        <v>0</v>
      </c>
      <c r="D7298" s="229"/>
    </row>
    <row r="7299" ht="25.5" spans="1:4">
      <c r="A7299" s="194" t="s">
        <v>8031</v>
      </c>
      <c r="B7299" s="199" t="s">
        <v>473</v>
      </c>
      <c r="C7299" s="196">
        <f>'3'!L30</f>
        <v>0</v>
      </c>
      <c r="D7299" s="229"/>
    </row>
    <row r="7300" spans="1:4">
      <c r="A7300" s="194" t="s">
        <v>8032</v>
      </c>
      <c r="B7300" s="198" t="s">
        <v>475</v>
      </c>
      <c r="C7300" s="196">
        <f>'3'!L31</f>
        <v>0</v>
      </c>
      <c r="D7300" s="229"/>
    </row>
    <row r="7301" spans="1:4">
      <c r="A7301" s="194" t="s">
        <v>8033</v>
      </c>
      <c r="B7301" s="198" t="s">
        <v>477</v>
      </c>
      <c r="C7301" s="196">
        <f>'4'!L6</f>
        <v>0</v>
      </c>
      <c r="D7301" s="229"/>
    </row>
    <row r="7302" spans="1:4">
      <c r="A7302" s="194" t="s">
        <v>8034</v>
      </c>
      <c r="B7302" s="199" t="s">
        <v>479</v>
      </c>
      <c r="C7302" s="196">
        <f>'4'!L7</f>
        <v>0</v>
      </c>
      <c r="D7302" s="229"/>
    </row>
    <row r="7303" spans="1:4">
      <c r="A7303" s="194" t="s">
        <v>8035</v>
      </c>
      <c r="B7303" s="198" t="s">
        <v>481</v>
      </c>
      <c r="C7303" s="196">
        <f>'4'!L8</f>
        <v>0</v>
      </c>
      <c r="D7303" s="229"/>
    </row>
    <row r="7304" spans="1:4">
      <c r="A7304" s="194" t="s">
        <v>8036</v>
      </c>
      <c r="B7304" s="198" t="s">
        <v>483</v>
      </c>
      <c r="C7304" s="196">
        <f>'4'!L9</f>
        <v>0</v>
      </c>
      <c r="D7304" s="229"/>
    </row>
    <row r="7305" spans="1:4">
      <c r="A7305" s="194" t="s">
        <v>8037</v>
      </c>
      <c r="B7305" s="198" t="s">
        <v>485</v>
      </c>
      <c r="C7305" s="196">
        <f>'4'!L10</f>
        <v>0</v>
      </c>
      <c r="D7305" s="229"/>
    </row>
    <row r="7306" spans="1:4">
      <c r="A7306" s="194" t="s">
        <v>8038</v>
      </c>
      <c r="B7306" s="198" t="s">
        <v>487</v>
      </c>
      <c r="C7306" s="196">
        <f>'4'!L11</f>
        <v>0</v>
      </c>
      <c r="D7306" s="229"/>
    </row>
    <row r="7307" spans="1:4">
      <c r="A7307" s="194" t="s">
        <v>8039</v>
      </c>
      <c r="B7307" s="198" t="s">
        <v>489</v>
      </c>
      <c r="C7307" s="196">
        <f>'4'!L12</f>
        <v>0</v>
      </c>
      <c r="D7307" s="229"/>
    </row>
    <row r="7308" spans="1:4">
      <c r="A7308" s="194" t="s">
        <v>8040</v>
      </c>
      <c r="B7308" s="198" t="s">
        <v>491</v>
      </c>
      <c r="C7308" s="196">
        <f>'4'!L13</f>
        <v>0</v>
      </c>
      <c r="D7308" s="229"/>
    </row>
    <row r="7309" spans="1:4">
      <c r="A7309" s="194" t="s">
        <v>8041</v>
      </c>
      <c r="B7309" s="198" t="s">
        <v>493</v>
      </c>
      <c r="C7309" s="196">
        <f>'4'!L14</f>
        <v>0</v>
      </c>
      <c r="D7309" s="229"/>
    </row>
    <row r="7310" spans="1:4">
      <c r="A7310" s="194" t="s">
        <v>8042</v>
      </c>
      <c r="B7310" s="198" t="s">
        <v>495</v>
      </c>
      <c r="C7310" s="196">
        <f>'4'!L15</f>
        <v>0</v>
      </c>
      <c r="D7310" s="229"/>
    </row>
    <row r="7311" spans="1:4">
      <c r="A7311" s="194" t="s">
        <v>8043</v>
      </c>
      <c r="B7311" s="198" t="s">
        <v>497</v>
      </c>
      <c r="C7311" s="196">
        <f>'4'!L16</f>
        <v>0</v>
      </c>
      <c r="D7311" s="229"/>
    </row>
    <row r="7312" spans="1:4">
      <c r="A7312" s="194" t="s">
        <v>8044</v>
      </c>
      <c r="B7312" s="198" t="s">
        <v>499</v>
      </c>
      <c r="C7312" s="196">
        <f>'4'!L17</f>
        <v>0</v>
      </c>
      <c r="D7312" s="229"/>
    </row>
    <row r="7313" spans="1:4">
      <c r="A7313" s="194" t="s">
        <v>8045</v>
      </c>
      <c r="B7313" s="198" t="s">
        <v>501</v>
      </c>
      <c r="C7313" s="196">
        <f>'4'!L18</f>
        <v>0</v>
      </c>
      <c r="D7313" s="229"/>
    </row>
    <row r="7314" spans="1:4">
      <c r="A7314" s="194" t="s">
        <v>8046</v>
      </c>
      <c r="B7314" s="198" t="s">
        <v>503</v>
      </c>
      <c r="C7314" s="196">
        <f>'4'!L19</f>
        <v>0</v>
      </c>
      <c r="D7314" s="229"/>
    </row>
    <row r="7315" spans="1:4">
      <c r="A7315" s="194" t="s">
        <v>8047</v>
      </c>
      <c r="B7315" s="198" t="s">
        <v>505</v>
      </c>
      <c r="C7315" s="196">
        <f>'4'!L20</f>
        <v>0</v>
      </c>
      <c r="D7315" s="229"/>
    </row>
    <row r="7316" spans="1:4">
      <c r="A7316" s="194" t="s">
        <v>8048</v>
      </c>
      <c r="B7316" s="198" t="s">
        <v>507</v>
      </c>
      <c r="C7316" s="196">
        <f>'4'!L21</f>
        <v>0</v>
      </c>
      <c r="D7316" s="229"/>
    </row>
    <row r="7317" spans="1:4">
      <c r="A7317" s="194" t="s">
        <v>8049</v>
      </c>
      <c r="B7317" s="198" t="s">
        <v>509</v>
      </c>
      <c r="C7317" s="196">
        <f>'4'!L22</f>
        <v>0</v>
      </c>
      <c r="D7317" s="229"/>
    </row>
    <row r="7318" spans="1:4">
      <c r="A7318" s="194" t="s">
        <v>8050</v>
      </c>
      <c r="B7318" s="198" t="s">
        <v>511</v>
      </c>
      <c r="C7318" s="196">
        <f>'4'!L23</f>
        <v>0</v>
      </c>
      <c r="D7318" s="229"/>
    </row>
    <row r="7319" spans="1:4">
      <c r="A7319" s="194" t="s">
        <v>8051</v>
      </c>
      <c r="B7319" s="198" t="s">
        <v>513</v>
      </c>
      <c r="C7319" s="196">
        <f>'4'!L24</f>
        <v>0</v>
      </c>
      <c r="D7319" s="229"/>
    </row>
    <row r="7320" spans="1:4">
      <c r="A7320" s="194" t="s">
        <v>8052</v>
      </c>
      <c r="B7320" s="198" t="s">
        <v>515</v>
      </c>
      <c r="C7320" s="196">
        <f>'4'!L25</f>
        <v>0</v>
      </c>
      <c r="D7320" s="229"/>
    </row>
    <row r="7321" spans="1:4">
      <c r="A7321" s="194" t="s">
        <v>8053</v>
      </c>
      <c r="B7321" s="198" t="s">
        <v>517</v>
      </c>
      <c r="C7321" s="196">
        <f>'4'!L26</f>
        <v>0</v>
      </c>
      <c r="D7321" s="229"/>
    </row>
    <row r="7322" spans="1:4">
      <c r="A7322" s="194" t="s">
        <v>8054</v>
      </c>
      <c r="B7322" s="198" t="s">
        <v>519</v>
      </c>
      <c r="C7322" s="196">
        <f>'4'!L27</f>
        <v>0</v>
      </c>
      <c r="D7322" s="229"/>
    </row>
    <row r="7323" spans="1:4">
      <c r="A7323" s="194" t="s">
        <v>8055</v>
      </c>
      <c r="B7323" s="198" t="s">
        <v>521</v>
      </c>
      <c r="C7323" s="196">
        <f>'4'!L28</f>
        <v>0</v>
      </c>
      <c r="D7323" s="229"/>
    </row>
    <row r="7324" ht="25.5" spans="1:4">
      <c r="A7324" s="194" t="s">
        <v>8056</v>
      </c>
      <c r="B7324" s="198" t="s">
        <v>523</v>
      </c>
      <c r="C7324" s="196">
        <f>'4'!L29</f>
        <v>0</v>
      </c>
      <c r="D7324" s="229"/>
    </row>
    <row r="7325" spans="1:4">
      <c r="A7325" s="194" t="s">
        <v>8057</v>
      </c>
      <c r="B7325" s="198" t="s">
        <v>6988</v>
      </c>
      <c r="C7325" s="196">
        <f>'4'!L30</f>
        <v>0</v>
      </c>
      <c r="D7325" s="229"/>
    </row>
    <row r="7326" spans="1:4">
      <c r="A7326" s="194" t="s">
        <v>8058</v>
      </c>
      <c r="B7326" s="198" t="s">
        <v>527</v>
      </c>
      <c r="C7326" s="196">
        <f>'4'!L31</f>
        <v>0</v>
      </c>
      <c r="D7326" s="229"/>
    </row>
    <row r="7327" spans="1:4">
      <c r="A7327" s="194" t="s">
        <v>8059</v>
      </c>
      <c r="B7327" s="198" t="s">
        <v>529</v>
      </c>
      <c r="C7327" s="196">
        <f>'4'!L32</f>
        <v>0</v>
      </c>
      <c r="D7327" s="229"/>
    </row>
    <row r="7328" spans="1:4">
      <c r="A7328" s="194" t="s">
        <v>8060</v>
      </c>
      <c r="B7328" s="198" t="s">
        <v>531</v>
      </c>
      <c r="C7328" s="196">
        <f>'4'!L33</f>
        <v>0</v>
      </c>
      <c r="D7328" s="229"/>
    </row>
    <row r="7329" spans="1:4">
      <c r="A7329" s="194" t="s">
        <v>8061</v>
      </c>
      <c r="B7329" s="198" t="s">
        <v>533</v>
      </c>
      <c r="C7329" s="196">
        <f>'5'!L6</f>
        <v>0</v>
      </c>
      <c r="D7329" s="229"/>
    </row>
    <row r="7330" spans="1:4">
      <c r="A7330" s="194" t="s">
        <v>8062</v>
      </c>
      <c r="B7330" s="198" t="s">
        <v>535</v>
      </c>
      <c r="C7330" s="196">
        <f>'5'!L7</f>
        <v>0</v>
      </c>
      <c r="D7330" s="229"/>
    </row>
    <row r="7331" spans="1:4">
      <c r="A7331" s="194" t="s">
        <v>8063</v>
      </c>
      <c r="B7331" s="198" t="s">
        <v>537</v>
      </c>
      <c r="C7331" s="196">
        <f>'5'!L8</f>
        <v>0</v>
      </c>
      <c r="D7331" s="229"/>
    </row>
    <row r="7332" spans="1:4">
      <c r="A7332" s="194" t="s">
        <v>8064</v>
      </c>
      <c r="B7332" s="198" t="s">
        <v>539</v>
      </c>
      <c r="C7332" s="196">
        <f>'5'!L9</f>
        <v>0</v>
      </c>
      <c r="D7332" s="229"/>
    </row>
    <row r="7333" spans="1:4">
      <c r="A7333" s="194" t="s">
        <v>8065</v>
      </c>
      <c r="B7333" s="198" t="s">
        <v>541</v>
      </c>
      <c r="C7333" s="196">
        <f>'5'!L10</f>
        <v>0</v>
      </c>
      <c r="D7333" s="229"/>
    </row>
    <row r="7334" spans="1:4">
      <c r="A7334" s="194" t="s">
        <v>8066</v>
      </c>
      <c r="B7334" s="198" t="s">
        <v>543</v>
      </c>
      <c r="C7334" s="196">
        <f>'5'!L11</f>
        <v>0</v>
      </c>
      <c r="D7334" s="229"/>
    </row>
    <row r="7335" spans="1:4">
      <c r="A7335" s="194" t="s">
        <v>8067</v>
      </c>
      <c r="B7335" s="198" t="s">
        <v>545</v>
      </c>
      <c r="C7335" s="196">
        <f>'5'!L12</f>
        <v>0</v>
      </c>
      <c r="D7335" s="229"/>
    </row>
    <row r="7336" spans="1:4">
      <c r="A7336" s="194" t="s">
        <v>8068</v>
      </c>
      <c r="B7336" s="198" t="s">
        <v>547</v>
      </c>
      <c r="C7336" s="196">
        <f>'5'!L13</f>
        <v>0</v>
      </c>
      <c r="D7336" s="229"/>
    </row>
    <row r="7337" spans="1:4">
      <c r="A7337" s="194" t="s">
        <v>8069</v>
      </c>
      <c r="B7337" s="198" t="s">
        <v>549</v>
      </c>
      <c r="C7337" s="196">
        <f>'5'!L14</f>
        <v>0</v>
      </c>
      <c r="D7337" s="229"/>
    </row>
    <row r="7338" spans="1:4">
      <c r="A7338" s="194" t="s">
        <v>8070</v>
      </c>
      <c r="B7338" s="198" t="s">
        <v>551</v>
      </c>
      <c r="C7338" s="196">
        <f>'5'!L15</f>
        <v>0</v>
      </c>
      <c r="D7338" s="229"/>
    </row>
    <row r="7339" spans="1:4">
      <c r="A7339" s="194" t="s">
        <v>8071</v>
      </c>
      <c r="B7339" s="198" t="s">
        <v>553</v>
      </c>
      <c r="C7339" s="196">
        <f>'5'!L16</f>
        <v>0</v>
      </c>
      <c r="D7339" s="229"/>
    </row>
    <row r="7340" spans="1:4">
      <c r="A7340" s="194" t="s">
        <v>8072</v>
      </c>
      <c r="B7340" s="198" t="s">
        <v>555</v>
      </c>
      <c r="C7340" s="196">
        <f>'5'!L17</f>
        <v>0</v>
      </c>
      <c r="D7340" s="229"/>
    </row>
    <row r="7341" spans="1:4">
      <c r="A7341" s="194" t="s">
        <v>8073</v>
      </c>
      <c r="B7341" s="198" t="s">
        <v>557</v>
      </c>
      <c r="C7341" s="196">
        <f>'5'!L18</f>
        <v>0</v>
      </c>
      <c r="D7341" s="229"/>
    </row>
    <row r="7342" spans="1:4">
      <c r="A7342" s="194" t="s">
        <v>8074</v>
      </c>
      <c r="B7342" s="198" t="s">
        <v>559</v>
      </c>
      <c r="C7342" s="196">
        <f>'5'!L19</f>
        <v>0</v>
      </c>
      <c r="D7342" s="229"/>
    </row>
    <row r="7343" spans="1:4">
      <c r="A7343" s="194" t="s">
        <v>8075</v>
      </c>
      <c r="B7343" s="198" t="s">
        <v>561</v>
      </c>
      <c r="C7343" s="196">
        <f>'5'!L20</f>
        <v>0</v>
      </c>
      <c r="D7343" s="229"/>
    </row>
    <row r="7344" spans="1:4">
      <c r="A7344" s="194" t="s">
        <v>8076</v>
      </c>
      <c r="B7344" s="198" t="s">
        <v>563</v>
      </c>
      <c r="C7344" s="196">
        <f>'5'!L21</f>
        <v>0</v>
      </c>
      <c r="D7344" s="229"/>
    </row>
    <row r="7345" spans="1:4">
      <c r="A7345" s="194" t="s">
        <v>8077</v>
      </c>
      <c r="B7345" s="198" t="s">
        <v>254</v>
      </c>
      <c r="C7345" s="196">
        <f>'5'!L22</f>
        <v>0</v>
      </c>
      <c r="D7345" s="229"/>
    </row>
    <row r="7346" spans="1:4">
      <c r="A7346" s="194" t="s">
        <v>8078</v>
      </c>
      <c r="B7346" s="198" t="s">
        <v>566</v>
      </c>
      <c r="C7346" s="196">
        <f>'5'!L23</f>
        <v>0</v>
      </c>
      <c r="D7346" s="229"/>
    </row>
    <row r="7347" spans="1:4">
      <c r="A7347" s="194" t="s">
        <v>8079</v>
      </c>
      <c r="B7347" s="198" t="s">
        <v>568</v>
      </c>
      <c r="C7347" s="196">
        <f>'5'!L24</f>
        <v>0</v>
      </c>
      <c r="D7347" s="229"/>
    </row>
    <row r="7348" spans="1:4">
      <c r="A7348" s="194" t="s">
        <v>8080</v>
      </c>
      <c r="B7348" s="198" t="s">
        <v>570</v>
      </c>
      <c r="C7348" s="196">
        <f>'5'!L25</f>
        <v>0</v>
      </c>
      <c r="D7348" s="229"/>
    </row>
    <row r="7349" spans="1:4">
      <c r="A7349" s="194" t="s">
        <v>8081</v>
      </c>
      <c r="B7349" s="198" t="s">
        <v>572</v>
      </c>
      <c r="C7349" s="196">
        <f>'5'!L26</f>
        <v>0</v>
      </c>
      <c r="D7349" s="229"/>
    </row>
    <row r="7350" spans="1:4">
      <c r="A7350" s="194" t="s">
        <v>8082</v>
      </c>
      <c r="B7350" s="198" t="s">
        <v>574</v>
      </c>
      <c r="C7350" s="196">
        <f>'5'!L27</f>
        <v>0</v>
      </c>
      <c r="D7350" s="229"/>
    </row>
    <row r="7351" spans="1:4">
      <c r="A7351" s="194" t="s">
        <v>8083</v>
      </c>
      <c r="B7351" s="198" t="s">
        <v>576</v>
      </c>
      <c r="C7351" s="196">
        <f>'5'!L28</f>
        <v>0</v>
      </c>
      <c r="D7351" s="229"/>
    </row>
    <row r="7352" spans="1:4">
      <c r="A7352" s="194" t="s">
        <v>8084</v>
      </c>
      <c r="B7352" s="198" t="s">
        <v>578</v>
      </c>
      <c r="C7352" s="196">
        <f>'5'!L30</f>
        <v>0</v>
      </c>
      <c r="D7352" s="229"/>
    </row>
    <row r="7353" spans="1:4">
      <c r="A7353" s="194" t="s">
        <v>8085</v>
      </c>
      <c r="B7353" s="198" t="s">
        <v>2034</v>
      </c>
      <c r="C7353" s="196">
        <f>'5'!L31</f>
        <v>0</v>
      </c>
      <c r="D7353" s="229"/>
    </row>
    <row r="7354" spans="1:4">
      <c r="A7354" s="194" t="s">
        <v>8086</v>
      </c>
      <c r="B7354" s="198" t="s">
        <v>733</v>
      </c>
      <c r="C7354" s="196">
        <f>'6'!L6</f>
        <v>0</v>
      </c>
      <c r="D7354" s="229"/>
    </row>
    <row r="7355" spans="1:4">
      <c r="A7355" s="194" t="s">
        <v>8087</v>
      </c>
      <c r="B7355" s="198" t="s">
        <v>582</v>
      </c>
      <c r="C7355" s="196">
        <f>'6'!L7</f>
        <v>0</v>
      </c>
      <c r="D7355" s="229"/>
    </row>
    <row r="7356" spans="1:4">
      <c r="A7356" s="194" t="s">
        <v>8088</v>
      </c>
      <c r="B7356" s="198" t="s">
        <v>584</v>
      </c>
      <c r="C7356" s="196">
        <f>'6'!L8</f>
        <v>0</v>
      </c>
      <c r="D7356" s="229"/>
    </row>
    <row r="7357" spans="1:4">
      <c r="A7357" s="194" t="s">
        <v>8089</v>
      </c>
      <c r="B7357" s="198" t="s">
        <v>586</v>
      </c>
      <c r="C7357" s="196">
        <f>'6'!L13</f>
        <v>0</v>
      </c>
      <c r="D7357" s="229"/>
    </row>
    <row r="7358" spans="1:4">
      <c r="A7358" s="194" t="s">
        <v>8090</v>
      </c>
      <c r="B7358" s="198" t="s">
        <v>588</v>
      </c>
      <c r="C7358" s="196">
        <f>'6'!L17</f>
        <v>0</v>
      </c>
      <c r="D7358" s="229"/>
    </row>
    <row r="7359" spans="1:4">
      <c r="A7359" s="194" t="s">
        <v>8091</v>
      </c>
      <c r="B7359" s="198" t="s">
        <v>7964</v>
      </c>
      <c r="C7359" s="196">
        <f>'6'!L18</f>
        <v>0</v>
      </c>
      <c r="D7359" s="229"/>
    </row>
    <row r="7360" ht="25.5" spans="1:4">
      <c r="A7360" s="194" t="s">
        <v>8092</v>
      </c>
      <c r="B7360" s="198" t="s">
        <v>2662</v>
      </c>
      <c r="C7360" s="196">
        <f>'6'!L19</f>
        <v>0</v>
      </c>
      <c r="D7360" s="229"/>
    </row>
    <row r="7361" spans="1:4">
      <c r="A7361" s="194" t="s">
        <v>8093</v>
      </c>
      <c r="B7361" s="199" t="s">
        <v>592</v>
      </c>
      <c r="C7361" s="196">
        <f>'6'!L20</f>
        <v>0</v>
      </c>
      <c r="D7361" s="229"/>
    </row>
    <row r="7362" spans="1:4">
      <c r="A7362" s="194" t="s">
        <v>8094</v>
      </c>
      <c r="B7362" s="198" t="s">
        <v>594</v>
      </c>
      <c r="C7362" s="196">
        <f>'6'!L22</f>
        <v>0</v>
      </c>
      <c r="D7362" s="229"/>
    </row>
    <row r="7363" spans="1:4">
      <c r="A7363" s="194" t="s">
        <v>8095</v>
      </c>
      <c r="B7363" s="198" t="s">
        <v>596</v>
      </c>
      <c r="C7363" s="196">
        <f>'6'!L23</f>
        <v>0</v>
      </c>
      <c r="D7363" s="229"/>
    </row>
    <row r="7364" spans="1:4">
      <c r="A7364" s="194" t="s">
        <v>8096</v>
      </c>
      <c r="B7364" s="198" t="s">
        <v>598</v>
      </c>
      <c r="C7364" s="196">
        <f>'6'!L24</f>
        <v>0</v>
      </c>
      <c r="D7364" s="229"/>
    </row>
    <row r="7365" spans="1:4">
      <c r="A7365" s="194" t="s">
        <v>8097</v>
      </c>
      <c r="B7365" s="198" t="s">
        <v>600</v>
      </c>
      <c r="C7365" s="196">
        <f>'6'!L25</f>
        <v>0</v>
      </c>
      <c r="D7365" s="229"/>
    </row>
    <row r="7366" spans="1:4">
      <c r="A7366" s="194" t="s">
        <v>8098</v>
      </c>
      <c r="B7366" s="198" t="s">
        <v>602</v>
      </c>
      <c r="C7366" s="196">
        <f>'6'!L26</f>
        <v>0</v>
      </c>
      <c r="D7366" s="229"/>
    </row>
    <row r="7367" spans="1:4">
      <c r="A7367" s="194" t="s">
        <v>8099</v>
      </c>
      <c r="B7367" s="198" t="s">
        <v>559</v>
      </c>
      <c r="C7367" s="196">
        <f>'6'!L27</f>
        <v>0</v>
      </c>
      <c r="D7367" s="229"/>
    </row>
    <row r="7368" spans="1:4">
      <c r="A7368" s="194" t="s">
        <v>8100</v>
      </c>
      <c r="B7368" s="198" t="s">
        <v>605</v>
      </c>
      <c r="C7368" s="196">
        <f>'7'!L6</f>
        <v>0</v>
      </c>
      <c r="D7368" s="229"/>
    </row>
    <row r="7369" spans="1:4">
      <c r="A7369" s="194" t="s">
        <v>8101</v>
      </c>
      <c r="B7369" s="198" t="s">
        <v>607</v>
      </c>
      <c r="C7369" s="196">
        <f>'7'!L7</f>
        <v>0</v>
      </c>
      <c r="D7369" s="229"/>
    </row>
    <row r="7370" spans="1:4">
      <c r="A7370" s="194" t="s">
        <v>8102</v>
      </c>
      <c r="B7370" s="198" t="s">
        <v>358</v>
      </c>
      <c r="C7370" s="196">
        <f>'7'!L8</f>
        <v>0</v>
      </c>
      <c r="D7370" s="229"/>
    </row>
    <row r="7371" spans="1:4">
      <c r="A7371" s="194" t="s">
        <v>8103</v>
      </c>
      <c r="B7371" s="198" t="s">
        <v>610</v>
      </c>
      <c r="C7371" s="196">
        <f>'7'!L9</f>
        <v>0</v>
      </c>
      <c r="D7371" s="229"/>
    </row>
    <row r="7372" spans="1:4">
      <c r="A7372" s="194" t="s">
        <v>8104</v>
      </c>
      <c r="B7372" s="198" t="s">
        <v>612</v>
      </c>
      <c r="C7372" s="196">
        <f>'7'!L10</f>
        <v>0</v>
      </c>
      <c r="D7372" s="229"/>
    </row>
    <row r="7373" spans="1:4">
      <c r="A7373" s="194" t="s">
        <v>8105</v>
      </c>
      <c r="B7373" s="198" t="s">
        <v>614</v>
      </c>
      <c r="C7373" s="196">
        <f>'7'!L11</f>
        <v>0</v>
      </c>
      <c r="D7373" s="229"/>
    </row>
    <row r="7374" spans="1:4">
      <c r="A7374" s="194" t="s">
        <v>8106</v>
      </c>
      <c r="B7374" s="198" t="s">
        <v>616</v>
      </c>
      <c r="C7374" s="196">
        <f>'7'!L12</f>
        <v>0</v>
      </c>
      <c r="D7374" s="229"/>
    </row>
    <row r="7375" spans="1:4">
      <c r="A7375" s="194" t="s">
        <v>8107</v>
      </c>
      <c r="B7375" s="198" t="s">
        <v>618</v>
      </c>
      <c r="C7375" s="196">
        <f>'7'!L13</f>
        <v>0</v>
      </c>
      <c r="D7375" s="229"/>
    </row>
    <row r="7376" spans="1:4">
      <c r="A7376" s="194" t="s">
        <v>8108</v>
      </c>
      <c r="B7376" s="198" t="s">
        <v>620</v>
      </c>
      <c r="C7376" s="196">
        <f>'7'!L19</f>
        <v>0</v>
      </c>
      <c r="D7376" s="229"/>
    </row>
    <row r="7377" spans="1:4">
      <c r="A7377" s="194" t="s">
        <v>8109</v>
      </c>
      <c r="B7377" s="199" t="s">
        <v>622</v>
      </c>
      <c r="C7377" s="196">
        <f>'7'!L20</f>
        <v>0</v>
      </c>
      <c r="D7377" s="229"/>
    </row>
    <row r="7378" spans="1:4">
      <c r="A7378" s="194" t="s">
        <v>8110</v>
      </c>
      <c r="B7378" s="199" t="s">
        <v>624</v>
      </c>
      <c r="C7378" s="196">
        <f>'7'!L21</f>
        <v>0</v>
      </c>
      <c r="D7378" s="229"/>
    </row>
    <row r="7379" spans="1:4">
      <c r="A7379" s="194" t="s">
        <v>8111</v>
      </c>
      <c r="B7379" s="198" t="s">
        <v>626</v>
      </c>
      <c r="C7379" s="196">
        <f>'7'!L22</f>
        <v>0</v>
      </c>
      <c r="D7379" s="229"/>
    </row>
    <row r="7380" spans="1:4">
      <c r="A7380" s="194" t="s">
        <v>8112</v>
      </c>
      <c r="B7380" s="198" t="s">
        <v>628</v>
      </c>
      <c r="C7380" s="196">
        <f>'7'!L23</f>
        <v>0</v>
      </c>
      <c r="D7380" s="229"/>
    </row>
    <row r="7381" spans="1:4">
      <c r="A7381" s="194" t="s">
        <v>8113</v>
      </c>
      <c r="B7381" s="198" t="s">
        <v>630</v>
      </c>
      <c r="C7381" s="196">
        <f>'7'!L24</f>
        <v>0</v>
      </c>
      <c r="D7381" s="229"/>
    </row>
    <row r="7382" spans="1:4">
      <c r="A7382" s="194" t="s">
        <v>8114</v>
      </c>
      <c r="B7382" s="198" t="s">
        <v>7361</v>
      </c>
      <c r="C7382" s="196">
        <f>'7'!L25</f>
        <v>0</v>
      </c>
      <c r="D7382" s="229"/>
    </row>
    <row r="7383" ht="25.5" spans="1:4">
      <c r="A7383" s="194" t="s">
        <v>8115</v>
      </c>
      <c r="B7383" s="195" t="s">
        <v>8116</v>
      </c>
      <c r="C7383" s="196">
        <f>'8'!D11</f>
        <v>1.5</v>
      </c>
      <c r="D7383" s="229"/>
    </row>
    <row r="7384" spans="1:4">
      <c r="A7384" s="194" t="s">
        <v>8117</v>
      </c>
      <c r="B7384" s="195" t="s">
        <v>2693</v>
      </c>
      <c r="C7384" s="196">
        <f>'8'!D13</f>
        <v>0</v>
      </c>
      <c r="D7384" s="229"/>
    </row>
    <row r="7385" spans="1:4">
      <c r="A7385" s="194" t="s">
        <v>8118</v>
      </c>
      <c r="B7385" s="198" t="s">
        <v>394</v>
      </c>
      <c r="C7385" s="196">
        <f>'8'!D14</f>
        <v>0</v>
      </c>
      <c r="D7385" s="229"/>
    </row>
    <row r="7386" spans="1:4">
      <c r="A7386" s="194" t="s">
        <v>8119</v>
      </c>
      <c r="B7386" s="198" t="s">
        <v>396</v>
      </c>
      <c r="C7386" s="196">
        <f>'8'!D15</f>
        <v>0</v>
      </c>
      <c r="D7386" s="229"/>
    </row>
    <row r="7387" spans="1:4">
      <c r="A7387" s="194" t="s">
        <v>8120</v>
      </c>
      <c r="B7387" s="198" t="s">
        <v>398</v>
      </c>
      <c r="C7387" s="196">
        <f>'8'!D16</f>
        <v>0</v>
      </c>
      <c r="D7387" s="229"/>
    </row>
    <row r="7388" spans="1:4">
      <c r="A7388" s="194" t="s">
        <v>8121</v>
      </c>
      <c r="B7388" s="198" t="s">
        <v>84</v>
      </c>
      <c r="C7388" s="196">
        <f>'8'!D17</f>
        <v>0</v>
      </c>
      <c r="D7388" s="229"/>
    </row>
    <row r="7389" spans="1:4">
      <c r="A7389" s="194" t="s">
        <v>8122</v>
      </c>
      <c r="B7389" s="198" t="s">
        <v>401</v>
      </c>
      <c r="C7389" s="196">
        <f>'8'!D18</f>
        <v>0</v>
      </c>
      <c r="D7389" s="229"/>
    </row>
    <row r="7390" spans="1:4">
      <c r="A7390" s="194" t="s">
        <v>8123</v>
      </c>
      <c r="B7390" s="198" t="s">
        <v>403</v>
      </c>
      <c r="C7390" s="196">
        <f>'8'!D19</f>
        <v>0</v>
      </c>
      <c r="D7390" s="229"/>
    </row>
    <row r="7391" spans="1:4">
      <c r="A7391" s="194" t="s">
        <v>8124</v>
      </c>
      <c r="B7391" s="198" t="s">
        <v>405</v>
      </c>
      <c r="C7391" s="196">
        <f>'8'!D20</f>
        <v>0</v>
      </c>
      <c r="D7391" s="229"/>
    </row>
    <row r="7392" spans="1:4">
      <c r="A7392" s="194" t="s">
        <v>8125</v>
      </c>
      <c r="B7392" s="198" t="s">
        <v>407</v>
      </c>
      <c r="C7392" s="196">
        <f>'8'!D21</f>
        <v>0</v>
      </c>
      <c r="D7392" s="229"/>
    </row>
    <row r="7393" spans="1:4">
      <c r="A7393" s="194" t="s">
        <v>8126</v>
      </c>
      <c r="B7393" s="198" t="s">
        <v>409</v>
      </c>
      <c r="C7393" s="196">
        <f>'8'!D22</f>
        <v>0</v>
      </c>
      <c r="D7393" s="229"/>
    </row>
    <row r="7394" spans="1:4">
      <c r="A7394" s="194" t="s">
        <v>8127</v>
      </c>
      <c r="B7394" s="198" t="s">
        <v>411</v>
      </c>
      <c r="C7394" s="196">
        <f>'8'!D23</f>
        <v>0</v>
      </c>
      <c r="D7394" s="229"/>
    </row>
    <row r="7395" spans="1:4">
      <c r="A7395" s="194" t="s">
        <v>8128</v>
      </c>
      <c r="B7395" s="198" t="s">
        <v>413</v>
      </c>
      <c r="C7395" s="196">
        <f>'8'!D24</f>
        <v>0</v>
      </c>
      <c r="D7395" s="229"/>
    </row>
    <row r="7396" spans="1:4">
      <c r="A7396" s="194" t="s">
        <v>8129</v>
      </c>
      <c r="B7396" s="198" t="s">
        <v>415</v>
      </c>
      <c r="C7396" s="196">
        <f>'8'!D25</f>
        <v>0</v>
      </c>
      <c r="D7396" s="229"/>
    </row>
    <row r="7397" spans="1:4">
      <c r="A7397" s="194" t="s">
        <v>8130</v>
      </c>
      <c r="B7397" s="198" t="s">
        <v>417</v>
      </c>
      <c r="C7397" s="196">
        <f>'8'!D26</f>
        <v>0</v>
      </c>
      <c r="D7397" s="229"/>
    </row>
    <row r="7398" spans="1:4">
      <c r="A7398" s="194" t="s">
        <v>8131</v>
      </c>
      <c r="B7398" s="198" t="s">
        <v>419</v>
      </c>
      <c r="C7398" s="196">
        <f>'8'!D27</f>
        <v>0</v>
      </c>
      <c r="D7398" s="229"/>
    </row>
    <row r="7399" spans="1:4">
      <c r="A7399" s="194" t="s">
        <v>8132</v>
      </c>
      <c r="B7399" s="198" t="s">
        <v>421</v>
      </c>
      <c r="C7399" s="196">
        <f>'8'!D28</f>
        <v>0</v>
      </c>
      <c r="D7399" s="229"/>
    </row>
    <row r="7400" spans="1:4">
      <c r="A7400" s="194" t="s">
        <v>8133</v>
      </c>
      <c r="B7400" s="198" t="s">
        <v>423</v>
      </c>
      <c r="C7400" s="196">
        <f>'8'!D29</f>
        <v>0</v>
      </c>
      <c r="D7400" s="229"/>
    </row>
    <row r="7401" spans="1:4">
      <c r="A7401" s="194" t="s">
        <v>8134</v>
      </c>
      <c r="B7401" s="198" t="s">
        <v>425</v>
      </c>
      <c r="C7401" s="196">
        <f>'9'!D6</f>
        <v>0</v>
      </c>
      <c r="D7401" s="229"/>
    </row>
    <row r="7402" spans="1:4">
      <c r="A7402" s="194" t="s">
        <v>8135</v>
      </c>
      <c r="B7402" s="198" t="s">
        <v>427</v>
      </c>
      <c r="C7402" s="196">
        <f>'9'!D7</f>
        <v>0</v>
      </c>
      <c r="D7402" s="229"/>
    </row>
    <row r="7403" spans="1:4">
      <c r="A7403" s="194" t="s">
        <v>8136</v>
      </c>
      <c r="B7403" s="198" t="s">
        <v>429</v>
      </c>
      <c r="C7403" s="196">
        <f>'9'!D8</f>
        <v>0</v>
      </c>
      <c r="D7403" s="229"/>
    </row>
    <row r="7404" spans="1:4">
      <c r="A7404" s="194" t="s">
        <v>8137</v>
      </c>
      <c r="B7404" s="198" t="s">
        <v>431</v>
      </c>
      <c r="C7404" s="196">
        <f>'9'!D9</f>
        <v>0</v>
      </c>
      <c r="D7404" s="229"/>
    </row>
    <row r="7405" spans="1:4">
      <c r="A7405" s="194" t="s">
        <v>8138</v>
      </c>
      <c r="B7405" s="198" t="s">
        <v>433</v>
      </c>
      <c r="C7405" s="196">
        <f>'9'!D10</f>
        <v>0</v>
      </c>
      <c r="D7405" s="229"/>
    </row>
    <row r="7406" spans="1:4">
      <c r="A7406" s="194" t="s">
        <v>8139</v>
      </c>
      <c r="B7406" s="198" t="s">
        <v>435</v>
      </c>
      <c r="C7406" s="196">
        <f>'9'!D11</f>
        <v>0</v>
      </c>
      <c r="D7406" s="229"/>
    </row>
    <row r="7407" spans="1:4">
      <c r="A7407" s="194" t="s">
        <v>8140</v>
      </c>
      <c r="B7407" s="198" t="s">
        <v>437</v>
      </c>
      <c r="C7407" s="196">
        <f>'9'!D12</f>
        <v>0</v>
      </c>
      <c r="D7407" s="229"/>
    </row>
    <row r="7408" spans="1:4">
      <c r="A7408" s="194" t="s">
        <v>8141</v>
      </c>
      <c r="B7408" s="198" t="s">
        <v>439</v>
      </c>
      <c r="C7408" s="196">
        <f>'9'!D13</f>
        <v>0</v>
      </c>
      <c r="D7408" s="229"/>
    </row>
    <row r="7409" spans="1:4">
      <c r="A7409" s="194" t="s">
        <v>8142</v>
      </c>
      <c r="B7409" s="198" t="s">
        <v>441</v>
      </c>
      <c r="C7409" s="196">
        <f>'9'!D14</f>
        <v>0</v>
      </c>
      <c r="D7409" s="229"/>
    </row>
    <row r="7410" spans="1:4">
      <c r="A7410" s="194" t="s">
        <v>8143</v>
      </c>
      <c r="B7410" s="198" t="s">
        <v>443</v>
      </c>
      <c r="C7410" s="196">
        <f>'9'!D15</f>
        <v>0</v>
      </c>
      <c r="D7410" s="229"/>
    </row>
    <row r="7411" spans="1:4">
      <c r="A7411" s="194" t="s">
        <v>8144</v>
      </c>
      <c r="B7411" s="198" t="s">
        <v>445</v>
      </c>
      <c r="C7411" s="196">
        <f>'9'!D16</f>
        <v>0</v>
      </c>
      <c r="D7411" s="229"/>
    </row>
    <row r="7412" spans="1:4">
      <c r="A7412" s="194" t="s">
        <v>8145</v>
      </c>
      <c r="B7412" s="198" t="s">
        <v>447</v>
      </c>
      <c r="C7412" s="196">
        <f>'9'!D17</f>
        <v>0</v>
      </c>
      <c r="D7412" s="229"/>
    </row>
    <row r="7413" spans="1:4">
      <c r="A7413" s="194" t="s">
        <v>8146</v>
      </c>
      <c r="B7413" s="198" t="s">
        <v>449</v>
      </c>
      <c r="C7413" s="196">
        <f>'9'!D18</f>
        <v>0</v>
      </c>
      <c r="D7413" s="229"/>
    </row>
    <row r="7414" spans="1:4">
      <c r="A7414" s="194" t="s">
        <v>8147</v>
      </c>
      <c r="B7414" s="198" t="s">
        <v>451</v>
      </c>
      <c r="C7414" s="196">
        <f>'9'!D19</f>
        <v>0</v>
      </c>
      <c r="D7414" s="229"/>
    </row>
    <row r="7415" spans="1:4">
      <c r="A7415" s="194" t="s">
        <v>8148</v>
      </c>
      <c r="B7415" s="198" t="s">
        <v>453</v>
      </c>
      <c r="C7415" s="196">
        <f>'9'!D20</f>
        <v>0</v>
      </c>
      <c r="D7415" s="229"/>
    </row>
    <row r="7416" spans="1:4">
      <c r="A7416" s="194" t="s">
        <v>8149</v>
      </c>
      <c r="B7416" s="198" t="s">
        <v>455</v>
      </c>
      <c r="C7416" s="196">
        <f>'9'!D21</f>
        <v>0</v>
      </c>
      <c r="D7416" s="229"/>
    </row>
    <row r="7417" spans="1:4">
      <c r="A7417" s="194" t="s">
        <v>8150</v>
      </c>
      <c r="B7417" s="198" t="s">
        <v>457</v>
      </c>
      <c r="C7417" s="196">
        <f>'9'!D22</f>
        <v>0</v>
      </c>
      <c r="D7417" s="229"/>
    </row>
    <row r="7418" spans="1:4">
      <c r="A7418" s="194" t="s">
        <v>8151</v>
      </c>
      <c r="B7418" s="198" t="s">
        <v>459</v>
      </c>
      <c r="C7418" s="196">
        <f>'9'!D23</f>
        <v>0</v>
      </c>
      <c r="D7418" s="229"/>
    </row>
    <row r="7419" spans="1:4">
      <c r="A7419" s="194" t="s">
        <v>8152</v>
      </c>
      <c r="B7419" s="198" t="s">
        <v>461</v>
      </c>
      <c r="C7419" s="196">
        <f>'9'!D24</f>
        <v>0</v>
      </c>
      <c r="D7419" s="229"/>
    </row>
    <row r="7420" spans="1:4">
      <c r="A7420" s="194" t="s">
        <v>8153</v>
      </c>
      <c r="B7420" s="198" t="s">
        <v>463</v>
      </c>
      <c r="C7420" s="196">
        <f>'9'!D25</f>
        <v>0</v>
      </c>
      <c r="D7420" s="229"/>
    </row>
    <row r="7421" spans="1:4">
      <c r="A7421" s="194" t="s">
        <v>8154</v>
      </c>
      <c r="B7421" s="198" t="s">
        <v>465</v>
      </c>
      <c r="C7421" s="196">
        <f>'9'!D26</f>
        <v>0</v>
      </c>
      <c r="D7421" s="229"/>
    </row>
    <row r="7422" spans="1:4">
      <c r="A7422" s="194" t="s">
        <v>8155</v>
      </c>
      <c r="B7422" s="198" t="s">
        <v>467</v>
      </c>
      <c r="C7422" s="196">
        <f>'9'!D27</f>
        <v>0</v>
      </c>
      <c r="D7422" s="229"/>
    </row>
    <row r="7423" spans="1:4">
      <c r="A7423" s="194" t="s">
        <v>8156</v>
      </c>
      <c r="B7423" s="198" t="s">
        <v>469</v>
      </c>
      <c r="C7423" s="196">
        <f>'9'!D28</f>
        <v>0</v>
      </c>
      <c r="D7423" s="229"/>
    </row>
    <row r="7424" spans="1:4">
      <c r="A7424" s="194" t="s">
        <v>8157</v>
      </c>
      <c r="B7424" s="198" t="s">
        <v>471</v>
      </c>
      <c r="C7424" s="196">
        <f>'9'!D29</f>
        <v>0</v>
      </c>
      <c r="D7424" s="229"/>
    </row>
    <row r="7425" ht="25.5" spans="1:4">
      <c r="A7425" s="194" t="s">
        <v>8158</v>
      </c>
      <c r="B7425" s="199" t="s">
        <v>473</v>
      </c>
      <c r="C7425" s="196">
        <f>'9'!D30</f>
        <v>0</v>
      </c>
      <c r="D7425" s="229"/>
    </row>
    <row r="7426" spans="1:4">
      <c r="A7426" s="194" t="s">
        <v>8159</v>
      </c>
      <c r="B7426" s="198" t="s">
        <v>475</v>
      </c>
      <c r="C7426" s="196">
        <f>'9'!D31</f>
        <v>0</v>
      </c>
      <c r="D7426" s="229"/>
    </row>
    <row r="7427" spans="1:4">
      <c r="A7427" s="194" t="s">
        <v>8160</v>
      </c>
      <c r="B7427" s="198" t="s">
        <v>477</v>
      </c>
      <c r="C7427" s="196">
        <f>'10'!D6</f>
        <v>0</v>
      </c>
      <c r="D7427" s="229"/>
    </row>
    <row r="7428" spans="1:4">
      <c r="A7428" s="194" t="s">
        <v>8161</v>
      </c>
      <c r="B7428" s="199" t="s">
        <v>479</v>
      </c>
      <c r="C7428" s="196">
        <f>'10'!D7</f>
        <v>0</v>
      </c>
      <c r="D7428" s="229"/>
    </row>
    <row r="7429" spans="1:4">
      <c r="A7429" s="194" t="s">
        <v>8162</v>
      </c>
      <c r="B7429" s="198" t="s">
        <v>481</v>
      </c>
      <c r="C7429" s="196">
        <f>'10'!D8</f>
        <v>0</v>
      </c>
      <c r="D7429" s="229"/>
    </row>
    <row r="7430" spans="1:4">
      <c r="A7430" s="194" t="s">
        <v>8163</v>
      </c>
      <c r="B7430" s="198" t="s">
        <v>483</v>
      </c>
      <c r="C7430" s="196">
        <f>'10'!D9</f>
        <v>0</v>
      </c>
      <c r="D7430" s="229"/>
    </row>
    <row r="7431" spans="1:4">
      <c r="A7431" s="194" t="s">
        <v>8164</v>
      </c>
      <c r="B7431" s="198" t="s">
        <v>485</v>
      </c>
      <c r="C7431" s="196">
        <f>'10'!D10</f>
        <v>0</v>
      </c>
      <c r="D7431" s="229"/>
    </row>
    <row r="7432" spans="1:4">
      <c r="A7432" s="194" t="s">
        <v>8165</v>
      </c>
      <c r="B7432" s="198" t="s">
        <v>487</v>
      </c>
      <c r="C7432" s="196">
        <f>'10'!D11</f>
        <v>0</v>
      </c>
      <c r="D7432" s="229"/>
    </row>
    <row r="7433" spans="1:4">
      <c r="A7433" s="194" t="s">
        <v>8166</v>
      </c>
      <c r="B7433" s="198" t="s">
        <v>489</v>
      </c>
      <c r="C7433" s="196">
        <f>'10'!D12</f>
        <v>0</v>
      </c>
      <c r="D7433" s="229"/>
    </row>
    <row r="7434" spans="1:4">
      <c r="A7434" s="194" t="s">
        <v>8167</v>
      </c>
      <c r="B7434" s="198" t="s">
        <v>491</v>
      </c>
      <c r="C7434" s="196">
        <f>'10'!D13</f>
        <v>0</v>
      </c>
      <c r="D7434" s="229"/>
    </row>
    <row r="7435" spans="1:4">
      <c r="A7435" s="194" t="s">
        <v>8168</v>
      </c>
      <c r="B7435" s="198" t="s">
        <v>493</v>
      </c>
      <c r="C7435" s="196">
        <f>'10'!D14</f>
        <v>0</v>
      </c>
      <c r="D7435" s="229"/>
    </row>
    <row r="7436" spans="1:4">
      <c r="A7436" s="194" t="s">
        <v>8169</v>
      </c>
      <c r="B7436" s="198" t="s">
        <v>495</v>
      </c>
      <c r="C7436" s="196">
        <f>'10'!D15</f>
        <v>0</v>
      </c>
      <c r="D7436" s="229"/>
    </row>
    <row r="7437" spans="1:4">
      <c r="A7437" s="194" t="s">
        <v>8170</v>
      </c>
      <c r="B7437" s="198" t="s">
        <v>497</v>
      </c>
      <c r="C7437" s="196">
        <f>'10'!D16</f>
        <v>0</v>
      </c>
      <c r="D7437" s="229"/>
    </row>
    <row r="7438" spans="1:4">
      <c r="A7438" s="194" t="s">
        <v>8171</v>
      </c>
      <c r="B7438" s="198" t="s">
        <v>499</v>
      </c>
      <c r="C7438" s="196">
        <f>'10'!D17</f>
        <v>0</v>
      </c>
      <c r="D7438" s="229"/>
    </row>
    <row r="7439" spans="1:4">
      <c r="A7439" s="194" t="s">
        <v>8172</v>
      </c>
      <c r="B7439" s="198" t="s">
        <v>501</v>
      </c>
      <c r="C7439" s="196">
        <f>'10'!D18</f>
        <v>0</v>
      </c>
      <c r="D7439" s="229"/>
    </row>
    <row r="7440" spans="1:4">
      <c r="A7440" s="194" t="s">
        <v>8173</v>
      </c>
      <c r="B7440" s="198" t="s">
        <v>503</v>
      </c>
      <c r="C7440" s="196">
        <f>'10'!D19</f>
        <v>0</v>
      </c>
      <c r="D7440" s="229"/>
    </row>
    <row r="7441" spans="1:4">
      <c r="A7441" s="194" t="s">
        <v>8174</v>
      </c>
      <c r="B7441" s="198" t="s">
        <v>505</v>
      </c>
      <c r="C7441" s="196">
        <f>'10'!D20</f>
        <v>0</v>
      </c>
      <c r="D7441" s="229"/>
    </row>
    <row r="7442" spans="1:4">
      <c r="A7442" s="194" t="s">
        <v>8175</v>
      </c>
      <c r="B7442" s="198" t="s">
        <v>507</v>
      </c>
      <c r="C7442" s="196">
        <f>'10'!D21</f>
        <v>0</v>
      </c>
      <c r="D7442" s="229"/>
    </row>
    <row r="7443" spans="1:4">
      <c r="A7443" s="194" t="s">
        <v>8176</v>
      </c>
      <c r="B7443" s="198" t="s">
        <v>509</v>
      </c>
      <c r="C7443" s="196">
        <f>'10'!D22</f>
        <v>0</v>
      </c>
      <c r="D7443" s="229"/>
    </row>
    <row r="7444" spans="1:4">
      <c r="A7444" s="194" t="s">
        <v>8177</v>
      </c>
      <c r="B7444" s="198" t="s">
        <v>511</v>
      </c>
      <c r="C7444" s="196">
        <f>'10'!D23</f>
        <v>0</v>
      </c>
      <c r="D7444" s="229"/>
    </row>
    <row r="7445" spans="1:4">
      <c r="A7445" s="194" t="s">
        <v>8178</v>
      </c>
      <c r="B7445" s="198" t="s">
        <v>513</v>
      </c>
      <c r="C7445" s="196">
        <f>'10'!D24</f>
        <v>0</v>
      </c>
      <c r="D7445" s="229"/>
    </row>
    <row r="7446" spans="1:4">
      <c r="A7446" s="194" t="s">
        <v>8179</v>
      </c>
      <c r="B7446" s="198" t="s">
        <v>515</v>
      </c>
      <c r="C7446" s="196">
        <f>'10'!D25</f>
        <v>0</v>
      </c>
      <c r="D7446" s="229"/>
    </row>
    <row r="7447" spans="1:4">
      <c r="A7447" s="194" t="s">
        <v>8180</v>
      </c>
      <c r="B7447" s="198" t="s">
        <v>517</v>
      </c>
      <c r="C7447" s="196" t="str">
        <f>'10'!D26</f>
        <v>X</v>
      </c>
      <c r="D7447" s="229"/>
    </row>
    <row r="7448" spans="1:4">
      <c r="A7448" s="194" t="s">
        <v>8181</v>
      </c>
      <c r="B7448" s="198" t="s">
        <v>519</v>
      </c>
      <c r="C7448" s="196">
        <f>'10'!D27</f>
        <v>0</v>
      </c>
      <c r="D7448" s="229"/>
    </row>
    <row r="7449" s="181" customFormat="1" spans="1:11">
      <c r="A7449" s="194" t="s">
        <v>8182</v>
      </c>
      <c r="B7449" s="198" t="s">
        <v>521</v>
      </c>
      <c r="C7449" s="196">
        <f>'10'!D28</f>
        <v>0</v>
      </c>
      <c r="D7449" s="229"/>
      <c r="K7449" s="203"/>
    </row>
    <row r="7450" ht="25.5" spans="1:4">
      <c r="A7450" s="194" t="s">
        <v>8183</v>
      </c>
      <c r="B7450" s="198" t="s">
        <v>523</v>
      </c>
      <c r="C7450" s="196">
        <f>'10'!D29</f>
        <v>0</v>
      </c>
      <c r="D7450" s="229"/>
    </row>
    <row r="7451" s="181" customFormat="1" spans="1:11">
      <c r="A7451" s="194" t="s">
        <v>8184</v>
      </c>
      <c r="B7451" s="198" t="s">
        <v>6988</v>
      </c>
      <c r="C7451" s="196">
        <f>'10'!D30</f>
        <v>0</v>
      </c>
      <c r="D7451" s="229"/>
      <c r="K7451" s="203"/>
    </row>
    <row r="7452" spans="1:4">
      <c r="A7452" s="194" t="s">
        <v>8185</v>
      </c>
      <c r="B7452" s="198" t="s">
        <v>527</v>
      </c>
      <c r="C7452" s="196" t="str">
        <f>'10'!D31</f>
        <v>X</v>
      </c>
      <c r="D7452" s="229"/>
    </row>
    <row r="7453" spans="1:4">
      <c r="A7453" s="194" t="s">
        <v>8186</v>
      </c>
      <c r="B7453" s="198" t="s">
        <v>529</v>
      </c>
      <c r="C7453" s="196" t="str">
        <f>'10'!D32</f>
        <v>X</v>
      </c>
      <c r="D7453" s="229"/>
    </row>
    <row r="7454" spans="1:4">
      <c r="A7454" s="194" t="s">
        <v>8187</v>
      </c>
      <c r="B7454" s="198" t="s">
        <v>531</v>
      </c>
      <c r="C7454" s="196" t="str">
        <f>'10'!D33</f>
        <v>X</v>
      </c>
      <c r="D7454" s="229"/>
    </row>
    <row r="7455" spans="1:4">
      <c r="A7455" s="194" t="s">
        <v>8188</v>
      </c>
      <c r="B7455" s="198" t="s">
        <v>533</v>
      </c>
      <c r="C7455" s="196" t="str">
        <f>'11'!D6</f>
        <v>X</v>
      </c>
      <c r="D7455" s="229"/>
    </row>
    <row r="7456" spans="1:4">
      <c r="A7456" s="194" t="s">
        <v>8189</v>
      </c>
      <c r="B7456" s="198" t="s">
        <v>535</v>
      </c>
      <c r="C7456" s="196" t="str">
        <f>'11'!D7</f>
        <v>X</v>
      </c>
      <c r="D7456" s="229"/>
    </row>
    <row r="7457" spans="1:4">
      <c r="A7457" s="194" t="s">
        <v>8190</v>
      </c>
      <c r="B7457" s="198" t="s">
        <v>537</v>
      </c>
      <c r="C7457" s="196">
        <f>'11'!D8</f>
        <v>1.5</v>
      </c>
      <c r="D7457" s="229"/>
    </row>
    <row r="7458" spans="1:4">
      <c r="A7458" s="194" t="s">
        <v>8191</v>
      </c>
      <c r="B7458" s="198" t="s">
        <v>539</v>
      </c>
      <c r="C7458" s="196">
        <f>'11'!D9</f>
        <v>0</v>
      </c>
      <c r="D7458" s="229"/>
    </row>
    <row r="7459" spans="1:4">
      <c r="A7459" s="194" t="s">
        <v>8192</v>
      </c>
      <c r="B7459" s="198" t="s">
        <v>541</v>
      </c>
      <c r="C7459" s="196">
        <f>'11'!D10</f>
        <v>0</v>
      </c>
      <c r="D7459" s="229"/>
    </row>
    <row r="7460" spans="1:4">
      <c r="A7460" s="194" t="s">
        <v>8193</v>
      </c>
      <c r="B7460" s="198" t="s">
        <v>543</v>
      </c>
      <c r="C7460" s="196">
        <f>'11'!D11</f>
        <v>0</v>
      </c>
      <c r="D7460" s="229"/>
    </row>
    <row r="7461" spans="1:4">
      <c r="A7461" s="194" t="s">
        <v>8194</v>
      </c>
      <c r="B7461" s="198" t="s">
        <v>545</v>
      </c>
      <c r="C7461" s="196">
        <f>'11'!D12</f>
        <v>0</v>
      </c>
      <c r="D7461" s="229"/>
    </row>
    <row r="7462" spans="1:4">
      <c r="A7462" s="194" t="s">
        <v>8195</v>
      </c>
      <c r="B7462" s="198" t="s">
        <v>547</v>
      </c>
      <c r="C7462" s="196">
        <f>'11'!D13</f>
        <v>0</v>
      </c>
      <c r="D7462" s="229"/>
    </row>
    <row r="7463" spans="1:4">
      <c r="A7463" s="194" t="s">
        <v>8196</v>
      </c>
      <c r="B7463" s="198" t="s">
        <v>549</v>
      </c>
      <c r="C7463" s="196">
        <f>'11'!D14</f>
        <v>0</v>
      </c>
      <c r="D7463" s="229"/>
    </row>
    <row r="7464" spans="1:4">
      <c r="A7464" s="194" t="s">
        <v>8197</v>
      </c>
      <c r="B7464" s="198" t="s">
        <v>551</v>
      </c>
      <c r="C7464" s="196">
        <f>'11'!D15</f>
        <v>0</v>
      </c>
      <c r="D7464" s="229"/>
    </row>
    <row r="7465" spans="1:4">
      <c r="A7465" s="194" t="s">
        <v>8198</v>
      </c>
      <c r="B7465" s="198" t="s">
        <v>553</v>
      </c>
      <c r="C7465" s="196">
        <f>'11'!D16</f>
        <v>0</v>
      </c>
      <c r="D7465" s="229"/>
    </row>
    <row r="7466" spans="1:4">
      <c r="A7466" s="194" t="s">
        <v>8199</v>
      </c>
      <c r="B7466" s="198" t="s">
        <v>555</v>
      </c>
      <c r="C7466" s="196">
        <f>'11'!D17</f>
        <v>0</v>
      </c>
      <c r="D7466" s="229"/>
    </row>
    <row r="7467" spans="1:4">
      <c r="A7467" s="194" t="s">
        <v>8200</v>
      </c>
      <c r="B7467" s="198" t="s">
        <v>557</v>
      </c>
      <c r="C7467" s="196">
        <f>'11'!D18</f>
        <v>0</v>
      </c>
      <c r="D7467" s="229"/>
    </row>
    <row r="7468" spans="1:4">
      <c r="A7468" s="194" t="s">
        <v>8201</v>
      </c>
      <c r="B7468" s="198" t="s">
        <v>559</v>
      </c>
      <c r="C7468" s="196">
        <f>'11'!D19</f>
        <v>0</v>
      </c>
      <c r="D7468" s="229"/>
    </row>
    <row r="7469" spans="1:4">
      <c r="A7469" s="194" t="s">
        <v>8202</v>
      </c>
      <c r="B7469" s="198" t="s">
        <v>561</v>
      </c>
      <c r="C7469" s="196">
        <f>'11'!D20</f>
        <v>0</v>
      </c>
      <c r="D7469" s="229"/>
    </row>
    <row r="7470" spans="1:4">
      <c r="A7470" s="194" t="s">
        <v>8203</v>
      </c>
      <c r="B7470" s="198" t="s">
        <v>563</v>
      </c>
      <c r="C7470" s="196">
        <f>'11'!D21</f>
        <v>0</v>
      </c>
      <c r="D7470" s="229"/>
    </row>
    <row r="7471" spans="1:4">
      <c r="A7471" s="194" t="s">
        <v>8204</v>
      </c>
      <c r="B7471" s="198" t="s">
        <v>254</v>
      </c>
      <c r="C7471" s="196">
        <f>'11'!D22</f>
        <v>0</v>
      </c>
      <c r="D7471" s="229"/>
    </row>
    <row r="7472" spans="1:4">
      <c r="A7472" s="194" t="s">
        <v>8205</v>
      </c>
      <c r="B7472" s="198" t="s">
        <v>566</v>
      </c>
      <c r="C7472" s="196">
        <f>'11'!D23</f>
        <v>0</v>
      </c>
      <c r="D7472" s="229"/>
    </row>
    <row r="7473" spans="1:4">
      <c r="A7473" s="194" t="s">
        <v>8206</v>
      </c>
      <c r="B7473" s="198" t="s">
        <v>568</v>
      </c>
      <c r="C7473" s="196">
        <f>'11'!D24</f>
        <v>0</v>
      </c>
      <c r="D7473" s="229"/>
    </row>
    <row r="7474" spans="1:4">
      <c r="A7474" s="194" t="s">
        <v>8207</v>
      </c>
      <c r="B7474" s="198" t="s">
        <v>570</v>
      </c>
      <c r="C7474" s="196">
        <f>'11'!D25</f>
        <v>0</v>
      </c>
      <c r="D7474" s="229"/>
    </row>
    <row r="7475" spans="1:4">
      <c r="A7475" s="194" t="s">
        <v>8208</v>
      </c>
      <c r="B7475" s="198" t="s">
        <v>572</v>
      </c>
      <c r="C7475" s="196">
        <f>'11'!D26</f>
        <v>0</v>
      </c>
      <c r="D7475" s="229"/>
    </row>
    <row r="7476" spans="1:4">
      <c r="A7476" s="194" t="s">
        <v>8209</v>
      </c>
      <c r="B7476" s="198" t="s">
        <v>574</v>
      </c>
      <c r="C7476" s="196">
        <f>'11'!D27</f>
        <v>0</v>
      </c>
      <c r="D7476" s="229"/>
    </row>
    <row r="7477" spans="1:4">
      <c r="A7477" s="194" t="s">
        <v>8210</v>
      </c>
      <c r="B7477" s="198" t="s">
        <v>576</v>
      </c>
      <c r="C7477" s="196">
        <f>'11'!D28</f>
        <v>0</v>
      </c>
      <c r="D7477" s="229"/>
    </row>
    <row r="7478" spans="1:4">
      <c r="A7478" s="194" t="s">
        <v>8211</v>
      </c>
      <c r="B7478" s="198" t="s">
        <v>578</v>
      </c>
      <c r="C7478" s="196">
        <f>'11'!D30</f>
        <v>0</v>
      </c>
      <c r="D7478" s="229"/>
    </row>
    <row r="7479" spans="1:4">
      <c r="A7479" s="194" t="s">
        <v>8212</v>
      </c>
      <c r="B7479" s="198" t="s">
        <v>582</v>
      </c>
      <c r="C7479" s="196">
        <f>'12'!D7</f>
        <v>0</v>
      </c>
      <c r="D7479" s="229"/>
    </row>
    <row r="7480" spans="1:4">
      <c r="A7480" s="194" t="s">
        <v>8213</v>
      </c>
      <c r="B7480" s="198" t="s">
        <v>584</v>
      </c>
      <c r="C7480" s="196">
        <f>'12'!D8</f>
        <v>0</v>
      </c>
      <c r="D7480" s="229"/>
    </row>
    <row r="7481" spans="1:4">
      <c r="A7481" s="194" t="s">
        <v>8214</v>
      </c>
      <c r="B7481" s="198" t="s">
        <v>586</v>
      </c>
      <c r="C7481" s="196">
        <f>'12'!D13</f>
        <v>1.5</v>
      </c>
      <c r="D7481" s="229"/>
    </row>
    <row r="7482" spans="1:4">
      <c r="A7482" s="194" t="s">
        <v>8215</v>
      </c>
      <c r="B7482" s="198" t="s">
        <v>588</v>
      </c>
      <c r="C7482" s="196">
        <f>'12'!D17</f>
        <v>1.5</v>
      </c>
      <c r="D7482" s="229"/>
    </row>
    <row r="7483" ht="25.5" spans="1:4">
      <c r="A7483" s="194" t="s">
        <v>8216</v>
      </c>
      <c r="B7483" s="198" t="s">
        <v>2662</v>
      </c>
      <c r="C7483" s="196">
        <f>'12'!D19</f>
        <v>0.5</v>
      </c>
      <c r="D7483" s="229"/>
    </row>
    <row r="7484" spans="1:4">
      <c r="A7484" s="194" t="s">
        <v>8217</v>
      </c>
      <c r="B7484" s="199" t="s">
        <v>592</v>
      </c>
      <c r="C7484" s="196">
        <f>'12'!D20</f>
        <v>0</v>
      </c>
      <c r="D7484" s="229"/>
    </row>
    <row r="7485" spans="1:4">
      <c r="A7485" s="194" t="s">
        <v>8218</v>
      </c>
      <c r="B7485" s="198" t="s">
        <v>594</v>
      </c>
      <c r="C7485" s="196">
        <f>'12'!D22</f>
        <v>0</v>
      </c>
      <c r="D7485" s="229"/>
    </row>
    <row r="7486" spans="1:4">
      <c r="A7486" s="194" t="s">
        <v>8219</v>
      </c>
      <c r="B7486" s="198" t="s">
        <v>596</v>
      </c>
      <c r="C7486" s="196">
        <f>'12'!D23</f>
        <v>0</v>
      </c>
      <c r="D7486" s="229"/>
    </row>
    <row r="7487" spans="1:4">
      <c r="A7487" s="194" t="s">
        <v>8220</v>
      </c>
      <c r="B7487" s="198" t="s">
        <v>598</v>
      </c>
      <c r="C7487" s="196">
        <f>'12'!D24</f>
        <v>0</v>
      </c>
      <c r="D7487" s="229"/>
    </row>
    <row r="7488" spans="1:4">
      <c r="A7488" s="194" t="s">
        <v>8221</v>
      </c>
      <c r="B7488" s="198" t="s">
        <v>600</v>
      </c>
      <c r="C7488" s="196">
        <f>'12'!D25</f>
        <v>0</v>
      </c>
      <c r="D7488" s="229"/>
    </row>
    <row r="7489" spans="1:4">
      <c r="A7489" s="194" t="s">
        <v>8222</v>
      </c>
      <c r="B7489" s="198" t="s">
        <v>602</v>
      </c>
      <c r="C7489" s="196">
        <f>'12'!D26</f>
        <v>0</v>
      </c>
      <c r="D7489" s="229"/>
    </row>
    <row r="7490" spans="1:4">
      <c r="A7490" s="194" t="s">
        <v>8223</v>
      </c>
      <c r="B7490" s="198" t="s">
        <v>559</v>
      </c>
      <c r="C7490" s="196">
        <f>'12'!D27</f>
        <v>0</v>
      </c>
      <c r="D7490" s="229"/>
    </row>
    <row r="7491" spans="1:4">
      <c r="A7491" s="194" t="s">
        <v>8224</v>
      </c>
      <c r="B7491" s="198" t="s">
        <v>605</v>
      </c>
      <c r="C7491" s="196">
        <f>'13'!D6</f>
        <v>0</v>
      </c>
      <c r="D7491" s="229"/>
    </row>
    <row r="7492" spans="1:4">
      <c r="A7492" s="194" t="s">
        <v>8225</v>
      </c>
      <c r="B7492" s="198" t="s">
        <v>607</v>
      </c>
      <c r="C7492" s="196">
        <f>'13'!D7</f>
        <v>0</v>
      </c>
      <c r="D7492" s="229"/>
    </row>
    <row r="7493" spans="1:4">
      <c r="A7493" s="194" t="s">
        <v>8226</v>
      </c>
      <c r="B7493" s="198" t="s">
        <v>358</v>
      </c>
      <c r="C7493" s="196">
        <f>'13'!D8</f>
        <v>1</v>
      </c>
      <c r="D7493" s="229"/>
    </row>
    <row r="7494" spans="1:4">
      <c r="A7494" s="194" t="s">
        <v>8227</v>
      </c>
      <c r="B7494" s="198" t="s">
        <v>610</v>
      </c>
      <c r="C7494" s="196">
        <f>'13'!D9</f>
        <v>0</v>
      </c>
      <c r="D7494" s="229"/>
    </row>
    <row r="7495" spans="1:4">
      <c r="A7495" s="194" t="s">
        <v>8228</v>
      </c>
      <c r="B7495" s="198" t="s">
        <v>612</v>
      </c>
      <c r="C7495" s="196">
        <f>'13'!D10</f>
        <v>0</v>
      </c>
      <c r="D7495" s="229"/>
    </row>
    <row r="7496" spans="1:4">
      <c r="A7496" s="194" t="s">
        <v>8229</v>
      </c>
      <c r="B7496" s="198" t="s">
        <v>614</v>
      </c>
      <c r="C7496" s="196">
        <f>'13'!D11</f>
        <v>0</v>
      </c>
      <c r="D7496" s="229"/>
    </row>
    <row r="7497" spans="1:4">
      <c r="A7497" s="194" t="s">
        <v>8230</v>
      </c>
      <c r="B7497" s="198" t="s">
        <v>616</v>
      </c>
      <c r="C7497" s="196">
        <f>'13'!D12</f>
        <v>0</v>
      </c>
      <c r="D7497" s="229"/>
    </row>
    <row r="7498" spans="1:4">
      <c r="A7498" s="194" t="s">
        <v>8231</v>
      </c>
      <c r="B7498" s="198" t="s">
        <v>618</v>
      </c>
      <c r="C7498" s="196">
        <f>'13'!D13</f>
        <v>0</v>
      </c>
      <c r="D7498" s="229"/>
    </row>
    <row r="7499" spans="1:4">
      <c r="A7499" s="194" t="s">
        <v>8232</v>
      </c>
      <c r="B7499" s="198" t="s">
        <v>620</v>
      </c>
      <c r="C7499" s="196">
        <f>'13'!D19</f>
        <v>0</v>
      </c>
      <c r="D7499" s="229"/>
    </row>
    <row r="7500" spans="1:4">
      <c r="A7500" s="194" t="s">
        <v>8233</v>
      </c>
      <c r="B7500" s="199" t="s">
        <v>622</v>
      </c>
      <c r="C7500" s="196">
        <f>'13'!D20</f>
        <v>0</v>
      </c>
      <c r="D7500" s="229"/>
    </row>
    <row r="7501" spans="1:4">
      <c r="A7501" s="194" t="s">
        <v>8234</v>
      </c>
      <c r="B7501" s="199" t="s">
        <v>624</v>
      </c>
      <c r="C7501" s="196">
        <f>'13'!D21</f>
        <v>0</v>
      </c>
      <c r="D7501" s="229"/>
    </row>
    <row r="7502" spans="1:4">
      <c r="A7502" s="194" t="s">
        <v>8235</v>
      </c>
      <c r="B7502" s="198" t="s">
        <v>626</v>
      </c>
      <c r="C7502" s="196">
        <f>'13'!D22</f>
        <v>0</v>
      </c>
      <c r="D7502" s="229"/>
    </row>
    <row r="7503" spans="1:4">
      <c r="A7503" s="194" t="s">
        <v>8236</v>
      </c>
      <c r="B7503" s="198" t="s">
        <v>628</v>
      </c>
      <c r="C7503" s="196">
        <f>'13'!D23</f>
        <v>0.5</v>
      </c>
      <c r="D7503" s="229"/>
    </row>
    <row r="7504" spans="1:4">
      <c r="A7504" s="194" t="s">
        <v>8237</v>
      </c>
      <c r="B7504" s="198" t="s">
        <v>630</v>
      </c>
      <c r="C7504" s="196">
        <f>'13'!D24</f>
        <v>0</v>
      </c>
      <c r="D7504" s="229"/>
    </row>
    <row r="7505" spans="1:4">
      <c r="A7505" s="194" t="s">
        <v>8238</v>
      </c>
      <c r="B7505" s="198" t="s">
        <v>7361</v>
      </c>
      <c r="C7505" s="196">
        <f>'13'!D25</f>
        <v>3.5</v>
      </c>
      <c r="D7505" s="229"/>
    </row>
    <row r="7506" ht="25.5" spans="1:4">
      <c r="A7506" s="194" t="s">
        <v>8239</v>
      </c>
      <c r="B7506" s="195" t="s">
        <v>7363</v>
      </c>
      <c r="C7506" s="196">
        <f>'8'!F11</f>
        <v>0</v>
      </c>
      <c r="D7506" s="229"/>
    </row>
    <row r="7507" spans="1:4">
      <c r="A7507" s="194" t="s">
        <v>8240</v>
      </c>
      <c r="B7507" s="195" t="s">
        <v>2693</v>
      </c>
      <c r="C7507" s="196">
        <f>'8'!F13</f>
        <v>0</v>
      </c>
      <c r="D7507" s="229"/>
    </row>
    <row r="7508" spans="1:4">
      <c r="A7508" s="194" t="s">
        <v>8241</v>
      </c>
      <c r="B7508" s="198" t="s">
        <v>394</v>
      </c>
      <c r="C7508" s="196">
        <f>'8'!F14</f>
        <v>0</v>
      </c>
      <c r="D7508" s="229"/>
    </row>
    <row r="7509" spans="1:4">
      <c r="A7509" s="194" t="s">
        <v>8242</v>
      </c>
      <c r="B7509" s="198" t="s">
        <v>396</v>
      </c>
      <c r="C7509" s="196">
        <f>'8'!F15</f>
        <v>0</v>
      </c>
      <c r="D7509" s="229"/>
    </row>
    <row r="7510" spans="1:4">
      <c r="A7510" s="194" t="s">
        <v>8243</v>
      </c>
      <c r="B7510" s="198" t="s">
        <v>398</v>
      </c>
      <c r="C7510" s="196">
        <f>'8'!F16</f>
        <v>0</v>
      </c>
      <c r="D7510" s="229"/>
    </row>
    <row r="7511" spans="1:4">
      <c r="A7511" s="194" t="s">
        <v>8244</v>
      </c>
      <c r="B7511" s="198" t="s">
        <v>84</v>
      </c>
      <c r="C7511" s="196">
        <f>'8'!F17</f>
        <v>0</v>
      </c>
      <c r="D7511" s="229"/>
    </row>
    <row r="7512" spans="1:4">
      <c r="A7512" s="194" t="s">
        <v>8245</v>
      </c>
      <c r="B7512" s="198" t="s">
        <v>401</v>
      </c>
      <c r="C7512" s="196">
        <f>'8'!F18</f>
        <v>0</v>
      </c>
      <c r="D7512" s="229"/>
    </row>
    <row r="7513" spans="1:4">
      <c r="A7513" s="194" t="s">
        <v>8246</v>
      </c>
      <c r="B7513" s="198" t="s">
        <v>403</v>
      </c>
      <c r="C7513" s="196">
        <f>'8'!F19</f>
        <v>0</v>
      </c>
      <c r="D7513" s="229"/>
    </row>
    <row r="7514" spans="1:4">
      <c r="A7514" s="194" t="s">
        <v>8247</v>
      </c>
      <c r="B7514" s="198" t="s">
        <v>405</v>
      </c>
      <c r="C7514" s="196">
        <f>'8'!F20</f>
        <v>0</v>
      </c>
      <c r="D7514" s="229"/>
    </row>
    <row r="7515" spans="1:4">
      <c r="A7515" s="194" t="s">
        <v>8248</v>
      </c>
      <c r="B7515" s="198" t="s">
        <v>409</v>
      </c>
      <c r="C7515" s="196">
        <f>'8'!F22</f>
        <v>0</v>
      </c>
      <c r="D7515" s="229"/>
    </row>
    <row r="7516" spans="1:4">
      <c r="A7516" s="194" t="s">
        <v>8249</v>
      </c>
      <c r="B7516" s="198" t="s">
        <v>411</v>
      </c>
      <c r="C7516" s="196">
        <f>'8'!F23</f>
        <v>0</v>
      </c>
      <c r="D7516" s="229"/>
    </row>
    <row r="7517" spans="1:4">
      <c r="A7517" s="194" t="s">
        <v>8250</v>
      </c>
      <c r="B7517" s="198" t="s">
        <v>413</v>
      </c>
      <c r="C7517" s="196">
        <f>'8'!F24</f>
        <v>0</v>
      </c>
      <c r="D7517" s="229"/>
    </row>
    <row r="7518" spans="1:4">
      <c r="A7518" s="194" t="s">
        <v>8251</v>
      </c>
      <c r="B7518" s="198" t="s">
        <v>415</v>
      </c>
      <c r="C7518" s="196">
        <f>'8'!F25</f>
        <v>0</v>
      </c>
      <c r="D7518" s="229"/>
    </row>
    <row r="7519" spans="1:4">
      <c r="A7519" s="194" t="s">
        <v>8252</v>
      </c>
      <c r="B7519" s="198" t="s">
        <v>417</v>
      </c>
      <c r="C7519" s="196">
        <f>'8'!F26</f>
        <v>0</v>
      </c>
      <c r="D7519" s="229"/>
    </row>
    <row r="7520" spans="1:4">
      <c r="A7520" s="194" t="s">
        <v>8253</v>
      </c>
      <c r="B7520" s="198" t="s">
        <v>419</v>
      </c>
      <c r="C7520" s="196">
        <f>'8'!F27</f>
        <v>0</v>
      </c>
      <c r="D7520" s="229"/>
    </row>
    <row r="7521" spans="1:4">
      <c r="A7521" s="194" t="s">
        <v>8254</v>
      </c>
      <c r="B7521" s="198" t="s">
        <v>421</v>
      </c>
      <c r="C7521" s="196">
        <f>'8'!F28</f>
        <v>0</v>
      </c>
      <c r="D7521" s="229"/>
    </row>
    <row r="7522" spans="1:4">
      <c r="A7522" s="194" t="s">
        <v>8255</v>
      </c>
      <c r="B7522" s="198" t="s">
        <v>423</v>
      </c>
      <c r="C7522" s="196">
        <f>'8'!F29</f>
        <v>0</v>
      </c>
      <c r="D7522" s="229"/>
    </row>
    <row r="7523" spans="1:4">
      <c r="A7523" s="194" t="s">
        <v>8256</v>
      </c>
      <c r="B7523" s="198" t="s">
        <v>425</v>
      </c>
      <c r="C7523" s="196">
        <f>'9'!F6</f>
        <v>0</v>
      </c>
      <c r="D7523" s="229"/>
    </row>
    <row r="7524" spans="1:4">
      <c r="A7524" s="194" t="s">
        <v>8257</v>
      </c>
      <c r="B7524" s="198" t="s">
        <v>427</v>
      </c>
      <c r="C7524" s="196">
        <f>'9'!F7</f>
        <v>0</v>
      </c>
      <c r="D7524" s="229"/>
    </row>
    <row r="7525" spans="1:4">
      <c r="A7525" s="194" t="s">
        <v>8258</v>
      </c>
      <c r="B7525" s="198" t="s">
        <v>429</v>
      </c>
      <c r="C7525" s="196">
        <f>'9'!F8</f>
        <v>0</v>
      </c>
      <c r="D7525" s="229"/>
    </row>
    <row r="7526" spans="1:4">
      <c r="A7526" s="194" t="s">
        <v>8259</v>
      </c>
      <c r="B7526" s="198" t="s">
        <v>431</v>
      </c>
      <c r="C7526" s="196">
        <f>'9'!F9</f>
        <v>0</v>
      </c>
      <c r="D7526" s="229"/>
    </row>
    <row r="7527" spans="1:4">
      <c r="A7527" s="194" t="s">
        <v>8260</v>
      </c>
      <c r="B7527" s="198" t="s">
        <v>433</v>
      </c>
      <c r="C7527" s="196">
        <f>'9'!F10</f>
        <v>0</v>
      </c>
      <c r="D7527" s="229"/>
    </row>
    <row r="7528" spans="1:4">
      <c r="A7528" s="194" t="s">
        <v>8261</v>
      </c>
      <c r="B7528" s="198" t="s">
        <v>435</v>
      </c>
      <c r="C7528" s="196">
        <f>'9'!F11</f>
        <v>0</v>
      </c>
      <c r="D7528" s="229"/>
    </row>
    <row r="7529" spans="1:4">
      <c r="A7529" s="194" t="s">
        <v>8262</v>
      </c>
      <c r="B7529" s="198" t="s">
        <v>437</v>
      </c>
      <c r="C7529" s="196">
        <f>'9'!F12</f>
        <v>0</v>
      </c>
      <c r="D7529" s="229"/>
    </row>
    <row r="7530" spans="1:4">
      <c r="A7530" s="194" t="s">
        <v>8263</v>
      </c>
      <c r="B7530" s="198" t="s">
        <v>439</v>
      </c>
      <c r="C7530" s="196">
        <f>'9'!F13</f>
        <v>0</v>
      </c>
      <c r="D7530" s="229"/>
    </row>
    <row r="7531" spans="1:4">
      <c r="A7531" s="194" t="s">
        <v>8264</v>
      </c>
      <c r="B7531" s="198" t="s">
        <v>441</v>
      </c>
      <c r="C7531" s="196">
        <f>'9'!F14</f>
        <v>0</v>
      </c>
      <c r="D7531" s="229"/>
    </row>
    <row r="7532" spans="1:4">
      <c r="A7532" s="194" t="s">
        <v>8265</v>
      </c>
      <c r="B7532" s="198" t="s">
        <v>443</v>
      </c>
      <c r="C7532" s="196">
        <f>'9'!F15</f>
        <v>0</v>
      </c>
      <c r="D7532" s="229"/>
    </row>
    <row r="7533" spans="1:4">
      <c r="A7533" s="194" t="s">
        <v>8266</v>
      </c>
      <c r="B7533" s="198" t="s">
        <v>445</v>
      </c>
      <c r="C7533" s="196">
        <f>'9'!F16</f>
        <v>0</v>
      </c>
      <c r="D7533" s="229"/>
    </row>
    <row r="7534" spans="1:4">
      <c r="A7534" s="194" t="s">
        <v>8267</v>
      </c>
      <c r="B7534" s="198" t="s">
        <v>447</v>
      </c>
      <c r="C7534" s="196">
        <f>'9'!F17</f>
        <v>0</v>
      </c>
      <c r="D7534" s="229"/>
    </row>
    <row r="7535" spans="1:4">
      <c r="A7535" s="194" t="s">
        <v>8268</v>
      </c>
      <c r="B7535" s="198" t="s">
        <v>449</v>
      </c>
      <c r="C7535" s="196">
        <f>'9'!F18</f>
        <v>0</v>
      </c>
      <c r="D7535" s="229"/>
    </row>
    <row r="7536" spans="1:4">
      <c r="A7536" s="194" t="s">
        <v>8269</v>
      </c>
      <c r="B7536" s="198" t="s">
        <v>451</v>
      </c>
      <c r="C7536" s="196">
        <f>'9'!F19</f>
        <v>0</v>
      </c>
      <c r="D7536" s="229"/>
    </row>
    <row r="7537" spans="1:4">
      <c r="A7537" s="194" t="s">
        <v>8270</v>
      </c>
      <c r="B7537" s="198" t="s">
        <v>453</v>
      </c>
      <c r="C7537" s="196">
        <f>'9'!F20</f>
        <v>0</v>
      </c>
      <c r="D7537" s="229"/>
    </row>
    <row r="7538" spans="1:4">
      <c r="A7538" s="194" t="s">
        <v>8271</v>
      </c>
      <c r="B7538" s="198" t="s">
        <v>455</v>
      </c>
      <c r="C7538" s="196">
        <f>'9'!F21</f>
        <v>0</v>
      </c>
      <c r="D7538" s="229"/>
    </row>
    <row r="7539" spans="1:4">
      <c r="A7539" s="194" t="s">
        <v>8272</v>
      </c>
      <c r="B7539" s="198" t="s">
        <v>457</v>
      </c>
      <c r="C7539" s="196">
        <f>'9'!F22</f>
        <v>0</v>
      </c>
      <c r="D7539" s="229"/>
    </row>
    <row r="7540" spans="1:4">
      <c r="A7540" s="194" t="s">
        <v>8273</v>
      </c>
      <c r="B7540" s="198" t="s">
        <v>459</v>
      </c>
      <c r="C7540" s="196">
        <f>'9'!F23</f>
        <v>0</v>
      </c>
      <c r="D7540" s="229"/>
    </row>
    <row r="7541" spans="1:4">
      <c r="A7541" s="194" t="s">
        <v>8274</v>
      </c>
      <c r="B7541" s="198" t="s">
        <v>461</v>
      </c>
      <c r="C7541" s="196">
        <f>'9'!F24</f>
        <v>0</v>
      </c>
      <c r="D7541" s="229"/>
    </row>
    <row r="7542" spans="1:4">
      <c r="A7542" s="194" t="s">
        <v>8275</v>
      </c>
      <c r="B7542" s="198" t="s">
        <v>463</v>
      </c>
      <c r="C7542" s="196">
        <f>'9'!F25</f>
        <v>0</v>
      </c>
      <c r="D7542" s="229"/>
    </row>
    <row r="7543" spans="1:4">
      <c r="A7543" s="194" t="s">
        <v>8276</v>
      </c>
      <c r="B7543" s="198" t="s">
        <v>465</v>
      </c>
      <c r="C7543" s="196">
        <f>'9'!F26</f>
        <v>0</v>
      </c>
      <c r="D7543" s="229"/>
    </row>
    <row r="7544" spans="1:4">
      <c r="A7544" s="194" t="s">
        <v>8277</v>
      </c>
      <c r="B7544" s="198" t="s">
        <v>467</v>
      </c>
      <c r="C7544" s="196">
        <f>'9'!F27</f>
        <v>0</v>
      </c>
      <c r="D7544" s="229"/>
    </row>
    <row r="7545" spans="1:4">
      <c r="A7545" s="194" t="s">
        <v>8278</v>
      </c>
      <c r="B7545" s="198" t="s">
        <v>469</v>
      </c>
      <c r="C7545" s="196">
        <f>'9'!F28</f>
        <v>0</v>
      </c>
      <c r="D7545" s="229"/>
    </row>
    <row r="7546" spans="1:4">
      <c r="A7546" s="194" t="s">
        <v>8279</v>
      </c>
      <c r="B7546" s="198" t="s">
        <v>471</v>
      </c>
      <c r="C7546" s="196">
        <f>'9'!F29</f>
        <v>0</v>
      </c>
      <c r="D7546" s="229"/>
    </row>
    <row r="7547" ht="25.5" spans="1:4">
      <c r="A7547" s="194" t="s">
        <v>8280</v>
      </c>
      <c r="B7547" s="199" t="s">
        <v>473</v>
      </c>
      <c r="C7547" s="196">
        <f>'9'!F30</f>
        <v>0</v>
      </c>
      <c r="D7547" s="229"/>
    </row>
    <row r="7548" spans="1:4">
      <c r="A7548" s="194" t="s">
        <v>8281</v>
      </c>
      <c r="B7548" s="198" t="s">
        <v>475</v>
      </c>
      <c r="C7548" s="196">
        <f>'9'!F31</f>
        <v>0</v>
      </c>
      <c r="D7548" s="229"/>
    </row>
    <row r="7549" spans="1:4">
      <c r="A7549" s="194" t="s">
        <v>8282</v>
      </c>
      <c r="B7549" s="198" t="s">
        <v>477</v>
      </c>
      <c r="C7549" s="196">
        <f>'10'!F6</f>
        <v>0</v>
      </c>
      <c r="D7549" s="229"/>
    </row>
    <row r="7550" spans="1:4">
      <c r="A7550" s="194" t="s">
        <v>8283</v>
      </c>
      <c r="B7550" s="199" t="s">
        <v>479</v>
      </c>
      <c r="C7550" s="196">
        <f>'10'!F7</f>
        <v>0</v>
      </c>
      <c r="D7550" s="229"/>
    </row>
    <row r="7551" spans="1:4">
      <c r="A7551" s="194" t="s">
        <v>8284</v>
      </c>
      <c r="B7551" s="198" t="s">
        <v>481</v>
      </c>
      <c r="C7551" s="196">
        <f>'10'!F8</f>
        <v>0</v>
      </c>
      <c r="D7551" s="229"/>
    </row>
    <row r="7552" spans="1:4">
      <c r="A7552" s="194" t="s">
        <v>8285</v>
      </c>
      <c r="B7552" s="198" t="s">
        <v>483</v>
      </c>
      <c r="C7552" s="196">
        <f>'10'!F9</f>
        <v>0</v>
      </c>
      <c r="D7552" s="229"/>
    </row>
    <row r="7553" spans="1:4">
      <c r="A7553" s="194" t="s">
        <v>8286</v>
      </c>
      <c r="B7553" s="198" t="s">
        <v>485</v>
      </c>
      <c r="C7553" s="196">
        <f>'10'!F10</f>
        <v>0</v>
      </c>
      <c r="D7553" s="229"/>
    </row>
    <row r="7554" spans="1:4">
      <c r="A7554" s="194" t="s">
        <v>8287</v>
      </c>
      <c r="B7554" s="198" t="s">
        <v>487</v>
      </c>
      <c r="C7554" s="196">
        <f>'10'!F11</f>
        <v>0</v>
      </c>
      <c r="D7554" s="229"/>
    </row>
    <row r="7555" spans="1:4">
      <c r="A7555" s="194" t="s">
        <v>8288</v>
      </c>
      <c r="B7555" s="198" t="s">
        <v>489</v>
      </c>
      <c r="C7555" s="196">
        <f>'10'!F12</f>
        <v>0</v>
      </c>
      <c r="D7555" s="229"/>
    </row>
    <row r="7556" spans="1:4">
      <c r="A7556" s="194" t="s">
        <v>8289</v>
      </c>
      <c r="B7556" s="198" t="s">
        <v>491</v>
      </c>
      <c r="C7556" s="196">
        <f>'10'!F13</f>
        <v>0</v>
      </c>
      <c r="D7556" s="229"/>
    </row>
    <row r="7557" spans="1:4">
      <c r="A7557" s="194" t="s">
        <v>8290</v>
      </c>
      <c r="B7557" s="198" t="s">
        <v>493</v>
      </c>
      <c r="C7557" s="196">
        <f>'10'!F14</f>
        <v>0</v>
      </c>
      <c r="D7557" s="229"/>
    </row>
    <row r="7558" spans="1:4">
      <c r="A7558" s="194" t="s">
        <v>8291</v>
      </c>
      <c r="B7558" s="198" t="s">
        <v>495</v>
      </c>
      <c r="C7558" s="196">
        <f>'10'!F15</f>
        <v>0</v>
      </c>
      <c r="D7558" s="229"/>
    </row>
    <row r="7559" spans="1:4">
      <c r="A7559" s="194" t="s">
        <v>8292</v>
      </c>
      <c r="B7559" s="198" t="s">
        <v>497</v>
      </c>
      <c r="C7559" s="196">
        <f>'10'!F16</f>
        <v>0</v>
      </c>
      <c r="D7559" s="229"/>
    </row>
    <row r="7560" spans="1:4">
      <c r="A7560" s="194" t="s">
        <v>8293</v>
      </c>
      <c r="B7560" s="198" t="s">
        <v>499</v>
      </c>
      <c r="C7560" s="196">
        <f>'10'!F17</f>
        <v>0</v>
      </c>
      <c r="D7560" s="229"/>
    </row>
    <row r="7561" spans="1:4">
      <c r="A7561" s="194" t="s">
        <v>8294</v>
      </c>
      <c r="B7561" s="198" t="s">
        <v>501</v>
      </c>
      <c r="C7561" s="196">
        <f>'10'!F18</f>
        <v>0</v>
      </c>
      <c r="D7561" s="229"/>
    </row>
    <row r="7562" spans="1:4">
      <c r="A7562" s="194" t="s">
        <v>8295</v>
      </c>
      <c r="B7562" s="198" t="s">
        <v>503</v>
      </c>
      <c r="C7562" s="196">
        <f>'10'!F19</f>
        <v>0</v>
      </c>
      <c r="D7562" s="229"/>
    </row>
    <row r="7563" spans="1:4">
      <c r="A7563" s="194" t="s">
        <v>8296</v>
      </c>
      <c r="B7563" s="198" t="s">
        <v>505</v>
      </c>
      <c r="C7563" s="196">
        <f>'10'!F20</f>
        <v>0</v>
      </c>
      <c r="D7563" s="229"/>
    </row>
    <row r="7564" spans="1:4">
      <c r="A7564" s="194" t="s">
        <v>8297</v>
      </c>
      <c r="B7564" s="198" t="s">
        <v>507</v>
      </c>
      <c r="C7564" s="196">
        <f>'10'!F21</f>
        <v>0</v>
      </c>
      <c r="D7564" s="229"/>
    </row>
    <row r="7565" spans="1:4">
      <c r="A7565" s="194" t="s">
        <v>8298</v>
      </c>
      <c r="B7565" s="198" t="s">
        <v>509</v>
      </c>
      <c r="C7565" s="196">
        <f>'10'!F22</f>
        <v>0</v>
      </c>
      <c r="D7565" s="229"/>
    </row>
    <row r="7566" spans="1:4">
      <c r="A7566" s="194" t="s">
        <v>8299</v>
      </c>
      <c r="B7566" s="198" t="s">
        <v>511</v>
      </c>
      <c r="C7566" s="196">
        <f>'10'!F23</f>
        <v>0</v>
      </c>
      <c r="D7566" s="229"/>
    </row>
    <row r="7567" spans="1:4">
      <c r="A7567" s="194" t="s">
        <v>8300</v>
      </c>
      <c r="B7567" s="198" t="s">
        <v>513</v>
      </c>
      <c r="C7567" s="196">
        <f>'10'!F24</f>
        <v>0</v>
      </c>
      <c r="D7567" s="229"/>
    </row>
    <row r="7568" spans="1:4">
      <c r="A7568" s="194" t="s">
        <v>8301</v>
      </c>
      <c r="B7568" s="198" t="s">
        <v>515</v>
      </c>
      <c r="C7568" s="196">
        <f>'10'!F25</f>
        <v>0</v>
      </c>
      <c r="D7568" s="229"/>
    </row>
    <row r="7569" spans="1:4">
      <c r="A7569" s="194" t="s">
        <v>8302</v>
      </c>
      <c r="B7569" s="198" t="s">
        <v>517</v>
      </c>
      <c r="C7569" s="196">
        <f>'10'!F26</f>
        <v>0</v>
      </c>
      <c r="D7569" s="229"/>
    </row>
    <row r="7570" spans="1:4">
      <c r="A7570" s="194" t="s">
        <v>8303</v>
      </c>
      <c r="B7570" s="198" t="s">
        <v>519</v>
      </c>
      <c r="C7570" s="196">
        <f>'10'!F27</f>
        <v>0</v>
      </c>
      <c r="D7570" s="229"/>
    </row>
    <row r="7571" spans="1:4">
      <c r="A7571" s="194" t="s">
        <v>8304</v>
      </c>
      <c r="B7571" s="198" t="s">
        <v>521</v>
      </c>
      <c r="C7571" s="196">
        <f>'10'!F28</f>
        <v>0</v>
      </c>
      <c r="D7571" s="229"/>
    </row>
    <row r="7572" ht="25.5" spans="1:4">
      <c r="A7572" s="194" t="s">
        <v>8305</v>
      </c>
      <c r="B7572" s="198" t="s">
        <v>523</v>
      </c>
      <c r="C7572" s="196">
        <f>'10'!F29</f>
        <v>0</v>
      </c>
      <c r="D7572" s="229"/>
    </row>
    <row r="7573" spans="1:4">
      <c r="A7573" s="194" t="s">
        <v>8306</v>
      </c>
      <c r="B7573" s="198" t="s">
        <v>6988</v>
      </c>
      <c r="C7573" s="196">
        <f>'10'!F30</f>
        <v>0</v>
      </c>
      <c r="D7573" s="229"/>
    </row>
    <row r="7574" spans="1:4">
      <c r="A7574" s="194" t="s">
        <v>8307</v>
      </c>
      <c r="B7574" s="198" t="s">
        <v>527</v>
      </c>
      <c r="C7574" s="196">
        <f>'10'!F31</f>
        <v>0</v>
      </c>
      <c r="D7574" s="229"/>
    </row>
    <row r="7575" spans="1:4">
      <c r="A7575" s="194" t="s">
        <v>8308</v>
      </c>
      <c r="B7575" s="198" t="s">
        <v>529</v>
      </c>
      <c r="C7575" s="196">
        <f>'10'!F32</f>
        <v>0</v>
      </c>
      <c r="D7575" s="229"/>
    </row>
    <row r="7576" spans="1:4">
      <c r="A7576" s="194" t="s">
        <v>8309</v>
      </c>
      <c r="B7576" s="198" t="s">
        <v>531</v>
      </c>
      <c r="C7576" s="196">
        <f>'10'!F33</f>
        <v>0</v>
      </c>
      <c r="D7576" s="229"/>
    </row>
    <row r="7577" spans="1:4">
      <c r="A7577" s="194" t="s">
        <v>8310</v>
      </c>
      <c r="B7577" s="198" t="s">
        <v>533</v>
      </c>
      <c r="C7577" s="196">
        <f>'11'!F6</f>
        <v>0</v>
      </c>
      <c r="D7577" s="229"/>
    </row>
    <row r="7578" spans="1:4">
      <c r="A7578" s="194" t="s">
        <v>8311</v>
      </c>
      <c r="B7578" s="198" t="s">
        <v>535</v>
      </c>
      <c r="C7578" s="196">
        <f>'11'!F7</f>
        <v>0</v>
      </c>
      <c r="D7578" s="229"/>
    </row>
    <row r="7579" spans="1:4">
      <c r="A7579" s="194" t="s">
        <v>8312</v>
      </c>
      <c r="B7579" s="198" t="s">
        <v>537</v>
      </c>
      <c r="C7579" s="196">
        <f>'11'!F8</f>
        <v>0</v>
      </c>
      <c r="D7579" s="229"/>
    </row>
    <row r="7580" spans="1:4">
      <c r="A7580" s="194" t="s">
        <v>8313</v>
      </c>
      <c r="B7580" s="198" t="s">
        <v>539</v>
      </c>
      <c r="C7580" s="196">
        <f>'11'!F9</f>
        <v>0</v>
      </c>
      <c r="D7580" s="229"/>
    </row>
    <row r="7581" spans="1:4">
      <c r="A7581" s="194" t="s">
        <v>8314</v>
      </c>
      <c r="B7581" s="198" t="s">
        <v>541</v>
      </c>
      <c r="C7581" s="196">
        <f>'11'!F10</f>
        <v>0</v>
      </c>
      <c r="D7581" s="229"/>
    </row>
    <row r="7582" spans="1:4">
      <c r="A7582" s="194" t="s">
        <v>8315</v>
      </c>
      <c r="B7582" s="198" t="s">
        <v>543</v>
      </c>
      <c r="C7582" s="196">
        <f>'11'!F11</f>
        <v>0</v>
      </c>
      <c r="D7582" s="229"/>
    </row>
    <row r="7583" spans="1:4">
      <c r="A7583" s="194" t="s">
        <v>8316</v>
      </c>
      <c r="B7583" s="198" t="s">
        <v>545</v>
      </c>
      <c r="C7583" s="196">
        <f>'11'!F12</f>
        <v>0</v>
      </c>
      <c r="D7583" s="229"/>
    </row>
    <row r="7584" spans="1:4">
      <c r="A7584" s="194" t="s">
        <v>8317</v>
      </c>
      <c r="B7584" s="198" t="s">
        <v>547</v>
      </c>
      <c r="C7584" s="196">
        <f>'11'!F13</f>
        <v>0</v>
      </c>
      <c r="D7584" s="229"/>
    </row>
    <row r="7585" spans="1:4">
      <c r="A7585" s="194" t="s">
        <v>8318</v>
      </c>
      <c r="B7585" s="198" t="s">
        <v>549</v>
      </c>
      <c r="C7585" s="196">
        <f>'11'!F14</f>
        <v>0</v>
      </c>
      <c r="D7585" s="229"/>
    </row>
    <row r="7586" spans="1:4">
      <c r="A7586" s="194" t="s">
        <v>8319</v>
      </c>
      <c r="B7586" s="198" t="s">
        <v>551</v>
      </c>
      <c r="C7586" s="196">
        <f>'11'!F15</f>
        <v>0</v>
      </c>
      <c r="D7586" s="229"/>
    </row>
    <row r="7587" spans="1:4">
      <c r="A7587" s="194" t="s">
        <v>8320</v>
      </c>
      <c r="B7587" s="198" t="s">
        <v>553</v>
      </c>
      <c r="C7587" s="196">
        <f>'11'!F16</f>
        <v>0</v>
      </c>
      <c r="D7587" s="229"/>
    </row>
    <row r="7588" spans="1:4">
      <c r="A7588" s="194" t="s">
        <v>8321</v>
      </c>
      <c r="B7588" s="198" t="s">
        <v>555</v>
      </c>
      <c r="C7588" s="196">
        <f>'11'!F17</f>
        <v>0</v>
      </c>
      <c r="D7588" s="229"/>
    </row>
    <row r="7589" spans="1:4">
      <c r="A7589" s="194" t="s">
        <v>8322</v>
      </c>
      <c r="B7589" s="198" t="s">
        <v>559</v>
      </c>
      <c r="C7589" s="196">
        <f>'11'!F19</f>
        <v>0</v>
      </c>
      <c r="D7589" s="229"/>
    </row>
    <row r="7590" spans="1:4">
      <c r="A7590" s="194" t="s">
        <v>8323</v>
      </c>
      <c r="B7590" s="198" t="s">
        <v>561</v>
      </c>
      <c r="C7590" s="196">
        <f>'11'!F20</f>
        <v>0</v>
      </c>
      <c r="D7590" s="229"/>
    </row>
    <row r="7591" spans="1:4">
      <c r="A7591" s="194" t="s">
        <v>8324</v>
      </c>
      <c r="B7591" s="198" t="s">
        <v>563</v>
      </c>
      <c r="C7591" s="196">
        <f>'11'!F21</f>
        <v>0</v>
      </c>
      <c r="D7591" s="229"/>
    </row>
    <row r="7592" spans="1:4">
      <c r="A7592" s="194" t="s">
        <v>8325</v>
      </c>
      <c r="B7592" s="198" t="s">
        <v>254</v>
      </c>
      <c r="C7592" s="196">
        <f>'11'!F22</f>
        <v>0</v>
      </c>
      <c r="D7592" s="229"/>
    </row>
    <row r="7593" spans="1:4">
      <c r="A7593" s="194" t="s">
        <v>8326</v>
      </c>
      <c r="B7593" s="198" t="s">
        <v>566</v>
      </c>
      <c r="C7593" s="196">
        <f>'11'!F23</f>
        <v>0</v>
      </c>
      <c r="D7593" s="229"/>
    </row>
    <row r="7594" spans="1:4">
      <c r="A7594" s="194" t="s">
        <v>8327</v>
      </c>
      <c r="B7594" s="198" t="s">
        <v>568</v>
      </c>
      <c r="C7594" s="196">
        <f>'11'!F24</f>
        <v>0</v>
      </c>
      <c r="D7594" s="229"/>
    </row>
    <row r="7595" spans="1:4">
      <c r="A7595" s="194" t="s">
        <v>8328</v>
      </c>
      <c r="B7595" s="198" t="s">
        <v>570</v>
      </c>
      <c r="C7595" s="196">
        <f>'11'!F25</f>
        <v>0</v>
      </c>
      <c r="D7595" s="229"/>
    </row>
    <row r="7596" spans="1:4">
      <c r="A7596" s="194" t="s">
        <v>8329</v>
      </c>
      <c r="B7596" s="198" t="s">
        <v>572</v>
      </c>
      <c r="C7596" s="196">
        <f>'11'!F26</f>
        <v>0</v>
      </c>
      <c r="D7596" s="229"/>
    </row>
    <row r="7597" spans="1:4">
      <c r="A7597" s="194" t="s">
        <v>8330</v>
      </c>
      <c r="B7597" s="198" t="s">
        <v>574</v>
      </c>
      <c r="C7597" s="196">
        <f>'11'!F27</f>
        <v>0</v>
      </c>
      <c r="D7597" s="229"/>
    </row>
    <row r="7598" spans="1:4">
      <c r="A7598" s="194" t="s">
        <v>8331</v>
      </c>
      <c r="B7598" s="198" t="s">
        <v>576</v>
      </c>
      <c r="C7598" s="196">
        <f>'11'!F28</f>
        <v>0</v>
      </c>
      <c r="D7598" s="229"/>
    </row>
    <row r="7599" spans="1:4">
      <c r="A7599" s="194" t="s">
        <v>8332</v>
      </c>
      <c r="B7599" s="198" t="s">
        <v>578</v>
      </c>
      <c r="C7599" s="196">
        <f>'11'!F30</f>
        <v>0</v>
      </c>
      <c r="D7599" s="229"/>
    </row>
    <row r="7600" spans="1:4">
      <c r="A7600" s="194" t="s">
        <v>8333</v>
      </c>
      <c r="B7600" s="198" t="s">
        <v>582</v>
      </c>
      <c r="C7600" s="196">
        <f>'12'!F7</f>
        <v>0</v>
      </c>
      <c r="D7600" s="229"/>
    </row>
    <row r="7601" spans="1:4">
      <c r="A7601" s="194" t="s">
        <v>8334</v>
      </c>
      <c r="B7601" s="198" t="s">
        <v>584</v>
      </c>
      <c r="C7601" s="196">
        <f>'12'!F8</f>
        <v>0</v>
      </c>
      <c r="D7601" s="229"/>
    </row>
    <row r="7602" spans="1:4">
      <c r="A7602" s="194" t="s">
        <v>8335</v>
      </c>
      <c r="B7602" s="198" t="s">
        <v>586</v>
      </c>
      <c r="C7602" s="196">
        <f>'12'!F13</f>
        <v>0</v>
      </c>
      <c r="D7602" s="229"/>
    </row>
    <row r="7603" spans="1:4">
      <c r="A7603" s="194" t="s">
        <v>8336</v>
      </c>
      <c r="B7603" s="198" t="s">
        <v>588</v>
      </c>
      <c r="C7603" s="196">
        <f>'12'!F17</f>
        <v>0</v>
      </c>
      <c r="D7603" s="229"/>
    </row>
    <row r="7604" ht="25.5" spans="1:4">
      <c r="A7604" s="194" t="s">
        <v>8337</v>
      </c>
      <c r="B7604" s="198" t="s">
        <v>2662</v>
      </c>
      <c r="C7604" s="196">
        <f>'12'!F19</f>
        <v>0</v>
      </c>
      <c r="D7604" s="229"/>
    </row>
    <row r="7605" spans="1:4">
      <c r="A7605" s="194" t="s">
        <v>8338</v>
      </c>
      <c r="B7605" s="199" t="s">
        <v>592</v>
      </c>
      <c r="C7605" s="196">
        <f>'12'!F20</f>
        <v>0</v>
      </c>
      <c r="D7605" s="229"/>
    </row>
    <row r="7606" spans="1:4">
      <c r="A7606" s="194" t="s">
        <v>8339</v>
      </c>
      <c r="B7606" s="198" t="s">
        <v>594</v>
      </c>
      <c r="C7606" s="196">
        <f>'12'!F22</f>
        <v>0</v>
      </c>
      <c r="D7606" s="229"/>
    </row>
    <row r="7607" spans="1:4">
      <c r="A7607" s="194" t="s">
        <v>8340</v>
      </c>
      <c r="B7607" s="198" t="s">
        <v>596</v>
      </c>
      <c r="C7607" s="196">
        <f>'12'!F23</f>
        <v>0</v>
      </c>
      <c r="D7607" s="229"/>
    </row>
    <row r="7608" spans="1:4">
      <c r="A7608" s="194" t="s">
        <v>8341</v>
      </c>
      <c r="B7608" s="198" t="s">
        <v>598</v>
      </c>
      <c r="C7608" s="196">
        <f>'12'!F24</f>
        <v>0</v>
      </c>
      <c r="D7608" s="229"/>
    </row>
    <row r="7609" spans="1:4">
      <c r="A7609" s="194" t="s">
        <v>8342</v>
      </c>
      <c r="B7609" s="198" t="s">
        <v>600</v>
      </c>
      <c r="C7609" s="196">
        <f>'12'!F25</f>
        <v>0</v>
      </c>
      <c r="D7609" s="229"/>
    </row>
    <row r="7610" spans="1:4">
      <c r="A7610" s="194" t="s">
        <v>8343</v>
      </c>
      <c r="B7610" s="198" t="s">
        <v>602</v>
      </c>
      <c r="C7610" s="196">
        <f>'12'!F26</f>
        <v>0</v>
      </c>
      <c r="D7610" s="229"/>
    </row>
    <row r="7611" spans="1:4">
      <c r="A7611" s="194" t="s">
        <v>8344</v>
      </c>
      <c r="B7611" s="198" t="s">
        <v>559</v>
      </c>
      <c r="C7611" s="196">
        <f>'12'!F27</f>
        <v>0</v>
      </c>
      <c r="D7611" s="229"/>
    </row>
    <row r="7612" spans="1:4">
      <c r="A7612" s="194" t="s">
        <v>8345</v>
      </c>
      <c r="B7612" s="198" t="s">
        <v>605</v>
      </c>
      <c r="C7612" s="196">
        <f>'13'!F6</f>
        <v>0</v>
      </c>
      <c r="D7612" s="229"/>
    </row>
    <row r="7613" spans="1:4">
      <c r="A7613" s="194" t="s">
        <v>8346</v>
      </c>
      <c r="B7613" s="198" t="s">
        <v>607</v>
      </c>
      <c r="C7613" s="196">
        <f>'13'!F7</f>
        <v>0</v>
      </c>
      <c r="D7613" s="229"/>
    </row>
    <row r="7614" spans="1:4">
      <c r="A7614" s="194" t="s">
        <v>8347</v>
      </c>
      <c r="B7614" s="198" t="s">
        <v>358</v>
      </c>
      <c r="C7614" s="196">
        <f>'13'!F8</f>
        <v>0</v>
      </c>
      <c r="D7614" s="229"/>
    </row>
    <row r="7615" spans="1:4">
      <c r="A7615" s="194" t="s">
        <v>8348</v>
      </c>
      <c r="B7615" s="198" t="s">
        <v>610</v>
      </c>
      <c r="C7615" s="196">
        <f>'13'!F9</f>
        <v>0</v>
      </c>
      <c r="D7615" s="229"/>
    </row>
    <row r="7616" spans="1:4">
      <c r="A7616" s="194" t="s">
        <v>8349</v>
      </c>
      <c r="B7616" s="198" t="s">
        <v>612</v>
      </c>
      <c r="C7616" s="196">
        <f>'13'!F10</f>
        <v>0</v>
      </c>
      <c r="D7616" s="229"/>
    </row>
    <row r="7617" spans="1:4">
      <c r="A7617" s="194" t="s">
        <v>8350</v>
      </c>
      <c r="B7617" s="198" t="s">
        <v>614</v>
      </c>
      <c r="C7617" s="196">
        <f>'13'!F11</f>
        <v>0</v>
      </c>
      <c r="D7617" s="229"/>
    </row>
    <row r="7618" spans="1:4">
      <c r="A7618" s="194" t="s">
        <v>8351</v>
      </c>
      <c r="B7618" s="198" t="s">
        <v>616</v>
      </c>
      <c r="C7618" s="196">
        <f>'13'!F12</f>
        <v>0</v>
      </c>
      <c r="D7618" s="229"/>
    </row>
    <row r="7619" spans="1:4">
      <c r="A7619" s="194" t="s">
        <v>8352</v>
      </c>
      <c r="B7619" s="198" t="s">
        <v>618</v>
      </c>
      <c r="C7619" s="196">
        <f>'13'!F13</f>
        <v>0</v>
      </c>
      <c r="D7619" s="229"/>
    </row>
    <row r="7620" spans="1:4">
      <c r="A7620" s="194" t="s">
        <v>8353</v>
      </c>
      <c r="B7620" s="198" t="s">
        <v>620</v>
      </c>
      <c r="C7620" s="196">
        <f>'13'!F19</f>
        <v>0</v>
      </c>
      <c r="D7620" s="229"/>
    </row>
    <row r="7621" spans="1:4">
      <c r="A7621" s="194" t="s">
        <v>8354</v>
      </c>
      <c r="B7621" s="199" t="s">
        <v>622</v>
      </c>
      <c r="C7621" s="196">
        <f>'13'!F20</f>
        <v>0</v>
      </c>
      <c r="D7621" s="229"/>
    </row>
    <row r="7622" spans="1:4">
      <c r="A7622" s="194" t="s">
        <v>8355</v>
      </c>
      <c r="B7622" s="199" t="s">
        <v>624</v>
      </c>
      <c r="C7622" s="196">
        <f>'13'!F21</f>
        <v>0</v>
      </c>
      <c r="D7622" s="229"/>
    </row>
    <row r="7623" spans="1:4">
      <c r="A7623" s="194" t="s">
        <v>8356</v>
      </c>
      <c r="B7623" s="198" t="s">
        <v>626</v>
      </c>
      <c r="C7623" s="196">
        <f>'13'!F22</f>
        <v>0</v>
      </c>
      <c r="D7623" s="229"/>
    </row>
    <row r="7624" spans="1:4">
      <c r="A7624" s="194" t="s">
        <v>8357</v>
      </c>
      <c r="B7624" s="198" t="s">
        <v>628</v>
      </c>
      <c r="C7624" s="196">
        <f>'13'!F23</f>
        <v>0</v>
      </c>
      <c r="D7624" s="229"/>
    </row>
    <row r="7625" spans="1:4">
      <c r="A7625" s="194" t="s">
        <v>8358</v>
      </c>
      <c r="B7625" s="198" t="s">
        <v>630</v>
      </c>
      <c r="C7625" s="196">
        <f>'13'!F24</f>
        <v>0</v>
      </c>
      <c r="D7625" s="229"/>
    </row>
    <row r="7626" spans="1:4">
      <c r="A7626" s="194" t="s">
        <v>8359</v>
      </c>
      <c r="B7626" s="198" t="s">
        <v>7361</v>
      </c>
      <c r="C7626" s="196">
        <f>'13'!F25</f>
        <v>0</v>
      </c>
      <c r="D7626" s="229"/>
    </row>
    <row r="7627" ht="25.5" spans="1:4">
      <c r="A7627" s="194" t="s">
        <v>8360</v>
      </c>
      <c r="B7627" s="195" t="s">
        <v>7485</v>
      </c>
      <c r="C7627" s="196">
        <f>'8'!H11</f>
        <v>0</v>
      </c>
      <c r="D7627" s="229"/>
    </row>
    <row r="7628" spans="1:4">
      <c r="A7628" s="194" t="s">
        <v>8361</v>
      </c>
      <c r="B7628" s="195" t="s">
        <v>2693</v>
      </c>
      <c r="C7628" s="196">
        <f>'8'!H13</f>
        <v>0</v>
      </c>
      <c r="D7628" s="229"/>
    </row>
    <row r="7629" spans="1:4">
      <c r="A7629" s="194" t="s">
        <v>8362</v>
      </c>
      <c r="B7629" s="198" t="s">
        <v>394</v>
      </c>
      <c r="C7629" s="196">
        <f>'8'!H14</f>
        <v>0</v>
      </c>
      <c r="D7629" s="229"/>
    </row>
    <row r="7630" spans="1:4">
      <c r="A7630" s="194" t="s">
        <v>8363</v>
      </c>
      <c r="B7630" s="198" t="s">
        <v>396</v>
      </c>
      <c r="C7630" s="196">
        <f>'8'!H15</f>
        <v>0</v>
      </c>
      <c r="D7630" s="229"/>
    </row>
    <row r="7631" spans="1:4">
      <c r="A7631" s="194" t="s">
        <v>8364</v>
      </c>
      <c r="B7631" s="198" t="s">
        <v>398</v>
      </c>
      <c r="C7631" s="196">
        <f>'8'!H16</f>
        <v>0</v>
      </c>
      <c r="D7631" s="229"/>
    </row>
    <row r="7632" spans="1:4">
      <c r="A7632" s="194" t="s">
        <v>8365</v>
      </c>
      <c r="B7632" s="198" t="s">
        <v>84</v>
      </c>
      <c r="C7632" s="196">
        <f>'8'!H17</f>
        <v>0</v>
      </c>
      <c r="D7632" s="229"/>
    </row>
    <row r="7633" spans="1:4">
      <c r="A7633" s="194" t="s">
        <v>8366</v>
      </c>
      <c r="B7633" s="198" t="s">
        <v>401</v>
      </c>
      <c r="C7633" s="196">
        <f>'8'!H18</f>
        <v>0</v>
      </c>
      <c r="D7633" s="229"/>
    </row>
    <row r="7634" spans="1:4">
      <c r="A7634" s="194" t="s">
        <v>8367</v>
      </c>
      <c r="B7634" s="198" t="s">
        <v>403</v>
      </c>
      <c r="C7634" s="196">
        <f>'8'!H19</f>
        <v>0</v>
      </c>
      <c r="D7634" s="229"/>
    </row>
    <row r="7635" spans="1:4">
      <c r="A7635" s="194" t="s">
        <v>8368</v>
      </c>
      <c r="B7635" s="198" t="s">
        <v>405</v>
      </c>
      <c r="C7635" s="196">
        <f>'8'!H20</f>
        <v>0</v>
      </c>
      <c r="D7635" s="229"/>
    </row>
    <row r="7636" spans="1:4">
      <c r="A7636" s="194" t="s">
        <v>8369</v>
      </c>
      <c r="B7636" s="198" t="s">
        <v>409</v>
      </c>
      <c r="C7636" s="196">
        <f>'8'!H22</f>
        <v>0</v>
      </c>
      <c r="D7636" s="229"/>
    </row>
    <row r="7637" spans="1:4">
      <c r="A7637" s="194" t="s">
        <v>8370</v>
      </c>
      <c r="B7637" s="198" t="s">
        <v>411</v>
      </c>
      <c r="C7637" s="196">
        <f>'8'!H23</f>
        <v>0</v>
      </c>
      <c r="D7637" s="229"/>
    </row>
    <row r="7638" spans="1:4">
      <c r="A7638" s="194" t="s">
        <v>8371</v>
      </c>
      <c r="B7638" s="198" t="s">
        <v>413</v>
      </c>
      <c r="C7638" s="196">
        <f>'8'!H24</f>
        <v>0</v>
      </c>
      <c r="D7638" s="229"/>
    </row>
    <row r="7639" spans="1:4">
      <c r="A7639" s="194" t="s">
        <v>8372</v>
      </c>
      <c r="B7639" s="198" t="s">
        <v>415</v>
      </c>
      <c r="C7639" s="196">
        <f>'8'!H25</f>
        <v>0</v>
      </c>
      <c r="D7639" s="229"/>
    </row>
    <row r="7640" spans="1:4">
      <c r="A7640" s="194" t="s">
        <v>8373</v>
      </c>
      <c r="B7640" s="198" t="s">
        <v>417</v>
      </c>
      <c r="C7640" s="196">
        <f>'8'!H26</f>
        <v>0</v>
      </c>
      <c r="D7640" s="229"/>
    </row>
    <row r="7641" spans="1:4">
      <c r="A7641" s="194" t="s">
        <v>8374</v>
      </c>
      <c r="B7641" s="198" t="s">
        <v>419</v>
      </c>
      <c r="C7641" s="196">
        <f>'8'!H27</f>
        <v>0</v>
      </c>
      <c r="D7641" s="229"/>
    </row>
    <row r="7642" spans="1:4">
      <c r="A7642" s="194" t="s">
        <v>8375</v>
      </c>
      <c r="B7642" s="198" t="s">
        <v>421</v>
      </c>
      <c r="C7642" s="196">
        <f>'8'!H28</f>
        <v>0</v>
      </c>
      <c r="D7642" s="229"/>
    </row>
    <row r="7643" spans="1:4">
      <c r="A7643" s="194" t="s">
        <v>8376</v>
      </c>
      <c r="B7643" s="198" t="s">
        <v>423</v>
      </c>
      <c r="C7643" s="196">
        <f>'8'!H29</f>
        <v>0</v>
      </c>
      <c r="D7643" s="229"/>
    </row>
    <row r="7644" spans="1:4">
      <c r="A7644" s="194" t="s">
        <v>8377</v>
      </c>
      <c r="B7644" s="198" t="s">
        <v>425</v>
      </c>
      <c r="C7644" s="196">
        <f>'9'!H6</f>
        <v>0</v>
      </c>
      <c r="D7644" s="229"/>
    </row>
    <row r="7645" spans="1:4">
      <c r="A7645" s="194" t="s">
        <v>8378</v>
      </c>
      <c r="B7645" s="198" t="s">
        <v>427</v>
      </c>
      <c r="C7645" s="196">
        <f>'9'!H7</f>
        <v>0</v>
      </c>
      <c r="D7645" s="229"/>
    </row>
    <row r="7646" spans="1:4">
      <c r="A7646" s="194" t="s">
        <v>8379</v>
      </c>
      <c r="B7646" s="198" t="s">
        <v>429</v>
      </c>
      <c r="C7646" s="196">
        <f>'9'!H8</f>
        <v>0</v>
      </c>
      <c r="D7646" s="229"/>
    </row>
    <row r="7647" spans="1:4">
      <c r="A7647" s="194" t="s">
        <v>8380</v>
      </c>
      <c r="B7647" s="198" t="s">
        <v>431</v>
      </c>
      <c r="C7647" s="196">
        <f>'9'!H9</f>
        <v>0</v>
      </c>
      <c r="D7647" s="229"/>
    </row>
    <row r="7648" spans="1:4">
      <c r="A7648" s="194" t="s">
        <v>8381</v>
      </c>
      <c r="B7648" s="198" t="s">
        <v>433</v>
      </c>
      <c r="C7648" s="196">
        <f>'9'!H10</f>
        <v>0</v>
      </c>
      <c r="D7648" s="229"/>
    </row>
    <row r="7649" spans="1:4">
      <c r="A7649" s="194" t="s">
        <v>8382</v>
      </c>
      <c r="B7649" s="198" t="s">
        <v>435</v>
      </c>
      <c r="C7649" s="196">
        <f>'9'!H11</f>
        <v>0</v>
      </c>
      <c r="D7649" s="229"/>
    </row>
    <row r="7650" spans="1:4">
      <c r="A7650" s="194" t="s">
        <v>8383</v>
      </c>
      <c r="B7650" s="198" t="s">
        <v>437</v>
      </c>
      <c r="C7650" s="196">
        <f>'9'!H12</f>
        <v>0</v>
      </c>
      <c r="D7650" s="229"/>
    </row>
    <row r="7651" spans="1:4">
      <c r="A7651" s="194" t="s">
        <v>8384</v>
      </c>
      <c r="B7651" s="198" t="s">
        <v>439</v>
      </c>
      <c r="C7651" s="196">
        <f>'9'!H13</f>
        <v>0</v>
      </c>
      <c r="D7651" s="229"/>
    </row>
    <row r="7652" spans="1:4">
      <c r="A7652" s="194" t="s">
        <v>8385</v>
      </c>
      <c r="B7652" s="198" t="s">
        <v>441</v>
      </c>
      <c r="C7652" s="196">
        <f>'9'!H14</f>
        <v>0</v>
      </c>
      <c r="D7652" s="229"/>
    </row>
    <row r="7653" spans="1:4">
      <c r="A7653" s="194" t="s">
        <v>8386</v>
      </c>
      <c r="B7653" s="198" t="s">
        <v>443</v>
      </c>
      <c r="C7653" s="196">
        <f>'9'!H15</f>
        <v>0</v>
      </c>
      <c r="D7653" s="229"/>
    </row>
    <row r="7654" spans="1:4">
      <c r="A7654" s="194" t="s">
        <v>8387</v>
      </c>
      <c r="B7654" s="198" t="s">
        <v>445</v>
      </c>
      <c r="C7654" s="196">
        <f>'9'!H16</f>
        <v>0</v>
      </c>
      <c r="D7654" s="229"/>
    </row>
    <row r="7655" spans="1:4">
      <c r="A7655" s="194" t="s">
        <v>8388</v>
      </c>
      <c r="B7655" s="198" t="s">
        <v>447</v>
      </c>
      <c r="C7655" s="196">
        <f>'9'!H17</f>
        <v>0</v>
      </c>
      <c r="D7655" s="229"/>
    </row>
    <row r="7656" spans="1:4">
      <c r="A7656" s="194" t="s">
        <v>8389</v>
      </c>
      <c r="B7656" s="198" t="s">
        <v>449</v>
      </c>
      <c r="C7656" s="196">
        <f>'9'!H18</f>
        <v>0</v>
      </c>
      <c r="D7656" s="229"/>
    </row>
    <row r="7657" spans="1:4">
      <c r="A7657" s="194" t="s">
        <v>8390</v>
      </c>
      <c r="B7657" s="198" t="s">
        <v>451</v>
      </c>
      <c r="C7657" s="196">
        <f>'9'!H19</f>
        <v>0</v>
      </c>
      <c r="D7657" s="229"/>
    </row>
    <row r="7658" spans="1:4">
      <c r="A7658" s="194" t="s">
        <v>8391</v>
      </c>
      <c r="B7658" s="198" t="s">
        <v>453</v>
      </c>
      <c r="C7658" s="196">
        <f>'9'!H20</f>
        <v>0</v>
      </c>
      <c r="D7658" s="229"/>
    </row>
    <row r="7659" spans="1:4">
      <c r="A7659" s="194" t="s">
        <v>8392</v>
      </c>
      <c r="B7659" s="198" t="s">
        <v>455</v>
      </c>
      <c r="C7659" s="196">
        <f>'9'!H21</f>
        <v>0</v>
      </c>
      <c r="D7659" s="229"/>
    </row>
    <row r="7660" spans="1:4">
      <c r="A7660" s="194" t="s">
        <v>8393</v>
      </c>
      <c r="B7660" s="198" t="s">
        <v>457</v>
      </c>
      <c r="C7660" s="196">
        <f>'9'!H22</f>
        <v>0</v>
      </c>
      <c r="D7660" s="229"/>
    </row>
    <row r="7661" spans="1:4">
      <c r="A7661" s="194" t="s">
        <v>8394</v>
      </c>
      <c r="B7661" s="198" t="s">
        <v>459</v>
      </c>
      <c r="C7661" s="196">
        <f>'9'!H23</f>
        <v>0</v>
      </c>
      <c r="D7661" s="229"/>
    </row>
    <row r="7662" spans="1:4">
      <c r="A7662" s="194" t="s">
        <v>8395</v>
      </c>
      <c r="B7662" s="198" t="s">
        <v>461</v>
      </c>
      <c r="C7662" s="196">
        <f>'9'!H24</f>
        <v>0</v>
      </c>
      <c r="D7662" s="229"/>
    </row>
    <row r="7663" spans="1:4">
      <c r="A7663" s="194" t="s">
        <v>8396</v>
      </c>
      <c r="B7663" s="198" t="s">
        <v>463</v>
      </c>
      <c r="C7663" s="196">
        <f>'9'!H25</f>
        <v>0</v>
      </c>
      <c r="D7663" s="229"/>
    </row>
    <row r="7664" spans="1:4">
      <c r="A7664" s="194" t="s">
        <v>8397</v>
      </c>
      <c r="B7664" s="198" t="s">
        <v>465</v>
      </c>
      <c r="C7664" s="196">
        <f>'9'!H26</f>
        <v>0</v>
      </c>
      <c r="D7664" s="229"/>
    </row>
    <row r="7665" spans="1:4">
      <c r="A7665" s="194" t="s">
        <v>8398</v>
      </c>
      <c r="B7665" s="198" t="s">
        <v>467</v>
      </c>
      <c r="C7665" s="196">
        <f>'9'!H27</f>
        <v>0</v>
      </c>
      <c r="D7665" s="229"/>
    </row>
    <row r="7666" spans="1:4">
      <c r="A7666" s="194" t="s">
        <v>8399</v>
      </c>
      <c r="B7666" s="198" t="s">
        <v>469</v>
      </c>
      <c r="C7666" s="196">
        <f>'9'!H28</f>
        <v>0</v>
      </c>
      <c r="D7666" s="229"/>
    </row>
    <row r="7667" spans="1:4">
      <c r="A7667" s="194" t="s">
        <v>8400</v>
      </c>
      <c r="B7667" s="198" t="s">
        <v>471</v>
      </c>
      <c r="C7667" s="196">
        <f>'9'!H29</f>
        <v>0</v>
      </c>
      <c r="D7667" s="229"/>
    </row>
    <row r="7668" ht="25.5" spans="1:4">
      <c r="A7668" s="194" t="s">
        <v>8401</v>
      </c>
      <c r="B7668" s="199" t="s">
        <v>473</v>
      </c>
      <c r="C7668" s="196">
        <f>'9'!H30</f>
        <v>0</v>
      </c>
      <c r="D7668" s="229"/>
    </row>
    <row r="7669" spans="1:4">
      <c r="A7669" s="194" t="s">
        <v>8402</v>
      </c>
      <c r="B7669" s="198" t="s">
        <v>475</v>
      </c>
      <c r="C7669" s="196">
        <f>'9'!H31</f>
        <v>0</v>
      </c>
      <c r="D7669" s="229"/>
    </row>
    <row r="7670" spans="1:4">
      <c r="A7670" s="194" t="s">
        <v>8403</v>
      </c>
      <c r="B7670" s="198" t="s">
        <v>477</v>
      </c>
      <c r="C7670" s="196">
        <f>'10'!H6</f>
        <v>0</v>
      </c>
      <c r="D7670" s="229"/>
    </row>
    <row r="7671" spans="1:4">
      <c r="A7671" s="194" t="s">
        <v>8404</v>
      </c>
      <c r="B7671" s="199" t="s">
        <v>479</v>
      </c>
      <c r="C7671" s="196">
        <f>'10'!H7</f>
        <v>0</v>
      </c>
      <c r="D7671" s="229"/>
    </row>
    <row r="7672" spans="1:4">
      <c r="A7672" s="194" t="s">
        <v>8405</v>
      </c>
      <c r="B7672" s="198" t="s">
        <v>481</v>
      </c>
      <c r="C7672" s="196">
        <f>'10'!H8</f>
        <v>0</v>
      </c>
      <c r="D7672" s="229"/>
    </row>
    <row r="7673" spans="1:4">
      <c r="A7673" s="194" t="s">
        <v>8406</v>
      </c>
      <c r="B7673" s="198" t="s">
        <v>483</v>
      </c>
      <c r="C7673" s="196">
        <f>'10'!H9</f>
        <v>0</v>
      </c>
      <c r="D7673" s="229"/>
    </row>
    <row r="7674" spans="1:4">
      <c r="A7674" s="194" t="s">
        <v>8407</v>
      </c>
      <c r="B7674" s="198" t="s">
        <v>485</v>
      </c>
      <c r="C7674" s="196">
        <f>'10'!H10</f>
        <v>0</v>
      </c>
      <c r="D7674" s="229"/>
    </row>
    <row r="7675" spans="1:4">
      <c r="A7675" s="194" t="s">
        <v>8408</v>
      </c>
      <c r="B7675" s="198" t="s">
        <v>487</v>
      </c>
      <c r="C7675" s="196">
        <f>'10'!H11</f>
        <v>0</v>
      </c>
      <c r="D7675" s="229"/>
    </row>
    <row r="7676" spans="1:4">
      <c r="A7676" s="194" t="s">
        <v>8409</v>
      </c>
      <c r="B7676" s="198" t="s">
        <v>489</v>
      </c>
      <c r="C7676" s="196">
        <f>'10'!H12</f>
        <v>0</v>
      </c>
      <c r="D7676" s="229"/>
    </row>
    <row r="7677" spans="1:4">
      <c r="A7677" s="194" t="s">
        <v>8410</v>
      </c>
      <c r="B7677" s="198" t="s">
        <v>491</v>
      </c>
      <c r="C7677" s="196">
        <f>'10'!H13</f>
        <v>0</v>
      </c>
      <c r="D7677" s="229"/>
    </row>
    <row r="7678" spans="1:4">
      <c r="A7678" s="194" t="s">
        <v>8411</v>
      </c>
      <c r="B7678" s="198" t="s">
        <v>493</v>
      </c>
      <c r="C7678" s="196">
        <f>'10'!H14</f>
        <v>0</v>
      </c>
      <c r="D7678" s="229"/>
    </row>
    <row r="7679" spans="1:4">
      <c r="A7679" s="194" t="s">
        <v>8412</v>
      </c>
      <c r="B7679" s="198" t="s">
        <v>495</v>
      </c>
      <c r="C7679" s="196">
        <f>'10'!H15</f>
        <v>0</v>
      </c>
      <c r="D7679" s="229"/>
    </row>
    <row r="7680" spans="1:4">
      <c r="A7680" s="194" t="s">
        <v>8413</v>
      </c>
      <c r="B7680" s="198" t="s">
        <v>497</v>
      </c>
      <c r="C7680" s="196">
        <f>'10'!H16</f>
        <v>0</v>
      </c>
      <c r="D7680" s="229"/>
    </row>
    <row r="7681" spans="1:4">
      <c r="A7681" s="194" t="s">
        <v>8414</v>
      </c>
      <c r="B7681" s="198" t="s">
        <v>499</v>
      </c>
      <c r="C7681" s="196">
        <f>'10'!H17</f>
        <v>0</v>
      </c>
      <c r="D7681" s="229"/>
    </row>
    <row r="7682" spans="1:4">
      <c r="A7682" s="194" t="s">
        <v>8415</v>
      </c>
      <c r="B7682" s="198" t="s">
        <v>501</v>
      </c>
      <c r="C7682" s="196">
        <f>'10'!H18</f>
        <v>0</v>
      </c>
      <c r="D7682" s="229"/>
    </row>
    <row r="7683" spans="1:4">
      <c r="A7683" s="194" t="s">
        <v>8416</v>
      </c>
      <c r="B7683" s="198" t="s">
        <v>503</v>
      </c>
      <c r="C7683" s="196">
        <f>'10'!H19</f>
        <v>0</v>
      </c>
      <c r="D7683" s="229"/>
    </row>
    <row r="7684" spans="1:4">
      <c r="A7684" s="194" t="s">
        <v>8417</v>
      </c>
      <c r="B7684" s="198" t="s">
        <v>505</v>
      </c>
      <c r="C7684" s="196">
        <f>'10'!H20</f>
        <v>0</v>
      </c>
      <c r="D7684" s="229"/>
    </row>
    <row r="7685" spans="1:4">
      <c r="A7685" s="194" t="s">
        <v>8418</v>
      </c>
      <c r="B7685" s="198" t="s">
        <v>507</v>
      </c>
      <c r="C7685" s="196">
        <f>'10'!H21</f>
        <v>0</v>
      </c>
      <c r="D7685" s="229"/>
    </row>
    <row r="7686" spans="1:4">
      <c r="A7686" s="194" t="s">
        <v>8419</v>
      </c>
      <c r="B7686" s="198" t="s">
        <v>509</v>
      </c>
      <c r="C7686" s="196">
        <f>'10'!H22</f>
        <v>0</v>
      </c>
      <c r="D7686" s="229"/>
    </row>
    <row r="7687" spans="1:4">
      <c r="A7687" s="194" t="s">
        <v>8420</v>
      </c>
      <c r="B7687" s="198" t="s">
        <v>511</v>
      </c>
      <c r="C7687" s="196">
        <f>'10'!H23</f>
        <v>0</v>
      </c>
      <c r="D7687" s="229"/>
    </row>
    <row r="7688" spans="1:4">
      <c r="A7688" s="194" t="s">
        <v>8421</v>
      </c>
      <c r="B7688" s="198" t="s">
        <v>513</v>
      </c>
      <c r="C7688" s="196">
        <f>'10'!H24</f>
        <v>0</v>
      </c>
      <c r="D7688" s="229"/>
    </row>
    <row r="7689" spans="1:4">
      <c r="A7689" s="194" t="s">
        <v>8422</v>
      </c>
      <c r="B7689" s="198" t="s">
        <v>515</v>
      </c>
      <c r="C7689" s="196">
        <f>'10'!H25</f>
        <v>0</v>
      </c>
      <c r="D7689" s="229"/>
    </row>
    <row r="7690" spans="1:4">
      <c r="A7690" s="194" t="s">
        <v>8423</v>
      </c>
      <c r="B7690" s="198" t="s">
        <v>517</v>
      </c>
      <c r="C7690" s="196">
        <f>'10'!H26</f>
        <v>0</v>
      </c>
      <c r="D7690" s="229"/>
    </row>
    <row r="7691" spans="1:4">
      <c r="A7691" s="194" t="s">
        <v>8424</v>
      </c>
      <c r="B7691" s="198" t="s">
        <v>519</v>
      </c>
      <c r="C7691" s="196">
        <f>'10'!H27</f>
        <v>0</v>
      </c>
      <c r="D7691" s="229"/>
    </row>
    <row r="7692" spans="1:4">
      <c r="A7692" s="194" t="s">
        <v>8425</v>
      </c>
      <c r="B7692" s="198" t="s">
        <v>521</v>
      </c>
      <c r="C7692" s="196">
        <f>'10'!H28</f>
        <v>0</v>
      </c>
      <c r="D7692" s="229"/>
    </row>
    <row r="7693" ht="25.5" spans="1:4">
      <c r="A7693" s="194" t="s">
        <v>8426</v>
      </c>
      <c r="B7693" s="198" t="s">
        <v>523</v>
      </c>
      <c r="C7693" s="196">
        <f>'10'!H29</f>
        <v>0</v>
      </c>
      <c r="D7693" s="229"/>
    </row>
    <row r="7694" spans="1:4">
      <c r="A7694" s="194" t="s">
        <v>8427</v>
      </c>
      <c r="B7694" s="198" t="s">
        <v>6988</v>
      </c>
      <c r="C7694" s="196">
        <f>'10'!H30</f>
        <v>0</v>
      </c>
      <c r="D7694" s="229"/>
    </row>
    <row r="7695" spans="1:4">
      <c r="A7695" s="194" t="s">
        <v>8428</v>
      </c>
      <c r="B7695" s="198" t="s">
        <v>527</v>
      </c>
      <c r="C7695" s="196">
        <f>'10'!H31</f>
        <v>0</v>
      </c>
      <c r="D7695" s="229"/>
    </row>
    <row r="7696" spans="1:4">
      <c r="A7696" s="194" t="s">
        <v>8429</v>
      </c>
      <c r="B7696" s="198" t="s">
        <v>529</v>
      </c>
      <c r="C7696" s="196">
        <f>'10'!H32</f>
        <v>0</v>
      </c>
      <c r="D7696" s="229"/>
    </row>
    <row r="7697" spans="1:4">
      <c r="A7697" s="194" t="s">
        <v>8430</v>
      </c>
      <c r="B7697" s="198" t="s">
        <v>531</v>
      </c>
      <c r="C7697" s="196">
        <f>'10'!H33</f>
        <v>0</v>
      </c>
      <c r="D7697" s="229"/>
    </row>
    <row r="7698" spans="1:4">
      <c r="A7698" s="194" t="s">
        <v>8431</v>
      </c>
      <c r="B7698" s="198" t="s">
        <v>533</v>
      </c>
      <c r="C7698" s="196">
        <f>'11'!H6</f>
        <v>0</v>
      </c>
      <c r="D7698" s="229"/>
    </row>
    <row r="7699" spans="1:4">
      <c r="A7699" s="194" t="s">
        <v>8432</v>
      </c>
      <c r="B7699" s="198" t="s">
        <v>535</v>
      </c>
      <c r="C7699" s="196">
        <f>'11'!H7</f>
        <v>0</v>
      </c>
      <c r="D7699" s="229"/>
    </row>
    <row r="7700" spans="1:4">
      <c r="A7700" s="194" t="s">
        <v>8433</v>
      </c>
      <c r="B7700" s="198" t="s">
        <v>537</v>
      </c>
      <c r="C7700" s="196">
        <f>'11'!H8</f>
        <v>0</v>
      </c>
      <c r="D7700" s="229"/>
    </row>
    <row r="7701" spans="1:4">
      <c r="A7701" s="194" t="s">
        <v>8434</v>
      </c>
      <c r="B7701" s="198" t="s">
        <v>539</v>
      </c>
      <c r="C7701" s="196">
        <f>'11'!H9</f>
        <v>0</v>
      </c>
      <c r="D7701" s="229"/>
    </row>
    <row r="7702" spans="1:4">
      <c r="A7702" s="194" t="s">
        <v>8435</v>
      </c>
      <c r="B7702" s="198" t="s">
        <v>541</v>
      </c>
      <c r="C7702" s="196">
        <f>'11'!H10</f>
        <v>0</v>
      </c>
      <c r="D7702" s="229"/>
    </row>
    <row r="7703" spans="1:4">
      <c r="A7703" s="194" t="s">
        <v>8436</v>
      </c>
      <c r="B7703" s="198" t="s">
        <v>543</v>
      </c>
      <c r="C7703" s="196">
        <f>'11'!H11</f>
        <v>0</v>
      </c>
      <c r="D7703" s="229"/>
    </row>
    <row r="7704" spans="1:4">
      <c r="A7704" s="194" t="s">
        <v>8437</v>
      </c>
      <c r="B7704" s="198" t="s">
        <v>545</v>
      </c>
      <c r="C7704" s="196">
        <f>'11'!H12</f>
        <v>0</v>
      </c>
      <c r="D7704" s="229"/>
    </row>
    <row r="7705" spans="1:4">
      <c r="A7705" s="194" t="s">
        <v>8438</v>
      </c>
      <c r="B7705" s="198" t="s">
        <v>547</v>
      </c>
      <c r="C7705" s="196">
        <f>'11'!H13</f>
        <v>0</v>
      </c>
      <c r="D7705" s="229"/>
    </row>
    <row r="7706" spans="1:4">
      <c r="A7706" s="194" t="s">
        <v>8439</v>
      </c>
      <c r="B7706" s="198" t="s">
        <v>549</v>
      </c>
      <c r="C7706" s="196">
        <f>'11'!H14</f>
        <v>0</v>
      </c>
      <c r="D7706" s="229"/>
    </row>
    <row r="7707" spans="1:4">
      <c r="A7707" s="194" t="s">
        <v>8440</v>
      </c>
      <c r="B7707" s="198" t="s">
        <v>551</v>
      </c>
      <c r="C7707" s="196">
        <f>'11'!H15</f>
        <v>0</v>
      </c>
      <c r="D7707" s="229"/>
    </row>
    <row r="7708" spans="1:4">
      <c r="A7708" s="194" t="s">
        <v>8441</v>
      </c>
      <c r="B7708" s="198" t="s">
        <v>553</v>
      </c>
      <c r="C7708" s="196">
        <f>'11'!H16</f>
        <v>0</v>
      </c>
      <c r="D7708" s="229"/>
    </row>
    <row r="7709" spans="1:4">
      <c r="A7709" s="194" t="s">
        <v>8442</v>
      </c>
      <c r="B7709" s="198" t="s">
        <v>555</v>
      </c>
      <c r="C7709" s="196">
        <f>'11'!H17</f>
        <v>0</v>
      </c>
      <c r="D7709" s="229"/>
    </row>
    <row r="7710" spans="1:4">
      <c r="A7710" s="194" t="s">
        <v>8443</v>
      </c>
      <c r="B7710" s="198" t="s">
        <v>557</v>
      </c>
      <c r="C7710" s="196">
        <f>'11'!H18</f>
        <v>0</v>
      </c>
      <c r="D7710" s="229"/>
    </row>
    <row r="7711" spans="1:4">
      <c r="A7711" s="194" t="s">
        <v>8444</v>
      </c>
      <c r="B7711" s="198" t="s">
        <v>559</v>
      </c>
      <c r="C7711" s="196">
        <f>'11'!H19</f>
        <v>0</v>
      </c>
      <c r="D7711" s="229"/>
    </row>
    <row r="7712" spans="1:4">
      <c r="A7712" s="194" t="s">
        <v>8445</v>
      </c>
      <c r="B7712" s="198" t="s">
        <v>561</v>
      </c>
      <c r="C7712" s="196">
        <f>'11'!H20</f>
        <v>0</v>
      </c>
      <c r="D7712" s="229"/>
    </row>
    <row r="7713" spans="1:4">
      <c r="A7713" s="194" t="s">
        <v>8446</v>
      </c>
      <c r="B7713" s="198" t="s">
        <v>563</v>
      </c>
      <c r="C7713" s="196">
        <f>'11'!H21</f>
        <v>0</v>
      </c>
      <c r="D7713" s="229"/>
    </row>
    <row r="7714" spans="1:4">
      <c r="A7714" s="194" t="s">
        <v>8447</v>
      </c>
      <c r="B7714" s="198" t="s">
        <v>254</v>
      </c>
      <c r="C7714" s="196">
        <f>'11'!H22</f>
        <v>0</v>
      </c>
      <c r="D7714" s="229"/>
    </row>
    <row r="7715" spans="1:4">
      <c r="A7715" s="194" t="s">
        <v>8448</v>
      </c>
      <c r="B7715" s="198" t="s">
        <v>566</v>
      </c>
      <c r="C7715" s="196">
        <f>'11'!H23</f>
        <v>0</v>
      </c>
      <c r="D7715" s="229"/>
    </row>
    <row r="7716" spans="1:4">
      <c r="A7716" s="194" t="s">
        <v>8449</v>
      </c>
      <c r="B7716" s="198" t="s">
        <v>568</v>
      </c>
      <c r="C7716" s="196">
        <f>'11'!H24</f>
        <v>0</v>
      </c>
      <c r="D7716" s="229"/>
    </row>
    <row r="7717" spans="1:4">
      <c r="A7717" s="194" t="s">
        <v>8450</v>
      </c>
      <c r="B7717" s="198" t="s">
        <v>570</v>
      </c>
      <c r="C7717" s="196">
        <f>'11'!H25</f>
        <v>0</v>
      </c>
      <c r="D7717" s="229"/>
    </row>
    <row r="7718" spans="1:4">
      <c r="A7718" s="194" t="s">
        <v>8451</v>
      </c>
      <c r="B7718" s="198" t="s">
        <v>572</v>
      </c>
      <c r="C7718" s="196">
        <f>'11'!H26</f>
        <v>0</v>
      </c>
      <c r="D7718" s="229"/>
    </row>
    <row r="7719" spans="1:4">
      <c r="A7719" s="194" t="s">
        <v>8452</v>
      </c>
      <c r="B7719" s="198" t="s">
        <v>574</v>
      </c>
      <c r="C7719" s="196">
        <f>'11'!H27</f>
        <v>0</v>
      </c>
      <c r="D7719" s="229"/>
    </row>
    <row r="7720" spans="1:4">
      <c r="A7720" s="194" t="s">
        <v>8453</v>
      </c>
      <c r="B7720" s="198" t="s">
        <v>576</v>
      </c>
      <c r="C7720" s="196">
        <f>'11'!H28</f>
        <v>0</v>
      </c>
      <c r="D7720" s="229"/>
    </row>
    <row r="7721" spans="1:4">
      <c r="A7721" s="194" t="s">
        <v>8454</v>
      </c>
      <c r="B7721" s="198" t="s">
        <v>578</v>
      </c>
      <c r="C7721" s="196">
        <f>'11'!H30</f>
        <v>0</v>
      </c>
      <c r="D7721" s="229"/>
    </row>
    <row r="7722" spans="1:4">
      <c r="A7722" s="194" t="s">
        <v>8455</v>
      </c>
      <c r="B7722" s="198" t="s">
        <v>582</v>
      </c>
      <c r="C7722" s="196">
        <f>'12'!H7</f>
        <v>0</v>
      </c>
      <c r="D7722" s="229"/>
    </row>
    <row r="7723" spans="1:4">
      <c r="A7723" s="194" t="s">
        <v>8456</v>
      </c>
      <c r="B7723" s="198" t="s">
        <v>584</v>
      </c>
      <c r="C7723" s="196">
        <f>'12'!H8</f>
        <v>0</v>
      </c>
      <c r="D7723" s="229"/>
    </row>
    <row r="7724" spans="1:4">
      <c r="A7724" s="194" t="s">
        <v>8457</v>
      </c>
      <c r="B7724" s="198" t="s">
        <v>586</v>
      </c>
      <c r="C7724" s="196">
        <f>'12'!H13</f>
        <v>0</v>
      </c>
      <c r="D7724" s="229"/>
    </row>
    <row r="7725" spans="1:4">
      <c r="A7725" s="194" t="s">
        <v>8458</v>
      </c>
      <c r="B7725" s="198" t="s">
        <v>588</v>
      </c>
      <c r="C7725" s="196">
        <f>'12'!H17</f>
        <v>0</v>
      </c>
      <c r="D7725" s="229"/>
    </row>
    <row r="7726" ht="25.5" spans="1:4">
      <c r="A7726" s="194" t="s">
        <v>8459</v>
      </c>
      <c r="B7726" s="198" t="s">
        <v>2662</v>
      </c>
      <c r="C7726" s="196">
        <f>'12'!H19</f>
        <v>0</v>
      </c>
      <c r="D7726" s="229"/>
    </row>
    <row r="7727" spans="1:4">
      <c r="A7727" s="194" t="s">
        <v>8460</v>
      </c>
      <c r="B7727" s="199" t="s">
        <v>592</v>
      </c>
      <c r="C7727" s="196">
        <f>'12'!H20</f>
        <v>0</v>
      </c>
      <c r="D7727" s="229"/>
    </row>
    <row r="7728" spans="1:4">
      <c r="A7728" s="194" t="s">
        <v>8461</v>
      </c>
      <c r="B7728" s="198" t="s">
        <v>594</v>
      </c>
      <c r="C7728" s="196">
        <f>'12'!H22</f>
        <v>0</v>
      </c>
      <c r="D7728" s="229"/>
    </row>
    <row r="7729" spans="1:4">
      <c r="A7729" s="194" t="s">
        <v>8462</v>
      </c>
      <c r="B7729" s="198" t="s">
        <v>596</v>
      </c>
      <c r="C7729" s="196">
        <f>'12'!H23</f>
        <v>0</v>
      </c>
      <c r="D7729" s="229"/>
    </row>
    <row r="7730" spans="1:4">
      <c r="A7730" s="194" t="s">
        <v>8463</v>
      </c>
      <c r="B7730" s="198" t="s">
        <v>598</v>
      </c>
      <c r="C7730" s="196">
        <f>'12'!H24</f>
        <v>0</v>
      </c>
      <c r="D7730" s="229"/>
    </row>
    <row r="7731" spans="1:4">
      <c r="A7731" s="194" t="s">
        <v>8464</v>
      </c>
      <c r="B7731" s="198" t="s">
        <v>600</v>
      </c>
      <c r="C7731" s="196">
        <f>'12'!H25</f>
        <v>0</v>
      </c>
      <c r="D7731" s="229"/>
    </row>
    <row r="7732" spans="1:4">
      <c r="A7732" s="194" t="s">
        <v>8465</v>
      </c>
      <c r="B7732" s="198" t="s">
        <v>602</v>
      </c>
      <c r="C7732" s="196">
        <f>'12'!H26</f>
        <v>0</v>
      </c>
      <c r="D7732" s="229"/>
    </row>
    <row r="7733" spans="1:4">
      <c r="A7733" s="194" t="s">
        <v>8466</v>
      </c>
      <c r="B7733" s="198" t="s">
        <v>559</v>
      </c>
      <c r="C7733" s="196">
        <f>'12'!H27</f>
        <v>0</v>
      </c>
      <c r="D7733" s="229"/>
    </row>
    <row r="7734" spans="1:4">
      <c r="A7734" s="194" t="s">
        <v>8467</v>
      </c>
      <c r="B7734" s="198" t="s">
        <v>605</v>
      </c>
      <c r="C7734" s="196">
        <f>'13'!H6</f>
        <v>0</v>
      </c>
      <c r="D7734" s="229"/>
    </row>
    <row r="7735" spans="1:4">
      <c r="A7735" s="194" t="s">
        <v>8468</v>
      </c>
      <c r="B7735" s="198" t="s">
        <v>607</v>
      </c>
      <c r="C7735" s="196">
        <f>'13'!H7</f>
        <v>0</v>
      </c>
      <c r="D7735" s="229"/>
    </row>
    <row r="7736" spans="1:4">
      <c r="A7736" s="194" t="s">
        <v>8469</v>
      </c>
      <c r="B7736" s="198" t="s">
        <v>358</v>
      </c>
      <c r="C7736" s="196">
        <f>'13'!H8</f>
        <v>0</v>
      </c>
      <c r="D7736" s="229"/>
    </row>
    <row r="7737" spans="1:4">
      <c r="A7737" s="194" t="s">
        <v>8470</v>
      </c>
      <c r="B7737" s="198" t="s">
        <v>610</v>
      </c>
      <c r="C7737" s="196">
        <f>'13'!H9</f>
        <v>0</v>
      </c>
      <c r="D7737" s="229"/>
    </row>
    <row r="7738" spans="1:4">
      <c r="A7738" s="194" t="s">
        <v>8471</v>
      </c>
      <c r="B7738" s="198" t="s">
        <v>612</v>
      </c>
      <c r="C7738" s="196">
        <f>'13'!H10</f>
        <v>0</v>
      </c>
      <c r="D7738" s="229"/>
    </row>
    <row r="7739" spans="1:4">
      <c r="A7739" s="194" t="s">
        <v>8472</v>
      </c>
      <c r="B7739" s="198" t="s">
        <v>614</v>
      </c>
      <c r="C7739" s="196">
        <f>'13'!H11</f>
        <v>0</v>
      </c>
      <c r="D7739" s="229"/>
    </row>
    <row r="7740" spans="1:4">
      <c r="A7740" s="194" t="s">
        <v>8473</v>
      </c>
      <c r="B7740" s="198" t="s">
        <v>616</v>
      </c>
      <c r="C7740" s="196">
        <f>'13'!H12</f>
        <v>0</v>
      </c>
      <c r="D7740" s="229"/>
    </row>
    <row r="7741" spans="1:4">
      <c r="A7741" s="194" t="s">
        <v>8474</v>
      </c>
      <c r="B7741" s="198" t="s">
        <v>618</v>
      </c>
      <c r="C7741" s="196">
        <f>'13'!H13</f>
        <v>0</v>
      </c>
      <c r="D7741" s="229"/>
    </row>
    <row r="7742" spans="1:4">
      <c r="A7742" s="194" t="s">
        <v>8475</v>
      </c>
      <c r="B7742" s="198" t="s">
        <v>620</v>
      </c>
      <c r="C7742" s="196">
        <f>'13'!H19</f>
        <v>0</v>
      </c>
      <c r="D7742" s="229"/>
    </row>
    <row r="7743" spans="1:4">
      <c r="A7743" s="194" t="s">
        <v>8476</v>
      </c>
      <c r="B7743" s="199" t="s">
        <v>622</v>
      </c>
      <c r="C7743" s="196">
        <f>'13'!H20</f>
        <v>0</v>
      </c>
      <c r="D7743" s="229"/>
    </row>
    <row r="7744" spans="1:4">
      <c r="A7744" s="194" t="s">
        <v>8477</v>
      </c>
      <c r="B7744" s="199" t="s">
        <v>624</v>
      </c>
      <c r="C7744" s="196">
        <f>'13'!H21</f>
        <v>0</v>
      </c>
      <c r="D7744" s="229"/>
    </row>
    <row r="7745" spans="1:4">
      <c r="A7745" s="194" t="s">
        <v>8478</v>
      </c>
      <c r="B7745" s="198" t="s">
        <v>626</v>
      </c>
      <c r="C7745" s="196">
        <f>'13'!H22</f>
        <v>0</v>
      </c>
      <c r="D7745" s="229"/>
    </row>
    <row r="7746" spans="1:4">
      <c r="A7746" s="194" t="s">
        <v>8479</v>
      </c>
      <c r="B7746" s="198" t="s">
        <v>628</v>
      </c>
      <c r="C7746" s="196">
        <f>'13'!H23</f>
        <v>0</v>
      </c>
      <c r="D7746" s="229"/>
    </row>
    <row r="7747" spans="1:4">
      <c r="A7747" s="194" t="s">
        <v>8480</v>
      </c>
      <c r="B7747" s="198" t="s">
        <v>630</v>
      </c>
      <c r="C7747" s="196">
        <f>'13'!H24</f>
        <v>0</v>
      </c>
      <c r="D7747" s="229"/>
    </row>
    <row r="7748" spans="1:4">
      <c r="A7748" s="194" t="s">
        <v>8481</v>
      </c>
      <c r="B7748" s="198" t="s">
        <v>7361</v>
      </c>
      <c r="C7748" s="196">
        <f>'13'!H25</f>
        <v>0</v>
      </c>
      <c r="D7748" s="229"/>
    </row>
    <row r="7749" spans="1:4">
      <c r="A7749" s="194" t="s">
        <v>8482</v>
      </c>
      <c r="B7749" s="195" t="s">
        <v>7608</v>
      </c>
      <c r="C7749" s="196">
        <f>'8'!D11-('8'!F11+'8'!H11)</f>
        <v>1.5</v>
      </c>
      <c r="D7749" s="229"/>
    </row>
    <row r="7750" spans="1:4">
      <c r="A7750" s="194" t="s">
        <v>8483</v>
      </c>
      <c r="B7750" s="195" t="s">
        <v>2693</v>
      </c>
      <c r="C7750" s="196">
        <f>'8'!D13-('8'!F13+'8'!H13)</f>
        <v>0</v>
      </c>
      <c r="D7750" s="229"/>
    </row>
    <row r="7751" spans="1:4">
      <c r="A7751" s="194" t="s">
        <v>8484</v>
      </c>
      <c r="B7751" s="198" t="s">
        <v>394</v>
      </c>
      <c r="C7751" s="196">
        <f>'8'!D14-('8'!F14+'8'!H14)</f>
        <v>0</v>
      </c>
      <c r="D7751" s="229"/>
    </row>
    <row r="7752" spans="1:4">
      <c r="A7752" s="194" t="s">
        <v>8485</v>
      </c>
      <c r="B7752" s="198" t="s">
        <v>396</v>
      </c>
      <c r="C7752" s="196">
        <f>'8'!D15-('8'!F15+'8'!H15)</f>
        <v>0</v>
      </c>
      <c r="D7752" s="229"/>
    </row>
    <row r="7753" spans="1:4">
      <c r="A7753" s="194" t="s">
        <v>8486</v>
      </c>
      <c r="B7753" s="198" t="s">
        <v>398</v>
      </c>
      <c r="C7753" s="196">
        <f>'8'!D16-('8'!F16+'8'!H16)</f>
        <v>0</v>
      </c>
      <c r="D7753" s="229"/>
    </row>
    <row r="7754" spans="1:4">
      <c r="A7754" s="194" t="s">
        <v>8487</v>
      </c>
      <c r="B7754" s="198" t="s">
        <v>84</v>
      </c>
      <c r="C7754" s="196">
        <f>'8'!D17-('8'!F17+'8'!H17)</f>
        <v>0</v>
      </c>
      <c r="D7754" s="229"/>
    </row>
    <row r="7755" spans="1:4">
      <c r="A7755" s="194" t="s">
        <v>8488</v>
      </c>
      <c r="B7755" s="198" t="s">
        <v>401</v>
      </c>
      <c r="C7755" s="196">
        <f>'8'!D18-('8'!F18+'8'!H18)</f>
        <v>0</v>
      </c>
      <c r="D7755" s="229"/>
    </row>
    <row r="7756" spans="1:4">
      <c r="A7756" s="194" t="s">
        <v>8489</v>
      </c>
      <c r="B7756" s="198" t="s">
        <v>403</v>
      </c>
      <c r="C7756" s="196">
        <f>'8'!D19-('8'!F19+'8'!H19)</f>
        <v>0</v>
      </c>
      <c r="D7756" s="229"/>
    </row>
    <row r="7757" spans="1:4">
      <c r="A7757" s="194" t="s">
        <v>8490</v>
      </c>
      <c r="B7757" s="198" t="s">
        <v>405</v>
      </c>
      <c r="C7757" s="196">
        <f>'8'!D20-('8'!F20+'8'!H20)</f>
        <v>0</v>
      </c>
      <c r="D7757" s="229"/>
    </row>
    <row r="7758" spans="1:4">
      <c r="A7758" s="194" t="s">
        <v>8491</v>
      </c>
      <c r="B7758" s="198" t="s">
        <v>407</v>
      </c>
      <c r="C7758" s="196">
        <f>'8'!D21</f>
        <v>0</v>
      </c>
      <c r="D7758" s="229"/>
    </row>
    <row r="7759" spans="1:4">
      <c r="A7759" s="194" t="s">
        <v>8492</v>
      </c>
      <c r="B7759" s="198" t="s">
        <v>409</v>
      </c>
      <c r="C7759" s="196">
        <f>'8'!D22-('8'!F22+'8'!H22)</f>
        <v>0</v>
      </c>
      <c r="D7759" s="229"/>
    </row>
    <row r="7760" spans="1:4">
      <c r="A7760" s="194" t="s">
        <v>8493</v>
      </c>
      <c r="B7760" s="198" t="s">
        <v>411</v>
      </c>
      <c r="C7760" s="196">
        <f>'8'!D23-('8'!F23+'8'!H23)</f>
        <v>0</v>
      </c>
      <c r="D7760" s="229"/>
    </row>
    <row r="7761" spans="1:4">
      <c r="A7761" s="194" t="s">
        <v>8494</v>
      </c>
      <c r="B7761" s="198" t="s">
        <v>413</v>
      </c>
      <c r="C7761" s="196">
        <f>'8'!D24-('8'!F24+'8'!H24)</f>
        <v>0</v>
      </c>
      <c r="D7761" s="229"/>
    </row>
    <row r="7762" spans="1:4">
      <c r="A7762" s="194" t="s">
        <v>8495</v>
      </c>
      <c r="B7762" s="198" t="s">
        <v>415</v>
      </c>
      <c r="C7762" s="196">
        <f>'8'!D25-('8'!F25+'8'!H25)</f>
        <v>0</v>
      </c>
      <c r="D7762" s="229"/>
    </row>
    <row r="7763" spans="1:4">
      <c r="A7763" s="194" t="s">
        <v>8496</v>
      </c>
      <c r="B7763" s="198" t="s">
        <v>417</v>
      </c>
      <c r="C7763" s="196">
        <f>'8'!D26-('8'!F26+'8'!H26)</f>
        <v>0</v>
      </c>
      <c r="D7763" s="229"/>
    </row>
    <row r="7764" spans="1:4">
      <c r="A7764" s="194" t="s">
        <v>8497</v>
      </c>
      <c r="B7764" s="198" t="s">
        <v>419</v>
      </c>
      <c r="C7764" s="196">
        <f>'8'!D27-('8'!F27+'8'!H27)</f>
        <v>0</v>
      </c>
      <c r="D7764" s="229"/>
    </row>
    <row r="7765" spans="1:4">
      <c r="A7765" s="194" t="s">
        <v>8498</v>
      </c>
      <c r="B7765" s="198" t="s">
        <v>421</v>
      </c>
      <c r="C7765" s="196">
        <f>'8'!D28-('8'!F28+'8'!H28)</f>
        <v>0</v>
      </c>
      <c r="D7765" s="229"/>
    </row>
    <row r="7766" spans="1:4">
      <c r="A7766" s="194" t="s">
        <v>8499</v>
      </c>
      <c r="B7766" s="198" t="s">
        <v>423</v>
      </c>
      <c r="C7766" s="196">
        <f>'8'!D29-('8'!F29+'8'!H29)</f>
        <v>0</v>
      </c>
      <c r="D7766" s="229"/>
    </row>
    <row r="7767" spans="1:4">
      <c r="A7767" s="194" t="s">
        <v>8500</v>
      </c>
      <c r="B7767" s="198" t="s">
        <v>425</v>
      </c>
      <c r="C7767" s="196">
        <f>'9'!D6-('9'!F6+'9'!H6)</f>
        <v>0</v>
      </c>
      <c r="D7767" s="229"/>
    </row>
    <row r="7768" spans="1:4">
      <c r="A7768" s="194" t="s">
        <v>8501</v>
      </c>
      <c r="B7768" s="198" t="s">
        <v>427</v>
      </c>
      <c r="C7768" s="196">
        <f>'9'!D7-('9'!F7+'9'!H7)</f>
        <v>0</v>
      </c>
      <c r="D7768" s="229"/>
    </row>
    <row r="7769" spans="1:4">
      <c r="A7769" s="194" t="s">
        <v>8502</v>
      </c>
      <c r="B7769" s="198" t="s">
        <v>429</v>
      </c>
      <c r="C7769" s="196">
        <f>'9'!D8-('9'!F8+'9'!H8)</f>
        <v>0</v>
      </c>
      <c r="D7769" s="229"/>
    </row>
    <row r="7770" spans="1:4">
      <c r="A7770" s="194" t="s">
        <v>8503</v>
      </c>
      <c r="B7770" s="198" t="s">
        <v>431</v>
      </c>
      <c r="C7770" s="196">
        <f>'9'!D9-('9'!F9+'9'!H9)</f>
        <v>0</v>
      </c>
      <c r="D7770" s="229"/>
    </row>
    <row r="7771" spans="1:4">
      <c r="A7771" s="194" t="s">
        <v>8504</v>
      </c>
      <c r="B7771" s="198" t="s">
        <v>433</v>
      </c>
      <c r="C7771" s="196">
        <f>'9'!D10-('9'!F10+'9'!H10)</f>
        <v>0</v>
      </c>
      <c r="D7771" s="229"/>
    </row>
    <row r="7772" spans="1:4">
      <c r="A7772" s="194" t="s">
        <v>8505</v>
      </c>
      <c r="B7772" s="198" t="s">
        <v>435</v>
      </c>
      <c r="C7772" s="196">
        <f>'9'!D11-('9'!F11+'9'!H11)</f>
        <v>0</v>
      </c>
      <c r="D7772" s="229"/>
    </row>
    <row r="7773" spans="1:4">
      <c r="A7773" s="194" t="s">
        <v>8506</v>
      </c>
      <c r="B7773" s="198" t="s">
        <v>437</v>
      </c>
      <c r="C7773" s="196">
        <f>'9'!D12-('9'!F12+'9'!H12)</f>
        <v>0</v>
      </c>
      <c r="D7773" s="229"/>
    </row>
    <row r="7774" spans="1:4">
      <c r="A7774" s="194" t="s">
        <v>8507</v>
      </c>
      <c r="B7774" s="198" t="s">
        <v>439</v>
      </c>
      <c r="C7774" s="196">
        <f>'9'!D13-('9'!F13+'9'!H13)</f>
        <v>0</v>
      </c>
      <c r="D7774" s="229"/>
    </row>
    <row r="7775" spans="1:4">
      <c r="A7775" s="194" t="s">
        <v>8508</v>
      </c>
      <c r="B7775" s="198" t="s">
        <v>441</v>
      </c>
      <c r="C7775" s="196">
        <f>'9'!D14-('9'!F14+'9'!H14)</f>
        <v>0</v>
      </c>
      <c r="D7775" s="229"/>
    </row>
    <row r="7776" spans="1:4">
      <c r="A7776" s="194" t="s">
        <v>8509</v>
      </c>
      <c r="B7776" s="198" t="s">
        <v>443</v>
      </c>
      <c r="C7776" s="196">
        <f>'9'!D15-('9'!F15+'9'!H15)</f>
        <v>0</v>
      </c>
      <c r="D7776" s="229"/>
    </row>
    <row r="7777" spans="1:4">
      <c r="A7777" s="194" t="s">
        <v>8510</v>
      </c>
      <c r="B7777" s="198" t="s">
        <v>445</v>
      </c>
      <c r="C7777" s="196">
        <f>'9'!D16-('9'!F16+'9'!H16)</f>
        <v>0</v>
      </c>
      <c r="D7777" s="229"/>
    </row>
    <row r="7778" spans="1:4">
      <c r="A7778" s="194" t="s">
        <v>8511</v>
      </c>
      <c r="B7778" s="198" t="s">
        <v>447</v>
      </c>
      <c r="C7778" s="196">
        <f>'9'!D17-('9'!F17+'9'!H17)</f>
        <v>0</v>
      </c>
      <c r="D7778" s="229"/>
    </row>
    <row r="7779" spans="1:4">
      <c r="A7779" s="194" t="s">
        <v>8512</v>
      </c>
      <c r="B7779" s="198" t="s">
        <v>449</v>
      </c>
      <c r="C7779" s="196">
        <f>'9'!D18-('9'!F18+'9'!H18)</f>
        <v>0</v>
      </c>
      <c r="D7779" s="229"/>
    </row>
    <row r="7780" spans="1:4">
      <c r="A7780" s="194" t="s">
        <v>8513</v>
      </c>
      <c r="B7780" s="198" t="s">
        <v>451</v>
      </c>
      <c r="C7780" s="196">
        <f>'9'!D19-('9'!F19+'9'!H19)</f>
        <v>0</v>
      </c>
      <c r="D7780" s="229"/>
    </row>
    <row r="7781" spans="1:4">
      <c r="A7781" s="194" t="s">
        <v>8514</v>
      </c>
      <c r="B7781" s="198" t="s">
        <v>453</v>
      </c>
      <c r="C7781" s="196">
        <f>'9'!D20-('9'!F20+'9'!H20)</f>
        <v>0</v>
      </c>
      <c r="D7781" s="229"/>
    </row>
    <row r="7782" spans="1:4">
      <c r="A7782" s="194" t="s">
        <v>8515</v>
      </c>
      <c r="B7782" s="198" t="s">
        <v>455</v>
      </c>
      <c r="C7782" s="196">
        <f>'9'!D21-('9'!F21+'9'!H21)</f>
        <v>0</v>
      </c>
      <c r="D7782" s="229"/>
    </row>
    <row r="7783" spans="1:4">
      <c r="A7783" s="194" t="s">
        <v>8516</v>
      </c>
      <c r="B7783" s="198" t="s">
        <v>457</v>
      </c>
      <c r="C7783" s="196">
        <f>'9'!D22-('9'!F22+'9'!H22)</f>
        <v>0</v>
      </c>
      <c r="D7783" s="229"/>
    </row>
    <row r="7784" spans="1:4">
      <c r="A7784" s="194" t="s">
        <v>8517</v>
      </c>
      <c r="B7784" s="198" t="s">
        <v>459</v>
      </c>
      <c r="C7784" s="196">
        <f>'9'!D23-('9'!F23+'9'!H23)</f>
        <v>0</v>
      </c>
      <c r="D7784" s="229"/>
    </row>
    <row r="7785" spans="1:4">
      <c r="A7785" s="194" t="s">
        <v>8518</v>
      </c>
      <c r="B7785" s="198" t="s">
        <v>461</v>
      </c>
      <c r="C7785" s="196">
        <f>'9'!D24-('9'!F24+'9'!H24)</f>
        <v>0</v>
      </c>
      <c r="D7785" s="229"/>
    </row>
    <row r="7786" spans="1:4">
      <c r="A7786" s="194" t="s">
        <v>8519</v>
      </c>
      <c r="B7786" s="198" t="s">
        <v>463</v>
      </c>
      <c r="C7786" s="196">
        <f>'9'!D25-('9'!F25+'9'!H25)</f>
        <v>0</v>
      </c>
      <c r="D7786" s="229"/>
    </row>
    <row r="7787" spans="1:4">
      <c r="A7787" s="194" t="s">
        <v>8520</v>
      </c>
      <c r="B7787" s="198" t="s">
        <v>465</v>
      </c>
      <c r="C7787" s="196">
        <f>'9'!D26-('9'!F26+'9'!H26)</f>
        <v>0</v>
      </c>
      <c r="D7787" s="229"/>
    </row>
    <row r="7788" spans="1:4">
      <c r="A7788" s="194" t="s">
        <v>8521</v>
      </c>
      <c r="B7788" s="198" t="s">
        <v>467</v>
      </c>
      <c r="C7788" s="196">
        <f>'9'!D27-('9'!F27+'9'!H27)</f>
        <v>0</v>
      </c>
      <c r="D7788" s="229"/>
    </row>
    <row r="7789" spans="1:4">
      <c r="A7789" s="194" t="s">
        <v>8522</v>
      </c>
      <c r="B7789" s="198" t="s">
        <v>469</v>
      </c>
      <c r="C7789" s="196">
        <f>'9'!D28-('9'!F28+'9'!H28)</f>
        <v>0</v>
      </c>
      <c r="D7789" s="229"/>
    </row>
    <row r="7790" spans="1:4">
      <c r="A7790" s="194" t="s">
        <v>8523</v>
      </c>
      <c r="B7790" s="198" t="s">
        <v>471</v>
      </c>
      <c r="C7790" s="196">
        <f>'9'!D29-('9'!F29+'9'!H29)</f>
        <v>0</v>
      </c>
      <c r="D7790" s="229"/>
    </row>
    <row r="7791" ht="25.5" spans="1:4">
      <c r="A7791" s="194" t="s">
        <v>8524</v>
      </c>
      <c r="B7791" s="199" t="s">
        <v>473</v>
      </c>
      <c r="C7791" s="196">
        <f>'9'!D30-('9'!F30+'9'!H30)</f>
        <v>0</v>
      </c>
      <c r="D7791" s="229"/>
    </row>
    <row r="7792" spans="1:4">
      <c r="A7792" s="194" t="s">
        <v>8525</v>
      </c>
      <c r="B7792" s="198" t="s">
        <v>475</v>
      </c>
      <c r="C7792" s="196">
        <f>'9'!D31-('9'!F31+'9'!H31)</f>
        <v>0</v>
      </c>
      <c r="D7792" s="229"/>
    </row>
    <row r="7793" spans="1:4">
      <c r="A7793" s="194" t="s">
        <v>8526</v>
      </c>
      <c r="B7793" s="198" t="s">
        <v>477</v>
      </c>
      <c r="C7793" s="196">
        <f>'10'!D6-('10'!F6+'10'!H6)</f>
        <v>0</v>
      </c>
      <c r="D7793" s="229"/>
    </row>
    <row r="7794" spans="1:4">
      <c r="A7794" s="194" t="s">
        <v>8527</v>
      </c>
      <c r="B7794" s="199" t="s">
        <v>479</v>
      </c>
      <c r="C7794" s="196">
        <f>'10'!D7-('10'!F7+'10'!H7)</f>
        <v>0</v>
      </c>
      <c r="D7794" s="229"/>
    </row>
    <row r="7795" spans="1:4">
      <c r="A7795" s="194" t="s">
        <v>8528</v>
      </c>
      <c r="B7795" s="198" t="s">
        <v>481</v>
      </c>
      <c r="C7795" s="196">
        <f>'10'!D8-('10'!F8+'10'!H8)</f>
        <v>0</v>
      </c>
      <c r="D7795" s="229"/>
    </row>
    <row r="7796" spans="1:4">
      <c r="A7796" s="194" t="s">
        <v>8529</v>
      </c>
      <c r="B7796" s="198" t="s">
        <v>483</v>
      </c>
      <c r="C7796" s="196">
        <f>'10'!D9-('10'!F9+'10'!H9)</f>
        <v>0</v>
      </c>
      <c r="D7796" s="229"/>
    </row>
    <row r="7797" spans="1:4">
      <c r="A7797" s="194" t="s">
        <v>8530</v>
      </c>
      <c r="B7797" s="198" t="s">
        <v>485</v>
      </c>
      <c r="C7797" s="196">
        <f>'10'!D10-('10'!F10+'10'!H10)</f>
        <v>0</v>
      </c>
      <c r="D7797" s="229"/>
    </row>
    <row r="7798" spans="1:4">
      <c r="A7798" s="194" t="s">
        <v>8531</v>
      </c>
      <c r="B7798" s="198" t="s">
        <v>487</v>
      </c>
      <c r="C7798" s="196">
        <f>'10'!D11-('10'!F11+'10'!H11)</f>
        <v>0</v>
      </c>
      <c r="D7798" s="229"/>
    </row>
    <row r="7799" spans="1:4">
      <c r="A7799" s="194" t="s">
        <v>8532</v>
      </c>
      <c r="B7799" s="198" t="s">
        <v>489</v>
      </c>
      <c r="C7799" s="196">
        <f>'10'!D12-('10'!F12+'10'!H12)</f>
        <v>0</v>
      </c>
      <c r="D7799" s="229"/>
    </row>
    <row r="7800" spans="1:4">
      <c r="A7800" s="194" t="s">
        <v>8533</v>
      </c>
      <c r="B7800" s="198" t="s">
        <v>491</v>
      </c>
      <c r="C7800" s="196">
        <f>'10'!D13-('10'!F13+'10'!H13)</f>
        <v>0</v>
      </c>
      <c r="D7800" s="229"/>
    </row>
    <row r="7801" spans="1:4">
      <c r="A7801" s="194" t="s">
        <v>8534</v>
      </c>
      <c r="B7801" s="198" t="s">
        <v>493</v>
      </c>
      <c r="C7801" s="196">
        <f>'10'!D14-('10'!F14+'10'!H14)</f>
        <v>0</v>
      </c>
      <c r="D7801" s="229"/>
    </row>
    <row r="7802" spans="1:4">
      <c r="A7802" s="194" t="s">
        <v>8535</v>
      </c>
      <c r="B7802" s="198" t="s">
        <v>495</v>
      </c>
      <c r="C7802" s="196">
        <f>'10'!D15-('10'!F15+'10'!H15)</f>
        <v>0</v>
      </c>
      <c r="D7802" s="229"/>
    </row>
    <row r="7803" spans="1:4">
      <c r="A7803" s="194" t="s">
        <v>8536</v>
      </c>
      <c r="B7803" s="198" t="s">
        <v>497</v>
      </c>
      <c r="C7803" s="196">
        <f>'10'!D16-('10'!F16+'10'!H16)</f>
        <v>0</v>
      </c>
      <c r="D7803" s="229"/>
    </row>
    <row r="7804" spans="1:4">
      <c r="A7804" s="194" t="s">
        <v>8537</v>
      </c>
      <c r="B7804" s="198" t="s">
        <v>499</v>
      </c>
      <c r="C7804" s="196">
        <f>'10'!D17-('10'!F17+'10'!H17)</f>
        <v>0</v>
      </c>
      <c r="D7804" s="229"/>
    </row>
    <row r="7805" spans="1:4">
      <c r="A7805" s="194" t="s">
        <v>8538</v>
      </c>
      <c r="B7805" s="198" t="s">
        <v>501</v>
      </c>
      <c r="C7805" s="196">
        <f>'10'!D18-('10'!F18+'10'!H18)</f>
        <v>0</v>
      </c>
      <c r="D7805" s="229"/>
    </row>
    <row r="7806" spans="1:4">
      <c r="A7806" s="194" t="s">
        <v>8539</v>
      </c>
      <c r="B7806" s="198" t="s">
        <v>503</v>
      </c>
      <c r="C7806" s="196">
        <f>'10'!D19-('10'!F19+'10'!H19)</f>
        <v>0</v>
      </c>
      <c r="D7806" s="229"/>
    </row>
    <row r="7807" spans="1:4">
      <c r="A7807" s="194" t="s">
        <v>8540</v>
      </c>
      <c r="B7807" s="198" t="s">
        <v>505</v>
      </c>
      <c r="C7807" s="196">
        <f>'10'!D20-('10'!F20+'10'!H20)</f>
        <v>0</v>
      </c>
      <c r="D7807" s="229"/>
    </row>
    <row r="7808" spans="1:4">
      <c r="A7808" s="194" t="s">
        <v>8541</v>
      </c>
      <c r="B7808" s="198" t="s">
        <v>507</v>
      </c>
      <c r="C7808" s="196">
        <f>'10'!D21-('10'!F21+'10'!H21)</f>
        <v>0</v>
      </c>
      <c r="D7808" s="229"/>
    </row>
    <row r="7809" spans="1:4">
      <c r="A7809" s="194" t="s">
        <v>8542</v>
      </c>
      <c r="B7809" s="198" t="s">
        <v>509</v>
      </c>
      <c r="C7809" s="196">
        <f>'10'!D22-('10'!F22+'10'!H22)</f>
        <v>0</v>
      </c>
      <c r="D7809" s="229"/>
    </row>
    <row r="7810" spans="1:4">
      <c r="A7810" s="194" t="s">
        <v>8543</v>
      </c>
      <c r="B7810" s="198" t="s">
        <v>511</v>
      </c>
      <c r="C7810" s="196">
        <f>'10'!D23-('10'!F23+'10'!H23)</f>
        <v>0</v>
      </c>
      <c r="D7810" s="229"/>
    </row>
    <row r="7811" spans="1:4">
      <c r="A7811" s="194" t="s">
        <v>8544</v>
      </c>
      <c r="B7811" s="198" t="s">
        <v>513</v>
      </c>
      <c r="C7811" s="196">
        <f>'10'!D24-('10'!F24+'10'!H24)</f>
        <v>0</v>
      </c>
      <c r="D7811" s="229"/>
    </row>
    <row r="7812" spans="1:4">
      <c r="A7812" s="194" t="s">
        <v>8545</v>
      </c>
      <c r="B7812" s="198" t="s">
        <v>515</v>
      </c>
      <c r="C7812" s="196">
        <f>'10'!D25-('10'!F25+'10'!H25)</f>
        <v>0</v>
      </c>
      <c r="D7812" s="229"/>
    </row>
    <row r="7813" spans="1:4">
      <c r="A7813" s="194" t="s">
        <v>8546</v>
      </c>
      <c r="B7813" s="198" t="s">
        <v>517</v>
      </c>
      <c r="C7813" s="196" t="e">
        <f>'10'!D26-('10'!F26+'10'!H26)</f>
        <v>#VALUE!</v>
      </c>
      <c r="D7813" s="229"/>
    </row>
    <row r="7814" spans="1:4">
      <c r="A7814" s="194" t="s">
        <v>8547</v>
      </c>
      <c r="B7814" s="198" t="s">
        <v>519</v>
      </c>
      <c r="C7814" s="196">
        <f>'10'!D27-('10'!F27+'10'!H27)</f>
        <v>0</v>
      </c>
      <c r="D7814" s="229"/>
    </row>
    <row r="7815" spans="1:4">
      <c r="A7815" s="194" t="s">
        <v>8548</v>
      </c>
      <c r="B7815" s="198" t="s">
        <v>521</v>
      </c>
      <c r="C7815" s="196">
        <f>'10'!D28-('10'!F28+'10'!H28)</f>
        <v>0</v>
      </c>
      <c r="D7815" s="229"/>
    </row>
    <row r="7816" ht="25.5" spans="1:4">
      <c r="A7816" s="194" t="s">
        <v>8549</v>
      </c>
      <c r="B7816" s="198" t="s">
        <v>523</v>
      </c>
      <c r="C7816" s="196">
        <f>'10'!D29-('10'!F29+'10'!H29)</f>
        <v>0</v>
      </c>
      <c r="D7816" s="229"/>
    </row>
    <row r="7817" spans="1:4">
      <c r="A7817" s="194" t="s">
        <v>8550</v>
      </c>
      <c r="B7817" s="198" t="s">
        <v>6988</v>
      </c>
      <c r="C7817" s="196">
        <f>'10'!D30-('10'!F30+'10'!H30)</f>
        <v>0</v>
      </c>
      <c r="D7817" s="229"/>
    </row>
    <row r="7818" spans="1:4">
      <c r="A7818" s="194" t="s">
        <v>8551</v>
      </c>
      <c r="B7818" s="198" t="s">
        <v>527</v>
      </c>
      <c r="C7818" s="196" t="e">
        <f>'10'!D31-('10'!F31+'10'!H31)</f>
        <v>#VALUE!</v>
      </c>
      <c r="D7818" s="229"/>
    </row>
    <row r="7819" spans="1:4">
      <c r="A7819" s="194" t="s">
        <v>8552</v>
      </c>
      <c r="B7819" s="198" t="s">
        <v>529</v>
      </c>
      <c r="C7819" s="196" t="e">
        <f>'10'!D32-('10'!F32+'10'!H32)</f>
        <v>#VALUE!</v>
      </c>
      <c r="D7819" s="229"/>
    </row>
    <row r="7820" spans="1:4">
      <c r="A7820" s="194" t="s">
        <v>8553</v>
      </c>
      <c r="B7820" s="198" t="s">
        <v>531</v>
      </c>
      <c r="C7820" s="196" t="e">
        <f>'10'!D33-('10'!F33+'10'!H33)</f>
        <v>#VALUE!</v>
      </c>
      <c r="D7820" s="229"/>
    </row>
    <row r="7821" spans="1:4">
      <c r="A7821" s="194" t="s">
        <v>8554</v>
      </c>
      <c r="B7821" s="198" t="s">
        <v>533</v>
      </c>
      <c r="C7821" s="196" t="e">
        <f>'11'!D6-('11'!F6+'11'!H6)</f>
        <v>#VALUE!</v>
      </c>
      <c r="D7821" s="229"/>
    </row>
    <row r="7822" spans="1:4">
      <c r="A7822" s="194" t="s">
        <v>8555</v>
      </c>
      <c r="B7822" s="198" t="s">
        <v>535</v>
      </c>
      <c r="C7822" s="196" t="e">
        <f>'11'!D7-('11'!F7+'11'!H7)</f>
        <v>#VALUE!</v>
      </c>
      <c r="D7822" s="229"/>
    </row>
    <row r="7823" spans="1:4">
      <c r="A7823" s="194" t="s">
        <v>8556</v>
      </c>
      <c r="B7823" s="198" t="s">
        <v>537</v>
      </c>
      <c r="C7823" s="196">
        <f>'11'!D8-('11'!F8+'11'!H8)</f>
        <v>1.5</v>
      </c>
      <c r="D7823" s="229"/>
    </row>
    <row r="7824" spans="1:4">
      <c r="A7824" s="194" t="s">
        <v>8557</v>
      </c>
      <c r="B7824" s="198" t="s">
        <v>539</v>
      </c>
      <c r="C7824" s="196">
        <f>'11'!D9-('11'!F9+'11'!H9)</f>
        <v>0</v>
      </c>
      <c r="D7824" s="229"/>
    </row>
    <row r="7825" spans="1:4">
      <c r="A7825" s="194" t="s">
        <v>8558</v>
      </c>
      <c r="B7825" s="198" t="s">
        <v>541</v>
      </c>
      <c r="C7825" s="196">
        <f>'11'!D10-('11'!F10+'11'!H10)</f>
        <v>0</v>
      </c>
      <c r="D7825" s="229"/>
    </row>
    <row r="7826" spans="1:4">
      <c r="A7826" s="194" t="s">
        <v>8559</v>
      </c>
      <c r="B7826" s="198" t="s">
        <v>543</v>
      </c>
      <c r="C7826" s="196">
        <f>'11'!D11-('11'!F11+'11'!H11)</f>
        <v>0</v>
      </c>
      <c r="D7826" s="229"/>
    </row>
    <row r="7827" spans="1:4">
      <c r="A7827" s="194" t="s">
        <v>8560</v>
      </c>
      <c r="B7827" s="198" t="s">
        <v>545</v>
      </c>
      <c r="C7827" s="196">
        <f>'11'!D12-('11'!F12+'11'!H12)</f>
        <v>0</v>
      </c>
      <c r="D7827" s="229"/>
    </row>
    <row r="7828" spans="1:4">
      <c r="A7828" s="194" t="s">
        <v>8561</v>
      </c>
      <c r="B7828" s="198" t="s">
        <v>547</v>
      </c>
      <c r="C7828" s="196">
        <f>'11'!D13-('11'!F13+'11'!H13)</f>
        <v>0</v>
      </c>
      <c r="D7828" s="229"/>
    </row>
    <row r="7829" spans="1:4">
      <c r="A7829" s="194" t="s">
        <v>8562</v>
      </c>
      <c r="B7829" s="198" t="s">
        <v>549</v>
      </c>
      <c r="C7829" s="196">
        <f>'11'!D14-('11'!F14+'11'!H14)</f>
        <v>0</v>
      </c>
      <c r="D7829" s="229"/>
    </row>
    <row r="7830" spans="1:4">
      <c r="A7830" s="194" t="s">
        <v>8563</v>
      </c>
      <c r="B7830" s="198" t="s">
        <v>551</v>
      </c>
      <c r="C7830" s="196">
        <f>'11'!D15-('11'!F15+'11'!H15)</f>
        <v>0</v>
      </c>
      <c r="D7830" s="229"/>
    </row>
    <row r="7831" spans="1:4">
      <c r="A7831" s="194" t="s">
        <v>8564</v>
      </c>
      <c r="B7831" s="198" t="s">
        <v>553</v>
      </c>
      <c r="C7831" s="196">
        <f>'11'!D16-('11'!F16+'11'!H16)</f>
        <v>0</v>
      </c>
      <c r="D7831" s="229"/>
    </row>
    <row r="7832" spans="1:4">
      <c r="A7832" s="194" t="s">
        <v>8565</v>
      </c>
      <c r="B7832" s="198" t="s">
        <v>555</v>
      </c>
      <c r="C7832" s="196">
        <f>'11'!D17-('11'!F17+'11'!H17)</f>
        <v>0</v>
      </c>
      <c r="D7832" s="229"/>
    </row>
    <row r="7833" spans="1:4">
      <c r="A7833" s="194" t="s">
        <v>8566</v>
      </c>
      <c r="B7833" s="198" t="s">
        <v>557</v>
      </c>
      <c r="C7833" s="196">
        <f>'11'!D18-'11'!H18</f>
        <v>0</v>
      </c>
      <c r="D7833" s="229"/>
    </row>
    <row r="7834" spans="1:4">
      <c r="A7834" s="194" t="s">
        <v>8567</v>
      </c>
      <c r="B7834" s="198" t="s">
        <v>559</v>
      </c>
      <c r="C7834" s="196">
        <f>'11'!D19-('11'!F19+'11'!H19)</f>
        <v>0</v>
      </c>
      <c r="D7834" s="229"/>
    </row>
    <row r="7835" spans="1:4">
      <c r="A7835" s="194" t="s">
        <v>8568</v>
      </c>
      <c r="B7835" s="198" t="s">
        <v>561</v>
      </c>
      <c r="C7835" s="196">
        <f>'11'!D20-('11'!F20+'11'!H20)</f>
        <v>0</v>
      </c>
      <c r="D7835" s="229"/>
    </row>
    <row r="7836" spans="1:4">
      <c r="A7836" s="194" t="s">
        <v>8569</v>
      </c>
      <c r="B7836" s="198" t="s">
        <v>563</v>
      </c>
      <c r="C7836" s="196">
        <f>'11'!D21-('11'!F21+'11'!H21)</f>
        <v>0</v>
      </c>
      <c r="D7836" s="229"/>
    </row>
    <row r="7837" spans="1:4">
      <c r="A7837" s="194" t="s">
        <v>8570</v>
      </c>
      <c r="B7837" s="198" t="s">
        <v>254</v>
      </c>
      <c r="C7837" s="196">
        <f>'11'!D22-('11'!F22+'11'!H22)</f>
        <v>0</v>
      </c>
      <c r="D7837" s="229"/>
    </row>
    <row r="7838" spans="1:4">
      <c r="A7838" s="194" t="s">
        <v>8571</v>
      </c>
      <c r="B7838" s="198" t="s">
        <v>566</v>
      </c>
      <c r="C7838" s="196">
        <f>'11'!D23-('11'!F23+'11'!H23)</f>
        <v>0</v>
      </c>
      <c r="D7838" s="229"/>
    </row>
    <row r="7839" spans="1:4">
      <c r="A7839" s="194" t="s">
        <v>8572</v>
      </c>
      <c r="B7839" s="198" t="s">
        <v>568</v>
      </c>
      <c r="C7839" s="196">
        <f>'11'!D24-('11'!F24+'11'!H24)</f>
        <v>0</v>
      </c>
      <c r="D7839" s="229"/>
    </row>
    <row r="7840" spans="1:4">
      <c r="A7840" s="194" t="s">
        <v>8573</v>
      </c>
      <c r="B7840" s="198" t="s">
        <v>570</v>
      </c>
      <c r="C7840" s="196">
        <f>'11'!D25-('11'!F25+'11'!H25)</f>
        <v>0</v>
      </c>
      <c r="D7840" s="229"/>
    </row>
    <row r="7841" spans="1:4">
      <c r="A7841" s="194" t="s">
        <v>8574</v>
      </c>
      <c r="B7841" s="198" t="s">
        <v>572</v>
      </c>
      <c r="C7841" s="196">
        <f>'11'!D26-('11'!F26+'11'!H26)</f>
        <v>0</v>
      </c>
      <c r="D7841" s="229"/>
    </row>
    <row r="7842" spans="1:4">
      <c r="A7842" s="194" t="s">
        <v>8575</v>
      </c>
      <c r="B7842" s="198" t="s">
        <v>574</v>
      </c>
      <c r="C7842" s="196">
        <f>'11'!D27-('11'!F27+'11'!H27)</f>
        <v>0</v>
      </c>
      <c r="D7842" s="229"/>
    </row>
    <row r="7843" spans="1:4">
      <c r="A7843" s="194" t="s">
        <v>8576</v>
      </c>
      <c r="B7843" s="198" t="s">
        <v>576</v>
      </c>
      <c r="C7843" s="196">
        <f>'11'!D28-('11'!F28+'11'!H28)</f>
        <v>0</v>
      </c>
      <c r="D7843" s="229"/>
    </row>
    <row r="7844" spans="1:4">
      <c r="A7844" s="194" t="s">
        <v>8577</v>
      </c>
      <c r="B7844" s="198" t="s">
        <v>578</v>
      </c>
      <c r="C7844" s="196">
        <f>'11'!D30-('11'!F30+'11'!H30)</f>
        <v>0</v>
      </c>
      <c r="D7844" s="229"/>
    </row>
    <row r="7845" spans="1:4">
      <c r="A7845" s="194" t="s">
        <v>8578</v>
      </c>
      <c r="B7845" s="198" t="s">
        <v>582</v>
      </c>
      <c r="C7845" s="196">
        <f>'12'!D7-('12'!F7+'12'!H7)</f>
        <v>0</v>
      </c>
      <c r="D7845" s="229"/>
    </row>
    <row r="7846" spans="1:4">
      <c r="A7846" s="194" t="s">
        <v>8579</v>
      </c>
      <c r="B7846" s="198" t="s">
        <v>584</v>
      </c>
      <c r="C7846" s="196">
        <f>'12'!D8-('12'!F8+'12'!H8)</f>
        <v>0</v>
      </c>
      <c r="D7846" s="229"/>
    </row>
    <row r="7847" spans="1:4">
      <c r="A7847" s="194" t="s">
        <v>8580</v>
      </c>
      <c r="B7847" s="198" t="s">
        <v>586</v>
      </c>
      <c r="C7847" s="196">
        <f>'12'!D13-('12'!F13+'12'!H13)</f>
        <v>1.5</v>
      </c>
      <c r="D7847" s="229"/>
    </row>
    <row r="7848" spans="1:4">
      <c r="A7848" s="194" t="s">
        <v>8581</v>
      </c>
      <c r="B7848" s="198" t="s">
        <v>588</v>
      </c>
      <c r="C7848" s="196">
        <f>'12'!D17-('12'!F17+'12'!H17)</f>
        <v>1.5</v>
      </c>
      <c r="D7848" s="229"/>
    </row>
    <row r="7849" ht="25.5" spans="1:4">
      <c r="A7849" s="194" t="s">
        <v>8582</v>
      </c>
      <c r="B7849" s="198" t="s">
        <v>2662</v>
      </c>
      <c r="C7849" s="196">
        <f>'12'!D19-('12'!F19+'12'!H19)</f>
        <v>0.5</v>
      </c>
      <c r="D7849" s="229"/>
    </row>
    <row r="7850" spans="1:4">
      <c r="A7850" s="194" t="s">
        <v>8583</v>
      </c>
      <c r="B7850" s="199" t="s">
        <v>592</v>
      </c>
      <c r="C7850" s="196">
        <f>'12'!D20-('12'!F20+'12'!H20)</f>
        <v>0</v>
      </c>
      <c r="D7850" s="229"/>
    </row>
    <row r="7851" spans="1:4">
      <c r="A7851" s="194" t="s">
        <v>8584</v>
      </c>
      <c r="B7851" s="198" t="s">
        <v>594</v>
      </c>
      <c r="C7851" s="196">
        <f>'12'!D22-('12'!F22+'12'!H22)</f>
        <v>0</v>
      </c>
      <c r="D7851" s="229"/>
    </row>
    <row r="7852" spans="1:4">
      <c r="A7852" s="194" t="s">
        <v>8585</v>
      </c>
      <c r="B7852" s="198" t="s">
        <v>596</v>
      </c>
      <c r="C7852" s="196">
        <f>'12'!D23-('12'!F23+'12'!H23)</f>
        <v>0</v>
      </c>
      <c r="D7852" s="229"/>
    </row>
    <row r="7853" spans="1:4">
      <c r="A7853" s="194" t="s">
        <v>8586</v>
      </c>
      <c r="B7853" s="198" t="s">
        <v>598</v>
      </c>
      <c r="C7853" s="196">
        <f>'12'!D24-('12'!F24+'12'!H24)</f>
        <v>0</v>
      </c>
      <c r="D7853" s="229"/>
    </row>
    <row r="7854" spans="1:4">
      <c r="A7854" s="194" t="s">
        <v>8587</v>
      </c>
      <c r="B7854" s="198" t="s">
        <v>600</v>
      </c>
      <c r="C7854" s="196">
        <f>'12'!D25-('12'!F25+'12'!H25)</f>
        <v>0</v>
      </c>
      <c r="D7854" s="229"/>
    </row>
    <row r="7855" spans="1:4">
      <c r="A7855" s="194" t="s">
        <v>8588</v>
      </c>
      <c r="B7855" s="198" t="s">
        <v>602</v>
      </c>
      <c r="C7855" s="196">
        <f>'12'!D26-('12'!F26+'12'!H26)</f>
        <v>0</v>
      </c>
      <c r="D7855" s="229"/>
    </row>
    <row r="7856" spans="1:4">
      <c r="A7856" s="194" t="s">
        <v>8589</v>
      </c>
      <c r="B7856" s="198" t="s">
        <v>559</v>
      </c>
      <c r="C7856" s="196">
        <f>'12'!D27-('12'!F27+'12'!H27)</f>
        <v>0</v>
      </c>
      <c r="D7856" s="229"/>
    </row>
    <row r="7857" spans="1:4">
      <c r="A7857" s="194" t="s">
        <v>8590</v>
      </c>
      <c r="B7857" s="198" t="s">
        <v>605</v>
      </c>
      <c r="C7857" s="196">
        <f>'13'!D6-('13'!F6+'13'!H6)</f>
        <v>0</v>
      </c>
      <c r="D7857" s="229"/>
    </row>
    <row r="7858" spans="1:4">
      <c r="A7858" s="194" t="s">
        <v>8591</v>
      </c>
      <c r="B7858" s="198" t="s">
        <v>607</v>
      </c>
      <c r="C7858" s="196">
        <f>'13'!D7-('13'!F7+'13'!H7)</f>
        <v>0</v>
      </c>
      <c r="D7858" s="229"/>
    </row>
    <row r="7859" spans="1:4">
      <c r="A7859" s="194" t="s">
        <v>8592</v>
      </c>
      <c r="B7859" s="198" t="s">
        <v>358</v>
      </c>
      <c r="C7859" s="196">
        <f>'13'!D8-('13'!F8+'13'!H8)</f>
        <v>1</v>
      </c>
      <c r="D7859" s="229"/>
    </row>
    <row r="7860" spans="1:4">
      <c r="A7860" s="194" t="s">
        <v>8593</v>
      </c>
      <c r="B7860" s="198" t="s">
        <v>610</v>
      </c>
      <c r="C7860" s="196">
        <f>'13'!D9-('13'!F9+'13'!H9)</f>
        <v>0</v>
      </c>
      <c r="D7860" s="229"/>
    </row>
    <row r="7861" spans="1:4">
      <c r="A7861" s="194" t="s">
        <v>8594</v>
      </c>
      <c r="B7861" s="198" t="s">
        <v>612</v>
      </c>
      <c r="C7861" s="196">
        <f>'13'!D10-('13'!F10+'13'!H10)</f>
        <v>0</v>
      </c>
      <c r="D7861" s="229"/>
    </row>
    <row r="7862" spans="1:4">
      <c r="A7862" s="194" t="s">
        <v>8595</v>
      </c>
      <c r="B7862" s="198" t="s">
        <v>614</v>
      </c>
      <c r="C7862" s="196">
        <f>'13'!D11-('13'!F11+'13'!H11)</f>
        <v>0</v>
      </c>
      <c r="D7862" s="229"/>
    </row>
    <row r="7863" spans="1:4">
      <c r="A7863" s="194" t="s">
        <v>8596</v>
      </c>
      <c r="B7863" s="198" t="s">
        <v>616</v>
      </c>
      <c r="C7863" s="196">
        <f>'13'!D12-('13'!F12+'13'!H12)</f>
        <v>0</v>
      </c>
      <c r="D7863" s="229"/>
    </row>
    <row r="7864" spans="1:4">
      <c r="A7864" s="194" t="s">
        <v>8597</v>
      </c>
      <c r="B7864" s="198" t="s">
        <v>618</v>
      </c>
      <c r="C7864" s="196">
        <f>'13'!D13-('13'!F13+'13'!H13)</f>
        <v>0</v>
      </c>
      <c r="D7864" s="229"/>
    </row>
    <row r="7865" spans="1:4">
      <c r="A7865" s="194" t="s">
        <v>8598</v>
      </c>
      <c r="B7865" s="198" t="s">
        <v>620</v>
      </c>
      <c r="C7865" s="196">
        <f>'13'!D19-('13'!F19+'13'!H19)</f>
        <v>0</v>
      </c>
      <c r="D7865" s="229"/>
    </row>
    <row r="7866" spans="1:4">
      <c r="A7866" s="194" t="s">
        <v>8599</v>
      </c>
      <c r="B7866" s="199" t="s">
        <v>622</v>
      </c>
      <c r="C7866" s="196">
        <f>'13'!D20-('13'!F20+'13'!H20)</f>
        <v>0</v>
      </c>
      <c r="D7866" s="229"/>
    </row>
    <row r="7867" spans="1:4">
      <c r="A7867" s="194" t="s">
        <v>8600</v>
      </c>
      <c r="B7867" s="199" t="s">
        <v>624</v>
      </c>
      <c r="C7867" s="196">
        <f>'13'!D21-('13'!F21+'13'!H21)</f>
        <v>0</v>
      </c>
      <c r="D7867" s="229"/>
    </row>
    <row r="7868" spans="1:4">
      <c r="A7868" s="194" t="s">
        <v>8601</v>
      </c>
      <c r="B7868" s="198" t="s">
        <v>626</v>
      </c>
      <c r="C7868" s="196">
        <f>'13'!D22-('13'!F22+'13'!H22)</f>
        <v>0</v>
      </c>
      <c r="D7868" s="229"/>
    </row>
    <row r="7869" spans="1:4">
      <c r="A7869" s="194" t="s">
        <v>8602</v>
      </c>
      <c r="B7869" s="198" t="s">
        <v>628</v>
      </c>
      <c r="C7869" s="196">
        <f>'13'!D23-('13'!F23+'13'!H23)</f>
        <v>0.5</v>
      </c>
      <c r="D7869" s="229"/>
    </row>
    <row r="7870" spans="1:4">
      <c r="A7870" s="194" t="s">
        <v>8603</v>
      </c>
      <c r="B7870" s="198" t="s">
        <v>630</v>
      </c>
      <c r="C7870" s="196">
        <f>'13'!D24-('13'!F24+'13'!H24)</f>
        <v>0</v>
      </c>
      <c r="D7870" s="229"/>
    </row>
    <row r="7871" spans="1:4">
      <c r="A7871" s="194" t="s">
        <v>8604</v>
      </c>
      <c r="B7871" s="198" t="s">
        <v>7361</v>
      </c>
      <c r="C7871" s="196">
        <f>'13'!D25-('13'!F25+'13'!H25)</f>
        <v>3.5</v>
      </c>
      <c r="D7871" s="229"/>
    </row>
    <row r="7872" ht="25.5" spans="1:4">
      <c r="A7872" s="194" t="s">
        <v>8605</v>
      </c>
      <c r="B7872" s="195" t="s">
        <v>7732</v>
      </c>
      <c r="C7872" s="196"/>
      <c r="D7872" s="229"/>
    </row>
    <row r="7873" spans="1:4">
      <c r="A7873" s="194" t="s">
        <v>8606</v>
      </c>
      <c r="B7873" s="230" t="s">
        <v>7734</v>
      </c>
      <c r="C7873" s="196"/>
      <c r="D7873" s="229"/>
    </row>
    <row r="7874" spans="1:4">
      <c r="A7874" s="194" t="s">
        <v>8607</v>
      </c>
      <c r="B7874" s="195" t="s">
        <v>2693</v>
      </c>
      <c r="C7874" s="196"/>
      <c r="D7874" s="229"/>
    </row>
    <row r="7875" spans="1:4">
      <c r="A7875" s="194" t="s">
        <v>8608</v>
      </c>
      <c r="B7875" s="198" t="s">
        <v>394</v>
      </c>
      <c r="C7875" s="196"/>
      <c r="D7875" s="229"/>
    </row>
    <row r="7876" spans="1:4">
      <c r="A7876" s="194" t="s">
        <v>8609</v>
      </c>
      <c r="B7876" s="198" t="s">
        <v>396</v>
      </c>
      <c r="C7876" s="196"/>
      <c r="D7876" s="229"/>
    </row>
    <row r="7877" spans="1:4">
      <c r="A7877" s="194" t="s">
        <v>8610</v>
      </c>
      <c r="B7877" s="198" t="s">
        <v>398</v>
      </c>
      <c r="C7877" s="196"/>
      <c r="D7877" s="229"/>
    </row>
    <row r="7878" spans="1:4">
      <c r="A7878" s="194" t="s">
        <v>8611</v>
      </c>
      <c r="B7878" s="198" t="s">
        <v>84</v>
      </c>
      <c r="C7878" s="196"/>
      <c r="D7878" s="229"/>
    </row>
    <row r="7879" spans="1:4">
      <c r="A7879" s="194" t="s">
        <v>8612</v>
      </c>
      <c r="B7879" s="198" t="s">
        <v>401</v>
      </c>
      <c r="C7879" s="196"/>
      <c r="D7879" s="229"/>
    </row>
    <row r="7880" spans="1:4">
      <c r="A7880" s="194" t="s">
        <v>8613</v>
      </c>
      <c r="B7880" s="198" t="s">
        <v>403</v>
      </c>
      <c r="C7880" s="196"/>
      <c r="D7880" s="229"/>
    </row>
    <row r="7881" spans="1:4">
      <c r="A7881" s="194" t="s">
        <v>8614</v>
      </c>
      <c r="B7881" s="198" t="s">
        <v>405</v>
      </c>
      <c r="C7881" s="196"/>
      <c r="D7881" s="229"/>
    </row>
    <row r="7882" spans="1:4">
      <c r="A7882" s="194" t="s">
        <v>8615</v>
      </c>
      <c r="B7882" s="198" t="s">
        <v>407</v>
      </c>
      <c r="C7882" s="196"/>
      <c r="D7882" s="229"/>
    </row>
    <row r="7883" spans="1:4">
      <c r="A7883" s="194" t="s">
        <v>8616</v>
      </c>
      <c r="B7883" s="198" t="s">
        <v>409</v>
      </c>
      <c r="C7883" s="196"/>
      <c r="D7883" s="229"/>
    </row>
    <row r="7884" spans="1:4">
      <c r="A7884" s="194" t="s">
        <v>8617</v>
      </c>
      <c r="B7884" s="198" t="s">
        <v>411</v>
      </c>
      <c r="C7884" s="196"/>
      <c r="D7884" s="229"/>
    </row>
    <row r="7885" spans="1:4">
      <c r="A7885" s="194" t="s">
        <v>8618</v>
      </c>
      <c r="B7885" s="198" t="s">
        <v>413</v>
      </c>
      <c r="C7885" s="196"/>
      <c r="D7885" s="229"/>
    </row>
    <row r="7886" spans="1:4">
      <c r="A7886" s="194" t="s">
        <v>8619</v>
      </c>
      <c r="B7886" s="198" t="s">
        <v>415</v>
      </c>
      <c r="C7886" s="196"/>
      <c r="D7886" s="229"/>
    </row>
    <row r="7887" spans="1:4">
      <c r="A7887" s="194" t="s">
        <v>8620</v>
      </c>
      <c r="B7887" s="198" t="s">
        <v>417</v>
      </c>
      <c r="C7887" s="196"/>
      <c r="D7887" s="229"/>
    </row>
    <row r="7888" spans="1:4">
      <c r="A7888" s="194" t="s">
        <v>8621</v>
      </c>
      <c r="B7888" s="198" t="s">
        <v>419</v>
      </c>
      <c r="C7888" s="196"/>
      <c r="D7888" s="229"/>
    </row>
    <row r="7889" spans="1:4">
      <c r="A7889" s="194" t="s">
        <v>8622</v>
      </c>
      <c r="B7889" s="198" t="s">
        <v>421</v>
      </c>
      <c r="C7889" s="196"/>
      <c r="D7889" s="229"/>
    </row>
    <row r="7890" spans="1:4">
      <c r="A7890" s="194" t="s">
        <v>8623</v>
      </c>
      <c r="B7890" s="198" t="s">
        <v>423</v>
      </c>
      <c r="C7890" s="196"/>
      <c r="D7890" s="229"/>
    </row>
    <row r="7891" spans="1:4">
      <c r="A7891" s="194" t="s">
        <v>8624</v>
      </c>
      <c r="B7891" s="198" t="s">
        <v>425</v>
      </c>
      <c r="C7891" s="196"/>
      <c r="D7891" s="229"/>
    </row>
    <row r="7892" spans="1:4">
      <c r="A7892" s="194" t="s">
        <v>8625</v>
      </c>
      <c r="B7892" s="198" t="s">
        <v>427</v>
      </c>
      <c r="C7892" s="196"/>
      <c r="D7892" s="229"/>
    </row>
    <row r="7893" spans="1:4">
      <c r="A7893" s="194" t="s">
        <v>8626</v>
      </c>
      <c r="B7893" s="198" t="s">
        <v>429</v>
      </c>
      <c r="C7893" s="196"/>
      <c r="D7893" s="229"/>
    </row>
    <row r="7894" spans="1:4">
      <c r="A7894" s="194" t="s">
        <v>8627</v>
      </c>
      <c r="B7894" s="198" t="s">
        <v>431</v>
      </c>
      <c r="C7894" s="196"/>
      <c r="D7894" s="229"/>
    </row>
    <row r="7895" spans="1:4">
      <c r="A7895" s="194" t="s">
        <v>8628</v>
      </c>
      <c r="B7895" s="198" t="s">
        <v>433</v>
      </c>
      <c r="C7895" s="196"/>
      <c r="D7895" s="229"/>
    </row>
    <row r="7896" spans="1:4">
      <c r="A7896" s="194" t="s">
        <v>8629</v>
      </c>
      <c r="B7896" s="198" t="s">
        <v>435</v>
      </c>
      <c r="C7896" s="196"/>
      <c r="D7896" s="229"/>
    </row>
    <row r="7897" spans="1:4">
      <c r="A7897" s="194" t="s">
        <v>8630</v>
      </c>
      <c r="B7897" s="198" t="s">
        <v>437</v>
      </c>
      <c r="C7897" s="196"/>
      <c r="D7897" s="229"/>
    </row>
    <row r="7898" spans="1:4">
      <c r="A7898" s="194" t="s">
        <v>8631</v>
      </c>
      <c r="B7898" s="198" t="s">
        <v>439</v>
      </c>
      <c r="C7898" s="196"/>
      <c r="D7898" s="229"/>
    </row>
    <row r="7899" spans="1:4">
      <c r="A7899" s="194" t="s">
        <v>8632</v>
      </c>
      <c r="B7899" s="198" t="s">
        <v>441</v>
      </c>
      <c r="C7899" s="196"/>
      <c r="D7899" s="229"/>
    </row>
    <row r="7900" spans="1:4">
      <c r="A7900" s="194" t="s">
        <v>8633</v>
      </c>
      <c r="B7900" s="198" t="s">
        <v>443</v>
      </c>
      <c r="C7900" s="196"/>
      <c r="D7900" s="229"/>
    </row>
    <row r="7901" spans="1:4">
      <c r="A7901" s="194" t="s">
        <v>8634</v>
      </c>
      <c r="B7901" s="198" t="s">
        <v>445</v>
      </c>
      <c r="C7901" s="196"/>
      <c r="D7901" s="229"/>
    </row>
    <row r="7902" spans="1:4">
      <c r="A7902" s="194" t="s">
        <v>8635</v>
      </c>
      <c r="B7902" s="198" t="s">
        <v>447</v>
      </c>
      <c r="C7902" s="196"/>
      <c r="D7902" s="229"/>
    </row>
    <row r="7903" spans="1:4">
      <c r="A7903" s="194" t="s">
        <v>8636</v>
      </c>
      <c r="B7903" s="198" t="s">
        <v>449</v>
      </c>
      <c r="C7903" s="196"/>
      <c r="D7903" s="229"/>
    </row>
    <row r="7904" spans="1:4">
      <c r="A7904" s="194" t="s">
        <v>8637</v>
      </c>
      <c r="B7904" s="198" t="s">
        <v>451</v>
      </c>
      <c r="C7904" s="196"/>
      <c r="D7904" s="229"/>
    </row>
    <row r="7905" spans="1:4">
      <c r="A7905" s="194" t="s">
        <v>8638</v>
      </c>
      <c r="B7905" s="198" t="s">
        <v>453</v>
      </c>
      <c r="C7905" s="196"/>
      <c r="D7905" s="229"/>
    </row>
    <row r="7906" spans="1:4">
      <c r="A7906" s="194" t="s">
        <v>8639</v>
      </c>
      <c r="B7906" s="198" t="s">
        <v>455</v>
      </c>
      <c r="C7906" s="196"/>
      <c r="D7906" s="229"/>
    </row>
    <row r="7907" spans="1:4">
      <c r="A7907" s="194" t="s">
        <v>8640</v>
      </c>
      <c r="B7907" s="198" t="s">
        <v>457</v>
      </c>
      <c r="C7907" s="196"/>
      <c r="D7907" s="229"/>
    </row>
    <row r="7908" spans="1:4">
      <c r="A7908" s="194" t="s">
        <v>8641</v>
      </c>
      <c r="B7908" s="198" t="s">
        <v>459</v>
      </c>
      <c r="C7908" s="196"/>
      <c r="D7908" s="229"/>
    </row>
    <row r="7909" spans="1:4">
      <c r="A7909" s="194" t="s">
        <v>8642</v>
      </c>
      <c r="B7909" s="198" t="s">
        <v>461</v>
      </c>
      <c r="C7909" s="196"/>
      <c r="D7909" s="229"/>
    </row>
    <row r="7910" spans="1:4">
      <c r="A7910" s="194" t="s">
        <v>8643</v>
      </c>
      <c r="B7910" s="198" t="s">
        <v>463</v>
      </c>
      <c r="C7910" s="196"/>
      <c r="D7910" s="229"/>
    </row>
    <row r="7911" spans="1:4">
      <c r="A7911" s="194" t="s">
        <v>8644</v>
      </c>
      <c r="B7911" s="198" t="s">
        <v>465</v>
      </c>
      <c r="C7911" s="196"/>
      <c r="D7911" s="229"/>
    </row>
    <row r="7912" spans="1:4">
      <c r="A7912" s="194" t="s">
        <v>8645</v>
      </c>
      <c r="B7912" s="198" t="s">
        <v>467</v>
      </c>
      <c r="C7912" s="196"/>
      <c r="D7912" s="229"/>
    </row>
    <row r="7913" spans="1:4">
      <c r="A7913" s="194" t="s">
        <v>8646</v>
      </c>
      <c r="B7913" s="198" t="s">
        <v>469</v>
      </c>
      <c r="C7913" s="196"/>
      <c r="D7913" s="229"/>
    </row>
    <row r="7914" spans="1:4">
      <c r="A7914" s="194" t="s">
        <v>8647</v>
      </c>
      <c r="B7914" s="198" t="s">
        <v>471</v>
      </c>
      <c r="C7914" s="196"/>
      <c r="D7914" s="229"/>
    </row>
    <row r="7915" ht="25.5" spans="1:4">
      <c r="A7915" s="194" t="s">
        <v>8648</v>
      </c>
      <c r="B7915" s="199" t="s">
        <v>473</v>
      </c>
      <c r="C7915" s="196"/>
      <c r="D7915" s="229"/>
    </row>
    <row r="7916" spans="1:4">
      <c r="A7916" s="194" t="s">
        <v>8649</v>
      </c>
      <c r="B7916" s="198" t="s">
        <v>475</v>
      </c>
      <c r="C7916" s="196"/>
      <c r="D7916" s="229"/>
    </row>
    <row r="7917" spans="1:4">
      <c r="A7917" s="194" t="s">
        <v>8650</v>
      </c>
      <c r="B7917" s="198" t="s">
        <v>477</v>
      </c>
      <c r="C7917" s="196"/>
      <c r="D7917" s="229"/>
    </row>
    <row r="7918" spans="1:4">
      <c r="A7918" s="194" t="s">
        <v>8651</v>
      </c>
      <c r="B7918" s="199" t="s">
        <v>479</v>
      </c>
      <c r="C7918" s="196"/>
      <c r="D7918" s="229"/>
    </row>
    <row r="7919" spans="1:4">
      <c r="A7919" s="194" t="s">
        <v>8652</v>
      </c>
      <c r="B7919" s="198" t="s">
        <v>481</v>
      </c>
      <c r="C7919" s="196"/>
      <c r="D7919" s="229"/>
    </row>
    <row r="7920" spans="1:4">
      <c r="A7920" s="194" t="s">
        <v>8653</v>
      </c>
      <c r="B7920" s="198" t="s">
        <v>483</v>
      </c>
      <c r="C7920" s="196"/>
      <c r="D7920" s="229"/>
    </row>
    <row r="7921" spans="1:4">
      <c r="A7921" s="194" t="s">
        <v>8654</v>
      </c>
      <c r="B7921" s="198" t="s">
        <v>485</v>
      </c>
      <c r="C7921" s="196"/>
      <c r="D7921" s="229"/>
    </row>
    <row r="7922" spans="1:4">
      <c r="A7922" s="194" t="s">
        <v>8655</v>
      </c>
      <c r="B7922" s="198" t="s">
        <v>487</v>
      </c>
      <c r="C7922" s="196"/>
      <c r="D7922" s="229"/>
    </row>
    <row r="7923" spans="1:4">
      <c r="A7923" s="194" t="s">
        <v>8656</v>
      </c>
      <c r="B7923" s="198" t="s">
        <v>489</v>
      </c>
      <c r="C7923" s="196"/>
      <c r="D7923" s="229"/>
    </row>
    <row r="7924" spans="1:4">
      <c r="A7924" s="194" t="s">
        <v>8657</v>
      </c>
      <c r="B7924" s="198" t="s">
        <v>491</v>
      </c>
      <c r="C7924" s="196"/>
      <c r="D7924" s="229"/>
    </row>
    <row r="7925" spans="1:4">
      <c r="A7925" s="194" t="s">
        <v>8658</v>
      </c>
      <c r="B7925" s="198" t="s">
        <v>493</v>
      </c>
      <c r="C7925" s="196"/>
      <c r="D7925" s="229"/>
    </row>
    <row r="7926" spans="1:4">
      <c r="A7926" s="194" t="s">
        <v>8659</v>
      </c>
      <c r="B7926" s="198" t="s">
        <v>495</v>
      </c>
      <c r="C7926" s="196"/>
      <c r="D7926" s="229"/>
    </row>
    <row r="7927" spans="1:4">
      <c r="A7927" s="194" t="s">
        <v>8660</v>
      </c>
      <c r="B7927" s="198" t="s">
        <v>497</v>
      </c>
      <c r="C7927" s="196"/>
      <c r="D7927" s="229"/>
    </row>
    <row r="7928" spans="1:4">
      <c r="A7928" s="194" t="s">
        <v>8661</v>
      </c>
      <c r="B7928" s="198" t="s">
        <v>499</v>
      </c>
      <c r="C7928" s="196"/>
      <c r="D7928" s="229"/>
    </row>
    <row r="7929" spans="1:4">
      <c r="A7929" s="194" t="s">
        <v>8662</v>
      </c>
      <c r="B7929" s="198" t="s">
        <v>501</v>
      </c>
      <c r="C7929" s="196"/>
      <c r="D7929" s="229"/>
    </row>
    <row r="7930" spans="1:4">
      <c r="A7930" s="194" t="s">
        <v>8663</v>
      </c>
      <c r="B7930" s="198" t="s">
        <v>503</v>
      </c>
      <c r="C7930" s="196"/>
      <c r="D7930" s="229"/>
    </row>
    <row r="7931" spans="1:4">
      <c r="A7931" s="194" t="s">
        <v>8664</v>
      </c>
      <c r="B7931" s="198" t="s">
        <v>505</v>
      </c>
      <c r="C7931" s="196"/>
      <c r="D7931" s="229"/>
    </row>
    <row r="7932" spans="1:4">
      <c r="A7932" s="194" t="s">
        <v>8665</v>
      </c>
      <c r="B7932" s="198" t="s">
        <v>507</v>
      </c>
      <c r="C7932" s="196"/>
      <c r="D7932" s="229"/>
    </row>
    <row r="7933" spans="1:4">
      <c r="A7933" s="194" t="s">
        <v>8666</v>
      </c>
      <c r="B7933" s="198" t="s">
        <v>509</v>
      </c>
      <c r="C7933" s="196"/>
      <c r="D7933" s="229"/>
    </row>
    <row r="7934" spans="1:4">
      <c r="A7934" s="194" t="s">
        <v>8667</v>
      </c>
      <c r="B7934" s="198" t="s">
        <v>511</v>
      </c>
      <c r="C7934" s="196"/>
      <c r="D7934" s="229"/>
    </row>
    <row r="7935" spans="1:4">
      <c r="A7935" s="194" t="s">
        <v>8668</v>
      </c>
      <c r="B7935" s="198" t="s">
        <v>513</v>
      </c>
      <c r="C7935" s="196"/>
      <c r="D7935" s="229"/>
    </row>
    <row r="7936" spans="1:4">
      <c r="A7936" s="194" t="s">
        <v>8669</v>
      </c>
      <c r="B7936" s="198" t="s">
        <v>515</v>
      </c>
      <c r="C7936" s="196"/>
      <c r="D7936" s="229"/>
    </row>
    <row r="7937" spans="1:4">
      <c r="A7937" s="194" t="s">
        <v>8670</v>
      </c>
      <c r="B7937" s="198" t="s">
        <v>517</v>
      </c>
      <c r="C7937" s="196"/>
      <c r="D7937" s="229"/>
    </row>
    <row r="7938" spans="1:4">
      <c r="A7938" s="194" t="s">
        <v>8671</v>
      </c>
      <c r="B7938" s="198" t="s">
        <v>519</v>
      </c>
      <c r="C7938" s="196"/>
      <c r="D7938" s="229"/>
    </row>
    <row r="7939" spans="1:4">
      <c r="A7939" s="194" t="s">
        <v>8672</v>
      </c>
      <c r="B7939" s="198" t="s">
        <v>521</v>
      </c>
      <c r="C7939" s="196"/>
      <c r="D7939" s="229"/>
    </row>
    <row r="7940" ht="25.5" spans="1:4">
      <c r="A7940" s="194" t="s">
        <v>8673</v>
      </c>
      <c r="B7940" s="198" t="s">
        <v>523</v>
      </c>
      <c r="C7940" s="196"/>
      <c r="D7940" s="229"/>
    </row>
    <row r="7941" spans="1:4">
      <c r="A7941" s="194" t="s">
        <v>8674</v>
      </c>
      <c r="B7941" s="198" t="s">
        <v>6988</v>
      </c>
      <c r="C7941" s="196"/>
      <c r="D7941" s="229"/>
    </row>
    <row r="7942" spans="1:4">
      <c r="A7942" s="194" t="s">
        <v>8675</v>
      </c>
      <c r="B7942" s="198" t="s">
        <v>527</v>
      </c>
      <c r="C7942" s="196"/>
      <c r="D7942" s="229"/>
    </row>
    <row r="7943" spans="1:4">
      <c r="A7943" s="194" t="s">
        <v>8676</v>
      </c>
      <c r="B7943" s="198" t="s">
        <v>529</v>
      </c>
      <c r="C7943" s="196"/>
      <c r="D7943" s="229"/>
    </row>
    <row r="7944" spans="1:4">
      <c r="A7944" s="194" t="s">
        <v>8677</v>
      </c>
      <c r="B7944" s="198" t="s">
        <v>531</v>
      </c>
      <c r="C7944" s="196"/>
      <c r="D7944" s="229"/>
    </row>
    <row r="7945" spans="1:4">
      <c r="A7945" s="194" t="s">
        <v>8678</v>
      </c>
      <c r="B7945" s="198" t="s">
        <v>533</v>
      </c>
      <c r="C7945" s="196"/>
      <c r="D7945" s="229"/>
    </row>
    <row r="7946" spans="1:4">
      <c r="A7946" s="194" t="s">
        <v>8679</v>
      </c>
      <c r="B7946" s="198" t="s">
        <v>535</v>
      </c>
      <c r="C7946" s="196"/>
      <c r="D7946" s="229"/>
    </row>
    <row r="7947" spans="1:4">
      <c r="A7947" s="194" t="s">
        <v>8680</v>
      </c>
      <c r="B7947" s="198" t="s">
        <v>537</v>
      </c>
      <c r="C7947" s="196"/>
      <c r="D7947" s="229"/>
    </row>
    <row r="7948" spans="1:4">
      <c r="A7948" s="194" t="s">
        <v>8681</v>
      </c>
      <c r="B7948" s="198" t="s">
        <v>539</v>
      </c>
      <c r="C7948" s="196"/>
      <c r="D7948" s="229"/>
    </row>
    <row r="7949" spans="1:4">
      <c r="A7949" s="194" t="s">
        <v>8682</v>
      </c>
      <c r="B7949" s="198" t="s">
        <v>541</v>
      </c>
      <c r="C7949" s="196"/>
      <c r="D7949" s="229"/>
    </row>
    <row r="7950" spans="1:4">
      <c r="A7950" s="194" t="s">
        <v>8683</v>
      </c>
      <c r="B7950" s="198" t="s">
        <v>543</v>
      </c>
      <c r="C7950" s="196"/>
      <c r="D7950" s="229"/>
    </row>
    <row r="7951" spans="1:4">
      <c r="A7951" s="194" t="s">
        <v>8684</v>
      </c>
      <c r="B7951" s="198" t="s">
        <v>545</v>
      </c>
      <c r="C7951" s="196"/>
      <c r="D7951" s="229"/>
    </row>
    <row r="7952" spans="1:4">
      <c r="A7952" s="194" t="s">
        <v>8685</v>
      </c>
      <c r="B7952" s="198" t="s">
        <v>547</v>
      </c>
      <c r="C7952" s="196"/>
      <c r="D7952" s="229"/>
    </row>
    <row r="7953" spans="1:4">
      <c r="A7953" s="194" t="s">
        <v>8686</v>
      </c>
      <c r="B7953" s="198" t="s">
        <v>549</v>
      </c>
      <c r="C7953" s="196"/>
      <c r="D7953" s="229"/>
    </row>
    <row r="7954" spans="1:4">
      <c r="A7954" s="194" t="s">
        <v>8687</v>
      </c>
      <c r="B7954" s="198" t="s">
        <v>551</v>
      </c>
      <c r="C7954" s="196"/>
      <c r="D7954" s="229"/>
    </row>
    <row r="7955" spans="1:4">
      <c r="A7955" s="194" t="s">
        <v>8688</v>
      </c>
      <c r="B7955" s="198" t="s">
        <v>553</v>
      </c>
      <c r="C7955" s="196"/>
      <c r="D7955" s="229"/>
    </row>
    <row r="7956" spans="1:4">
      <c r="A7956" s="194" t="s">
        <v>8689</v>
      </c>
      <c r="B7956" s="198" t="s">
        <v>555</v>
      </c>
      <c r="C7956" s="196"/>
      <c r="D7956" s="229"/>
    </row>
    <row r="7957" spans="1:4">
      <c r="A7957" s="194" t="s">
        <v>8690</v>
      </c>
      <c r="B7957" s="198" t="s">
        <v>557</v>
      </c>
      <c r="C7957" s="196"/>
      <c r="D7957" s="229"/>
    </row>
    <row r="7958" spans="1:4">
      <c r="A7958" s="194" t="s">
        <v>8691</v>
      </c>
      <c r="B7958" s="198" t="s">
        <v>559</v>
      </c>
      <c r="C7958" s="196"/>
      <c r="D7958" s="229"/>
    </row>
    <row r="7959" spans="1:4">
      <c r="A7959" s="194" t="s">
        <v>8692</v>
      </c>
      <c r="B7959" s="198" t="s">
        <v>561</v>
      </c>
      <c r="C7959" s="196"/>
      <c r="D7959" s="229"/>
    </row>
    <row r="7960" spans="1:4">
      <c r="A7960" s="194" t="s">
        <v>8693</v>
      </c>
      <c r="B7960" s="198" t="s">
        <v>563</v>
      </c>
      <c r="C7960" s="196"/>
      <c r="D7960" s="229"/>
    </row>
    <row r="7961" spans="1:4">
      <c r="A7961" s="194" t="s">
        <v>8694</v>
      </c>
      <c r="B7961" s="198" t="s">
        <v>254</v>
      </c>
      <c r="C7961" s="196"/>
      <c r="D7961" s="229"/>
    </row>
    <row r="7962" spans="1:4">
      <c r="A7962" s="194" t="s">
        <v>8695</v>
      </c>
      <c r="B7962" s="198" t="s">
        <v>566</v>
      </c>
      <c r="C7962" s="196"/>
      <c r="D7962" s="229"/>
    </row>
    <row r="7963" spans="1:4">
      <c r="A7963" s="194" t="s">
        <v>8696</v>
      </c>
      <c r="B7963" s="198" t="s">
        <v>568</v>
      </c>
      <c r="C7963" s="196"/>
      <c r="D7963" s="229"/>
    </row>
    <row r="7964" spans="1:4">
      <c r="A7964" s="194" t="s">
        <v>8697</v>
      </c>
      <c r="B7964" s="198" t="s">
        <v>570</v>
      </c>
      <c r="C7964" s="196"/>
      <c r="D7964" s="229"/>
    </row>
    <row r="7965" spans="1:4">
      <c r="A7965" s="194" t="s">
        <v>8698</v>
      </c>
      <c r="B7965" s="198" t="s">
        <v>572</v>
      </c>
      <c r="C7965" s="196"/>
      <c r="D7965" s="229"/>
    </row>
    <row r="7966" spans="1:4">
      <c r="A7966" s="194" t="s">
        <v>8699</v>
      </c>
      <c r="B7966" s="198" t="s">
        <v>574</v>
      </c>
      <c r="C7966" s="196"/>
      <c r="D7966" s="229"/>
    </row>
    <row r="7967" spans="1:4">
      <c r="A7967" s="194" t="s">
        <v>8700</v>
      </c>
      <c r="B7967" s="198" t="s">
        <v>576</v>
      </c>
      <c r="C7967" s="196"/>
      <c r="D7967" s="229"/>
    </row>
    <row r="7968" spans="1:4">
      <c r="A7968" s="194" t="s">
        <v>8701</v>
      </c>
      <c r="B7968" s="198" t="s">
        <v>578</v>
      </c>
      <c r="C7968" s="196"/>
      <c r="D7968" s="229"/>
    </row>
    <row r="7969" spans="1:4">
      <c r="A7969" s="194" t="s">
        <v>8702</v>
      </c>
      <c r="B7969" s="198" t="s">
        <v>2034</v>
      </c>
      <c r="C7969" s="196"/>
      <c r="D7969" s="229"/>
    </row>
    <row r="7970" s="181" customFormat="1" spans="1:11">
      <c r="A7970" s="194" t="s">
        <v>8703</v>
      </c>
      <c r="B7970" s="198" t="s">
        <v>733</v>
      </c>
      <c r="C7970" s="196"/>
      <c r="D7970" s="229"/>
      <c r="K7970" s="203"/>
    </row>
    <row r="7971" spans="1:4">
      <c r="A7971" s="194" t="s">
        <v>8704</v>
      </c>
      <c r="B7971" s="198" t="s">
        <v>582</v>
      </c>
      <c r="C7971" s="196"/>
      <c r="D7971" s="229"/>
    </row>
    <row r="7972" spans="1:4">
      <c r="A7972" s="194" t="s">
        <v>8705</v>
      </c>
      <c r="B7972" s="198" t="s">
        <v>584</v>
      </c>
      <c r="C7972" s="196"/>
      <c r="D7972" s="229"/>
    </row>
    <row r="7973" spans="1:4">
      <c r="A7973" s="194" t="s">
        <v>8706</v>
      </c>
      <c r="B7973" s="198" t="s">
        <v>586</v>
      </c>
      <c r="C7973" s="196"/>
      <c r="D7973" s="229"/>
    </row>
    <row r="7974" spans="1:4">
      <c r="A7974" s="194" t="s">
        <v>8707</v>
      </c>
      <c r="B7974" s="198" t="s">
        <v>588</v>
      </c>
      <c r="C7974" s="196"/>
      <c r="D7974" s="229"/>
    </row>
    <row r="7975" spans="1:4">
      <c r="A7975" s="194" t="s">
        <v>8708</v>
      </c>
      <c r="B7975" s="198" t="s">
        <v>7837</v>
      </c>
      <c r="C7975" s="196"/>
      <c r="D7975" s="229"/>
    </row>
    <row r="7976" ht="25.5" spans="1:4">
      <c r="A7976" s="194" t="s">
        <v>8709</v>
      </c>
      <c r="B7976" s="198" t="s">
        <v>2662</v>
      </c>
      <c r="C7976" s="196"/>
      <c r="D7976" s="229"/>
    </row>
    <row r="7977" spans="1:4">
      <c r="A7977" s="194" t="s">
        <v>8710</v>
      </c>
      <c r="B7977" s="199" t="s">
        <v>7840</v>
      </c>
      <c r="C7977" s="196"/>
      <c r="D7977" s="229"/>
    </row>
    <row r="7978" spans="1:4">
      <c r="A7978" s="194" t="s">
        <v>8711</v>
      </c>
      <c r="B7978" s="198" t="s">
        <v>594</v>
      </c>
      <c r="C7978" s="196"/>
      <c r="D7978" s="229"/>
    </row>
    <row r="7979" spans="1:4">
      <c r="A7979" s="194" t="s">
        <v>8712</v>
      </c>
      <c r="B7979" s="198" t="s">
        <v>596</v>
      </c>
      <c r="C7979" s="196"/>
      <c r="D7979" s="229"/>
    </row>
    <row r="7980" spans="1:4">
      <c r="A7980" s="194" t="s">
        <v>8713</v>
      </c>
      <c r="B7980" s="198" t="s">
        <v>598</v>
      </c>
      <c r="C7980" s="196"/>
      <c r="D7980" s="229"/>
    </row>
    <row r="7981" spans="1:4">
      <c r="A7981" s="194" t="s">
        <v>8714</v>
      </c>
      <c r="B7981" s="198" t="s">
        <v>600</v>
      </c>
      <c r="C7981" s="196"/>
      <c r="D7981" s="229"/>
    </row>
    <row r="7982" spans="1:4">
      <c r="A7982" s="194" t="s">
        <v>8715</v>
      </c>
      <c r="B7982" s="198" t="s">
        <v>602</v>
      </c>
      <c r="C7982" s="196"/>
      <c r="D7982" s="229"/>
    </row>
    <row r="7983" spans="1:4">
      <c r="A7983" s="194" t="s">
        <v>8716</v>
      </c>
      <c r="B7983" s="198" t="s">
        <v>559</v>
      </c>
      <c r="C7983" s="196"/>
      <c r="D7983" s="229"/>
    </row>
    <row r="7984" spans="1:4">
      <c r="A7984" s="194" t="s">
        <v>8717</v>
      </c>
      <c r="B7984" s="198" t="s">
        <v>605</v>
      </c>
      <c r="C7984" s="196"/>
      <c r="D7984" s="229"/>
    </row>
    <row r="7985" spans="1:4">
      <c r="A7985" s="194" t="s">
        <v>8718</v>
      </c>
      <c r="B7985" s="198" t="s">
        <v>607</v>
      </c>
      <c r="C7985" s="196"/>
      <c r="D7985" s="229"/>
    </row>
    <row r="7986" spans="1:4">
      <c r="A7986" s="194" t="s">
        <v>8719</v>
      </c>
      <c r="B7986" s="198" t="s">
        <v>358</v>
      </c>
      <c r="C7986" s="196"/>
      <c r="D7986" s="229"/>
    </row>
    <row r="7987" spans="1:4">
      <c r="A7987" s="194" t="s">
        <v>8720</v>
      </c>
      <c r="B7987" s="198" t="s">
        <v>610</v>
      </c>
      <c r="C7987" s="196"/>
      <c r="D7987" s="229"/>
    </row>
    <row r="7988" spans="1:4">
      <c r="A7988" s="194" t="s">
        <v>8721</v>
      </c>
      <c r="B7988" s="198" t="s">
        <v>612</v>
      </c>
      <c r="C7988" s="196"/>
      <c r="D7988" s="229"/>
    </row>
    <row r="7989" spans="1:4">
      <c r="A7989" s="194" t="s">
        <v>8722</v>
      </c>
      <c r="B7989" s="198" t="s">
        <v>614</v>
      </c>
      <c r="C7989" s="196"/>
      <c r="D7989" s="229"/>
    </row>
    <row r="7990" spans="1:4">
      <c r="A7990" s="194" t="s">
        <v>8723</v>
      </c>
      <c r="B7990" s="198" t="s">
        <v>616</v>
      </c>
      <c r="C7990" s="196"/>
      <c r="D7990" s="229"/>
    </row>
    <row r="7991" spans="1:4">
      <c r="A7991" s="194" t="s">
        <v>8724</v>
      </c>
      <c r="B7991" s="198" t="s">
        <v>618</v>
      </c>
      <c r="C7991" s="196"/>
      <c r="D7991" s="229"/>
    </row>
    <row r="7992" spans="1:4">
      <c r="A7992" s="194" t="s">
        <v>8725</v>
      </c>
      <c r="B7992" s="198" t="s">
        <v>620</v>
      </c>
      <c r="C7992" s="196"/>
      <c r="D7992" s="229"/>
    </row>
    <row r="7993" spans="1:4">
      <c r="A7993" s="194" t="s">
        <v>8726</v>
      </c>
      <c r="B7993" s="199" t="s">
        <v>622</v>
      </c>
      <c r="C7993" s="196"/>
      <c r="D7993" s="229"/>
    </row>
    <row r="7994" spans="1:4">
      <c r="A7994" s="194" t="s">
        <v>8727</v>
      </c>
      <c r="B7994" s="199" t="s">
        <v>624</v>
      </c>
      <c r="C7994" s="196"/>
      <c r="D7994" s="229"/>
    </row>
    <row r="7995" spans="1:4">
      <c r="A7995" s="194" t="s">
        <v>8728</v>
      </c>
      <c r="B7995" s="198" t="s">
        <v>630</v>
      </c>
      <c r="C7995" s="196"/>
      <c r="D7995" s="229"/>
    </row>
    <row r="7996" spans="1:4">
      <c r="A7996" s="194" t="s">
        <v>8729</v>
      </c>
      <c r="B7996" s="198" t="s">
        <v>7361</v>
      </c>
      <c r="C7996" s="196"/>
      <c r="D7996" s="229"/>
    </row>
    <row r="7997" ht="25.5" spans="1:4">
      <c r="A7997" s="194" t="s">
        <v>8730</v>
      </c>
      <c r="B7997" s="195" t="s">
        <v>7861</v>
      </c>
      <c r="C7997" s="196">
        <f>'8'!K11</f>
        <v>0</v>
      </c>
      <c r="D7997" s="229"/>
    </row>
    <row r="7998" spans="1:4">
      <c r="A7998" s="194" t="s">
        <v>8731</v>
      </c>
      <c r="B7998" s="230" t="s">
        <v>7734</v>
      </c>
      <c r="C7998" s="196">
        <f>'8'!K12</f>
        <v>0</v>
      </c>
      <c r="D7998" s="229"/>
    </row>
    <row r="7999" spans="1:4">
      <c r="A7999" s="194" t="s">
        <v>8732</v>
      </c>
      <c r="B7999" s="195" t="s">
        <v>2693</v>
      </c>
      <c r="C7999" s="196">
        <f>'8'!K13</f>
        <v>0</v>
      </c>
      <c r="D7999" s="229"/>
    </row>
    <row r="8000" spans="1:4">
      <c r="A8000" s="194" t="s">
        <v>8733</v>
      </c>
      <c r="B8000" s="198" t="s">
        <v>394</v>
      </c>
      <c r="C8000" s="196">
        <f>'8'!K14</f>
        <v>0</v>
      </c>
      <c r="D8000" s="229"/>
    </row>
    <row r="8001" spans="1:4">
      <c r="A8001" s="194" t="s">
        <v>8734</v>
      </c>
      <c r="B8001" s="198" t="s">
        <v>396</v>
      </c>
      <c r="C8001" s="196">
        <f>'8'!K15</f>
        <v>0</v>
      </c>
      <c r="D8001" s="229"/>
    </row>
    <row r="8002" spans="1:4">
      <c r="A8002" s="194" t="s">
        <v>8735</v>
      </c>
      <c r="B8002" s="198" t="s">
        <v>398</v>
      </c>
      <c r="C8002" s="196">
        <f>'8'!K16</f>
        <v>0</v>
      </c>
      <c r="D8002" s="229"/>
    </row>
    <row r="8003" spans="1:4">
      <c r="A8003" s="194" t="s">
        <v>8736</v>
      </c>
      <c r="B8003" s="198" t="s">
        <v>84</v>
      </c>
      <c r="C8003" s="196">
        <f>'8'!K17</f>
        <v>0</v>
      </c>
      <c r="D8003" s="229"/>
    </row>
    <row r="8004" spans="1:4">
      <c r="A8004" s="194" t="s">
        <v>8737</v>
      </c>
      <c r="B8004" s="198" t="s">
        <v>401</v>
      </c>
      <c r="C8004" s="196">
        <f>'8'!K18</f>
        <v>0</v>
      </c>
      <c r="D8004" s="229"/>
    </row>
    <row r="8005" spans="1:4">
      <c r="A8005" s="194" t="s">
        <v>8738</v>
      </c>
      <c r="B8005" s="198" t="s">
        <v>403</v>
      </c>
      <c r="C8005" s="196">
        <f>'8'!K19</f>
        <v>0</v>
      </c>
      <c r="D8005" s="229"/>
    </row>
    <row r="8006" spans="1:4">
      <c r="A8006" s="194" t="s">
        <v>8739</v>
      </c>
      <c r="B8006" s="198" t="s">
        <v>405</v>
      </c>
      <c r="C8006" s="196">
        <f>'8'!K20</f>
        <v>0</v>
      </c>
      <c r="D8006" s="229"/>
    </row>
    <row r="8007" spans="1:4">
      <c r="A8007" s="194" t="s">
        <v>8740</v>
      </c>
      <c r="B8007" s="198" t="s">
        <v>409</v>
      </c>
      <c r="C8007" s="196">
        <f>'8'!K22</f>
        <v>0</v>
      </c>
      <c r="D8007" s="229"/>
    </row>
    <row r="8008" spans="1:4">
      <c r="A8008" s="194" t="s">
        <v>8741</v>
      </c>
      <c r="B8008" s="198" t="s">
        <v>411</v>
      </c>
      <c r="C8008" s="196">
        <f>'8'!K23</f>
        <v>0</v>
      </c>
      <c r="D8008" s="229"/>
    </row>
    <row r="8009" spans="1:4">
      <c r="A8009" s="194" t="s">
        <v>8742</v>
      </c>
      <c r="B8009" s="198" t="s">
        <v>413</v>
      </c>
      <c r="C8009" s="196">
        <f>'8'!K24</f>
        <v>0</v>
      </c>
      <c r="D8009" s="229"/>
    </row>
    <row r="8010" spans="1:4">
      <c r="A8010" s="194" t="s">
        <v>8743</v>
      </c>
      <c r="B8010" s="198" t="s">
        <v>415</v>
      </c>
      <c r="C8010" s="196">
        <f>'8'!K25</f>
        <v>0</v>
      </c>
      <c r="D8010" s="229"/>
    </row>
    <row r="8011" spans="1:4">
      <c r="A8011" s="194" t="s">
        <v>8744</v>
      </c>
      <c r="B8011" s="198" t="s">
        <v>417</v>
      </c>
      <c r="C8011" s="196">
        <f>'8'!K26</f>
        <v>0</v>
      </c>
      <c r="D8011" s="229"/>
    </row>
    <row r="8012" spans="1:4">
      <c r="A8012" s="194" t="s">
        <v>8745</v>
      </c>
      <c r="B8012" s="198" t="s">
        <v>419</v>
      </c>
      <c r="C8012" s="196">
        <f>'8'!K27</f>
        <v>0</v>
      </c>
      <c r="D8012" s="229"/>
    </row>
    <row r="8013" spans="1:4">
      <c r="A8013" s="194" t="s">
        <v>8746</v>
      </c>
      <c r="B8013" s="198" t="s">
        <v>421</v>
      </c>
      <c r="C8013" s="196">
        <f>'8'!K28</f>
        <v>0</v>
      </c>
      <c r="D8013" s="229"/>
    </row>
    <row r="8014" spans="1:4">
      <c r="A8014" s="194" t="s">
        <v>8747</v>
      </c>
      <c r="B8014" s="198" t="s">
        <v>423</v>
      </c>
      <c r="C8014" s="196">
        <f>'8'!K29</f>
        <v>0</v>
      </c>
      <c r="D8014" s="229"/>
    </row>
    <row r="8015" spans="1:4">
      <c r="A8015" s="194" t="s">
        <v>8748</v>
      </c>
      <c r="B8015" s="198" t="s">
        <v>425</v>
      </c>
      <c r="C8015" s="196">
        <f>'9'!K6</f>
        <v>0</v>
      </c>
      <c r="D8015" s="229"/>
    </row>
    <row r="8016" spans="1:4">
      <c r="A8016" s="194" t="s">
        <v>8749</v>
      </c>
      <c r="B8016" s="198" t="s">
        <v>427</v>
      </c>
      <c r="C8016" s="196">
        <f>'9'!K7</f>
        <v>0</v>
      </c>
      <c r="D8016" s="229"/>
    </row>
    <row r="8017" spans="1:4">
      <c r="A8017" s="194" t="s">
        <v>8750</v>
      </c>
      <c r="B8017" s="198" t="s">
        <v>429</v>
      </c>
      <c r="C8017" s="196">
        <f>'9'!K8</f>
        <v>0</v>
      </c>
      <c r="D8017" s="229"/>
    </row>
    <row r="8018" spans="1:4">
      <c r="A8018" s="194" t="s">
        <v>8751</v>
      </c>
      <c r="B8018" s="198" t="s">
        <v>431</v>
      </c>
      <c r="C8018" s="196">
        <f>'9'!K9</f>
        <v>0</v>
      </c>
      <c r="D8018" s="229"/>
    </row>
    <row r="8019" spans="1:4">
      <c r="A8019" s="194" t="s">
        <v>8752</v>
      </c>
      <c r="B8019" s="198" t="s">
        <v>433</v>
      </c>
      <c r="C8019" s="196">
        <f>'9'!K10</f>
        <v>0</v>
      </c>
      <c r="D8019" s="229"/>
    </row>
    <row r="8020" spans="1:4">
      <c r="A8020" s="194" t="s">
        <v>8753</v>
      </c>
      <c r="B8020" s="198" t="s">
        <v>435</v>
      </c>
      <c r="C8020" s="196">
        <f>'9'!K11</f>
        <v>0</v>
      </c>
      <c r="D8020" s="229"/>
    </row>
    <row r="8021" spans="1:4">
      <c r="A8021" s="194" t="s">
        <v>8754</v>
      </c>
      <c r="B8021" s="198" t="s">
        <v>437</v>
      </c>
      <c r="C8021" s="196">
        <f>'9'!K12</f>
        <v>0</v>
      </c>
      <c r="D8021" s="229"/>
    </row>
    <row r="8022" spans="1:4">
      <c r="A8022" s="194" t="s">
        <v>8755</v>
      </c>
      <c r="B8022" s="198" t="s">
        <v>439</v>
      </c>
      <c r="C8022" s="196">
        <f>'9'!K13</f>
        <v>0</v>
      </c>
      <c r="D8022" s="229"/>
    </row>
    <row r="8023" spans="1:4">
      <c r="A8023" s="194" t="s">
        <v>8756</v>
      </c>
      <c r="B8023" s="198" t="s">
        <v>441</v>
      </c>
      <c r="C8023" s="196">
        <f>'9'!K14</f>
        <v>0</v>
      </c>
      <c r="D8023" s="229"/>
    </row>
    <row r="8024" spans="1:4">
      <c r="A8024" s="194" t="s">
        <v>8757</v>
      </c>
      <c r="B8024" s="198" t="s">
        <v>443</v>
      </c>
      <c r="C8024" s="196">
        <f>'9'!K15</f>
        <v>0</v>
      </c>
      <c r="D8024" s="229"/>
    </row>
    <row r="8025" spans="1:4">
      <c r="A8025" s="194" t="s">
        <v>8758</v>
      </c>
      <c r="B8025" s="198" t="s">
        <v>445</v>
      </c>
      <c r="C8025" s="196">
        <f>'9'!K16</f>
        <v>0</v>
      </c>
      <c r="D8025" s="229"/>
    </row>
    <row r="8026" spans="1:4">
      <c r="A8026" s="194" t="s">
        <v>8759</v>
      </c>
      <c r="B8026" s="198" t="s">
        <v>447</v>
      </c>
      <c r="C8026" s="196">
        <f>'9'!K17</f>
        <v>0</v>
      </c>
      <c r="D8026" s="229"/>
    </row>
    <row r="8027" spans="1:4">
      <c r="A8027" s="194" t="s">
        <v>8760</v>
      </c>
      <c r="B8027" s="198" t="s">
        <v>449</v>
      </c>
      <c r="C8027" s="196">
        <f>'9'!K18</f>
        <v>0</v>
      </c>
      <c r="D8027" s="229"/>
    </row>
    <row r="8028" spans="1:4">
      <c r="A8028" s="194" t="s">
        <v>8761</v>
      </c>
      <c r="B8028" s="198" t="s">
        <v>451</v>
      </c>
      <c r="C8028" s="196">
        <f>'9'!K19</f>
        <v>0</v>
      </c>
      <c r="D8028" s="229"/>
    </row>
    <row r="8029" spans="1:4">
      <c r="A8029" s="194" t="s">
        <v>8762</v>
      </c>
      <c r="B8029" s="198" t="s">
        <v>453</v>
      </c>
      <c r="C8029" s="196">
        <f>'9'!K20</f>
        <v>0</v>
      </c>
      <c r="D8029" s="229"/>
    </row>
    <row r="8030" spans="1:4">
      <c r="A8030" s="194" t="s">
        <v>8763</v>
      </c>
      <c r="B8030" s="198" t="s">
        <v>455</v>
      </c>
      <c r="C8030" s="196">
        <f>'9'!K21</f>
        <v>0</v>
      </c>
      <c r="D8030" s="229"/>
    </row>
    <row r="8031" spans="1:4">
      <c r="A8031" s="194" t="s">
        <v>8764</v>
      </c>
      <c r="B8031" s="198" t="s">
        <v>457</v>
      </c>
      <c r="C8031" s="196">
        <f>'9'!K22</f>
        <v>0</v>
      </c>
      <c r="D8031" s="229"/>
    </row>
    <row r="8032" spans="1:4">
      <c r="A8032" s="194" t="s">
        <v>8765</v>
      </c>
      <c r="B8032" s="198" t="s">
        <v>459</v>
      </c>
      <c r="C8032" s="196">
        <f>'9'!K23</f>
        <v>0</v>
      </c>
      <c r="D8032" s="229"/>
    </row>
    <row r="8033" spans="1:4">
      <c r="A8033" s="194" t="s">
        <v>8766</v>
      </c>
      <c r="B8033" s="198" t="s">
        <v>461</v>
      </c>
      <c r="C8033" s="196">
        <f>'9'!K24</f>
        <v>0</v>
      </c>
      <c r="D8033" s="229"/>
    </row>
    <row r="8034" spans="1:4">
      <c r="A8034" s="194" t="s">
        <v>8767</v>
      </c>
      <c r="B8034" s="198" t="s">
        <v>463</v>
      </c>
      <c r="C8034" s="196">
        <f>'9'!K25</f>
        <v>0</v>
      </c>
      <c r="D8034" s="229"/>
    </row>
    <row r="8035" spans="1:4">
      <c r="A8035" s="194" t="s">
        <v>8768</v>
      </c>
      <c r="B8035" s="198" t="s">
        <v>465</v>
      </c>
      <c r="C8035" s="196">
        <f>'9'!K26</f>
        <v>0</v>
      </c>
      <c r="D8035" s="229"/>
    </row>
    <row r="8036" spans="1:4">
      <c r="A8036" s="194" t="s">
        <v>8769</v>
      </c>
      <c r="B8036" s="198" t="s">
        <v>467</v>
      </c>
      <c r="C8036" s="196">
        <f>'9'!K27</f>
        <v>0</v>
      </c>
      <c r="D8036" s="229"/>
    </row>
    <row r="8037" spans="1:4">
      <c r="A8037" s="194" t="s">
        <v>8770</v>
      </c>
      <c r="B8037" s="198" t="s">
        <v>469</v>
      </c>
      <c r="C8037" s="196">
        <f>'9'!K28</f>
        <v>0</v>
      </c>
      <c r="D8037" s="229"/>
    </row>
    <row r="8038" spans="1:4">
      <c r="A8038" s="194" t="s">
        <v>8771</v>
      </c>
      <c r="B8038" s="198" t="s">
        <v>471</v>
      </c>
      <c r="C8038" s="196">
        <f>'9'!K29</f>
        <v>0</v>
      </c>
      <c r="D8038" s="229"/>
    </row>
    <row r="8039" ht="25.5" spans="1:4">
      <c r="A8039" s="194" t="s">
        <v>8772</v>
      </c>
      <c r="B8039" s="199" t="s">
        <v>473</v>
      </c>
      <c r="C8039" s="196">
        <f>'9'!K30</f>
        <v>0</v>
      </c>
      <c r="D8039" s="229"/>
    </row>
    <row r="8040" spans="1:4">
      <c r="A8040" s="194" t="s">
        <v>8773</v>
      </c>
      <c r="B8040" s="198" t="s">
        <v>475</v>
      </c>
      <c r="C8040" s="196">
        <f>'9'!K31</f>
        <v>0</v>
      </c>
      <c r="D8040" s="229"/>
    </row>
    <row r="8041" spans="1:4">
      <c r="A8041" s="194" t="s">
        <v>8774</v>
      </c>
      <c r="B8041" s="198" t="s">
        <v>477</v>
      </c>
      <c r="C8041" s="196">
        <f>'10'!K6</f>
        <v>0</v>
      </c>
      <c r="D8041" s="229"/>
    </row>
    <row r="8042" spans="1:4">
      <c r="A8042" s="194" t="s">
        <v>8775</v>
      </c>
      <c r="B8042" s="199" t="s">
        <v>479</v>
      </c>
      <c r="C8042" s="196">
        <f>'10'!K7</f>
        <v>0</v>
      </c>
      <c r="D8042" s="229"/>
    </row>
    <row r="8043" spans="1:4">
      <c r="A8043" s="194" t="s">
        <v>8776</v>
      </c>
      <c r="B8043" s="198" t="s">
        <v>481</v>
      </c>
      <c r="C8043" s="196">
        <f>'10'!K8</f>
        <v>0</v>
      </c>
      <c r="D8043" s="229"/>
    </row>
    <row r="8044" spans="1:4">
      <c r="A8044" s="194" t="s">
        <v>8777</v>
      </c>
      <c r="B8044" s="198" t="s">
        <v>483</v>
      </c>
      <c r="C8044" s="196">
        <f>'10'!K9</f>
        <v>0</v>
      </c>
      <c r="D8044" s="229"/>
    </row>
    <row r="8045" spans="1:4">
      <c r="A8045" s="194" t="s">
        <v>8778</v>
      </c>
      <c r="B8045" s="198" t="s">
        <v>485</v>
      </c>
      <c r="C8045" s="196">
        <f>'10'!K10</f>
        <v>0</v>
      </c>
      <c r="D8045" s="229"/>
    </row>
    <row r="8046" spans="1:4">
      <c r="A8046" s="194" t="s">
        <v>8779</v>
      </c>
      <c r="B8046" s="198" t="s">
        <v>487</v>
      </c>
      <c r="C8046" s="196">
        <f>'10'!K11</f>
        <v>0</v>
      </c>
      <c r="D8046" s="229"/>
    </row>
    <row r="8047" spans="1:4">
      <c r="A8047" s="194" t="s">
        <v>8780</v>
      </c>
      <c r="B8047" s="198" t="s">
        <v>489</v>
      </c>
      <c r="C8047" s="196">
        <f>'10'!K12</f>
        <v>0</v>
      </c>
      <c r="D8047" s="229"/>
    </row>
    <row r="8048" spans="1:4">
      <c r="A8048" s="194" t="s">
        <v>8781</v>
      </c>
      <c r="B8048" s="198" t="s">
        <v>491</v>
      </c>
      <c r="C8048" s="196">
        <f>'10'!K13</f>
        <v>0</v>
      </c>
      <c r="D8048" s="229"/>
    </row>
    <row r="8049" spans="1:4">
      <c r="A8049" s="194" t="s">
        <v>8782</v>
      </c>
      <c r="B8049" s="198" t="s">
        <v>493</v>
      </c>
      <c r="C8049" s="196">
        <f>'10'!K14</f>
        <v>0</v>
      </c>
      <c r="D8049" s="229"/>
    </row>
    <row r="8050" spans="1:4">
      <c r="A8050" s="194" t="s">
        <v>8783</v>
      </c>
      <c r="B8050" s="198" t="s">
        <v>495</v>
      </c>
      <c r="C8050" s="196">
        <f>'10'!K15</f>
        <v>0</v>
      </c>
      <c r="D8050" s="229"/>
    </row>
    <row r="8051" spans="1:4">
      <c r="A8051" s="194" t="s">
        <v>8784</v>
      </c>
      <c r="B8051" s="198" t="s">
        <v>497</v>
      </c>
      <c r="C8051" s="196">
        <f>'10'!K16</f>
        <v>0</v>
      </c>
      <c r="D8051" s="229"/>
    </row>
    <row r="8052" spans="1:4">
      <c r="A8052" s="194" t="s">
        <v>8785</v>
      </c>
      <c r="B8052" s="198" t="s">
        <v>499</v>
      </c>
      <c r="C8052" s="196">
        <f>'10'!K17</f>
        <v>0</v>
      </c>
      <c r="D8052" s="229"/>
    </row>
    <row r="8053" spans="1:4">
      <c r="A8053" s="194" t="s">
        <v>8786</v>
      </c>
      <c r="B8053" s="198" t="s">
        <v>501</v>
      </c>
      <c r="C8053" s="196">
        <f>'10'!K18</f>
        <v>0</v>
      </c>
      <c r="D8053" s="229"/>
    </row>
    <row r="8054" spans="1:4">
      <c r="A8054" s="194" t="s">
        <v>8787</v>
      </c>
      <c r="B8054" s="198" t="s">
        <v>503</v>
      </c>
      <c r="C8054" s="196">
        <f>'10'!K19</f>
        <v>0</v>
      </c>
      <c r="D8054" s="229"/>
    </row>
    <row r="8055" spans="1:4">
      <c r="A8055" s="194" t="s">
        <v>8788</v>
      </c>
      <c r="B8055" s="198" t="s">
        <v>505</v>
      </c>
      <c r="C8055" s="196">
        <f>'10'!K20</f>
        <v>0</v>
      </c>
      <c r="D8055" s="229"/>
    </row>
    <row r="8056" spans="1:4">
      <c r="A8056" s="194" t="s">
        <v>8789</v>
      </c>
      <c r="B8056" s="198" t="s">
        <v>507</v>
      </c>
      <c r="C8056" s="196">
        <f>'10'!K21</f>
        <v>0</v>
      </c>
      <c r="D8056" s="229"/>
    </row>
    <row r="8057" spans="1:4">
      <c r="A8057" s="194" t="s">
        <v>8790</v>
      </c>
      <c r="B8057" s="198" t="s">
        <v>509</v>
      </c>
      <c r="C8057" s="196">
        <f>'10'!K22</f>
        <v>0</v>
      </c>
      <c r="D8057" s="229"/>
    </row>
    <row r="8058" spans="1:4">
      <c r="A8058" s="194" t="s">
        <v>8791</v>
      </c>
      <c r="B8058" s="198" t="s">
        <v>511</v>
      </c>
      <c r="C8058" s="196">
        <f>'10'!K23</f>
        <v>0</v>
      </c>
      <c r="D8058" s="229"/>
    </row>
    <row r="8059" spans="1:4">
      <c r="A8059" s="194" t="s">
        <v>8792</v>
      </c>
      <c r="B8059" s="198" t="s">
        <v>513</v>
      </c>
      <c r="C8059" s="196">
        <f>'10'!K24</f>
        <v>0</v>
      </c>
      <c r="D8059" s="229"/>
    </row>
    <row r="8060" spans="1:4">
      <c r="A8060" s="194" t="s">
        <v>8793</v>
      </c>
      <c r="B8060" s="198" t="s">
        <v>515</v>
      </c>
      <c r="C8060" s="196">
        <f>'10'!K25</f>
        <v>0</v>
      </c>
      <c r="D8060" s="229"/>
    </row>
    <row r="8061" spans="1:4">
      <c r="A8061" s="194" t="s">
        <v>8794</v>
      </c>
      <c r="B8061" s="198" t="s">
        <v>517</v>
      </c>
      <c r="C8061" s="196">
        <f>'10'!K26</f>
        <v>0</v>
      </c>
      <c r="D8061" s="229"/>
    </row>
    <row r="8062" spans="1:4">
      <c r="A8062" s="194" t="s">
        <v>8795</v>
      </c>
      <c r="B8062" s="198" t="s">
        <v>519</v>
      </c>
      <c r="C8062" s="196">
        <f>'10'!K27</f>
        <v>0</v>
      </c>
      <c r="D8062" s="229"/>
    </row>
    <row r="8063" spans="1:4">
      <c r="A8063" s="194" t="s">
        <v>8796</v>
      </c>
      <c r="B8063" s="198" t="s">
        <v>521</v>
      </c>
      <c r="C8063" s="196">
        <f>'10'!K28</f>
        <v>0</v>
      </c>
      <c r="D8063" s="229"/>
    </row>
    <row r="8064" ht="25.5" spans="1:4">
      <c r="A8064" s="194" t="s">
        <v>8797</v>
      </c>
      <c r="B8064" s="198" t="s">
        <v>523</v>
      </c>
      <c r="C8064" s="196">
        <f>'10'!K29</f>
        <v>0</v>
      </c>
      <c r="D8064" s="229"/>
    </row>
    <row r="8065" spans="1:4">
      <c r="A8065" s="194" t="s">
        <v>8798</v>
      </c>
      <c r="B8065" s="198" t="s">
        <v>6988</v>
      </c>
      <c r="C8065" s="196">
        <f>'10'!K30</f>
        <v>0</v>
      </c>
      <c r="D8065" s="229"/>
    </row>
    <row r="8066" spans="1:4">
      <c r="A8066" s="194" t="s">
        <v>8799</v>
      </c>
      <c r="B8066" s="198" t="s">
        <v>527</v>
      </c>
      <c r="C8066" s="196">
        <f>'10'!K31</f>
        <v>0</v>
      </c>
      <c r="D8066" s="229"/>
    </row>
    <row r="8067" spans="1:4">
      <c r="A8067" s="194" t="s">
        <v>8800</v>
      </c>
      <c r="B8067" s="198" t="s">
        <v>529</v>
      </c>
      <c r="C8067" s="196">
        <f>'10'!K32</f>
        <v>0</v>
      </c>
      <c r="D8067" s="229"/>
    </row>
    <row r="8068" spans="1:4">
      <c r="A8068" s="194" t="s">
        <v>8801</v>
      </c>
      <c r="B8068" s="198" t="s">
        <v>531</v>
      </c>
      <c r="C8068" s="196">
        <f>'10'!K33</f>
        <v>0</v>
      </c>
      <c r="D8068" s="229"/>
    </row>
    <row r="8069" spans="1:4">
      <c r="A8069" s="194" t="s">
        <v>8802</v>
      </c>
      <c r="B8069" s="198" t="s">
        <v>533</v>
      </c>
      <c r="C8069" s="196">
        <f>'11'!K6</f>
        <v>0</v>
      </c>
      <c r="D8069" s="229"/>
    </row>
    <row r="8070" spans="1:4">
      <c r="A8070" s="194" t="s">
        <v>8803</v>
      </c>
      <c r="B8070" s="198" t="s">
        <v>535</v>
      </c>
      <c r="C8070" s="196">
        <f>'11'!K7</f>
        <v>0</v>
      </c>
      <c r="D8070" s="229"/>
    </row>
    <row r="8071" spans="1:4">
      <c r="A8071" s="194" t="s">
        <v>8804</v>
      </c>
      <c r="B8071" s="198" t="s">
        <v>537</v>
      </c>
      <c r="C8071" s="196">
        <f>'11'!K8</f>
        <v>0</v>
      </c>
      <c r="D8071" s="229"/>
    </row>
    <row r="8072" spans="1:4">
      <c r="A8072" s="194" t="s">
        <v>8805</v>
      </c>
      <c r="B8072" s="198" t="s">
        <v>539</v>
      </c>
      <c r="C8072" s="196">
        <f>'11'!K9</f>
        <v>0</v>
      </c>
      <c r="D8072" s="229"/>
    </row>
    <row r="8073" spans="1:4">
      <c r="A8073" s="194" t="s">
        <v>8806</v>
      </c>
      <c r="B8073" s="198" t="s">
        <v>541</v>
      </c>
      <c r="C8073" s="196">
        <f>'11'!K10</f>
        <v>0</v>
      </c>
      <c r="D8073" s="229"/>
    </row>
    <row r="8074" spans="1:4">
      <c r="A8074" s="194" t="s">
        <v>8807</v>
      </c>
      <c r="B8074" s="198" t="s">
        <v>543</v>
      </c>
      <c r="C8074" s="196">
        <f>'11'!K11</f>
        <v>0</v>
      </c>
      <c r="D8074" s="229"/>
    </row>
    <row r="8075" spans="1:4">
      <c r="A8075" s="194" t="s">
        <v>8808</v>
      </c>
      <c r="B8075" s="198" t="s">
        <v>545</v>
      </c>
      <c r="C8075" s="196">
        <f>'11'!K12</f>
        <v>0</v>
      </c>
      <c r="D8075" s="229"/>
    </row>
    <row r="8076" spans="1:4">
      <c r="A8076" s="194" t="s">
        <v>8809</v>
      </c>
      <c r="B8076" s="198" t="s">
        <v>547</v>
      </c>
      <c r="C8076" s="196">
        <f>'11'!K13</f>
        <v>0</v>
      </c>
      <c r="D8076" s="229"/>
    </row>
    <row r="8077" spans="1:4">
      <c r="A8077" s="194" t="s">
        <v>8810</v>
      </c>
      <c r="B8077" s="198" t="s">
        <v>549</v>
      </c>
      <c r="C8077" s="196">
        <f>'11'!K14</f>
        <v>0</v>
      </c>
      <c r="D8077" s="229"/>
    </row>
    <row r="8078" spans="1:4">
      <c r="A8078" s="194" t="s">
        <v>8811</v>
      </c>
      <c r="B8078" s="198" t="s">
        <v>551</v>
      </c>
      <c r="C8078" s="196">
        <f>'11'!K15</f>
        <v>0</v>
      </c>
      <c r="D8078" s="229"/>
    </row>
    <row r="8079" spans="1:4">
      <c r="A8079" s="194" t="s">
        <v>8812</v>
      </c>
      <c r="B8079" s="198" t="s">
        <v>553</v>
      </c>
      <c r="C8079" s="196">
        <f>'11'!K16</f>
        <v>0</v>
      </c>
      <c r="D8079" s="229"/>
    </row>
    <row r="8080" spans="1:4">
      <c r="A8080" s="194" t="s">
        <v>8813</v>
      </c>
      <c r="B8080" s="198" t="s">
        <v>555</v>
      </c>
      <c r="C8080" s="196">
        <f>'11'!K17</f>
        <v>0</v>
      </c>
      <c r="D8080" s="229"/>
    </row>
    <row r="8081" spans="1:4">
      <c r="A8081" s="194" t="s">
        <v>8814</v>
      </c>
      <c r="B8081" s="198" t="s">
        <v>559</v>
      </c>
      <c r="C8081" s="196">
        <f>'11'!K19</f>
        <v>0</v>
      </c>
      <c r="D8081" s="229"/>
    </row>
    <row r="8082" spans="1:4">
      <c r="A8082" s="194" t="s">
        <v>8815</v>
      </c>
      <c r="B8082" s="198" t="s">
        <v>561</v>
      </c>
      <c r="C8082" s="196">
        <f>'11'!K20</f>
        <v>0</v>
      </c>
      <c r="D8082" s="229"/>
    </row>
    <row r="8083" spans="1:4">
      <c r="A8083" s="194" t="s">
        <v>8816</v>
      </c>
      <c r="B8083" s="198" t="s">
        <v>563</v>
      </c>
      <c r="C8083" s="196">
        <f>'11'!K21</f>
        <v>0</v>
      </c>
      <c r="D8083" s="229"/>
    </row>
    <row r="8084" spans="1:4">
      <c r="A8084" s="194" t="s">
        <v>8817</v>
      </c>
      <c r="B8084" s="198" t="s">
        <v>254</v>
      </c>
      <c r="C8084" s="196">
        <f>'11'!K22</f>
        <v>0</v>
      </c>
      <c r="D8084" s="229"/>
    </row>
    <row r="8085" spans="1:4">
      <c r="A8085" s="194" t="s">
        <v>8818</v>
      </c>
      <c r="B8085" s="198" t="s">
        <v>566</v>
      </c>
      <c r="C8085" s="196">
        <f>'11'!K23</f>
        <v>0</v>
      </c>
      <c r="D8085" s="229"/>
    </row>
    <row r="8086" spans="1:4">
      <c r="A8086" s="194" t="s">
        <v>8819</v>
      </c>
      <c r="B8086" s="198" t="s">
        <v>568</v>
      </c>
      <c r="C8086" s="196">
        <f>'11'!K24</f>
        <v>0</v>
      </c>
      <c r="D8086" s="229"/>
    </row>
    <row r="8087" spans="1:4">
      <c r="A8087" s="194" t="s">
        <v>8820</v>
      </c>
      <c r="B8087" s="198" t="s">
        <v>570</v>
      </c>
      <c r="C8087" s="196">
        <f>'11'!K25</f>
        <v>0</v>
      </c>
      <c r="D8087" s="229"/>
    </row>
    <row r="8088" spans="1:4">
      <c r="A8088" s="194" t="s">
        <v>8821</v>
      </c>
      <c r="B8088" s="198" t="s">
        <v>572</v>
      </c>
      <c r="C8088" s="196">
        <f>'11'!K26</f>
        <v>0</v>
      </c>
      <c r="D8088" s="229"/>
    </row>
    <row r="8089" spans="1:4">
      <c r="A8089" s="194" t="s">
        <v>8822</v>
      </c>
      <c r="B8089" s="198" t="s">
        <v>574</v>
      </c>
      <c r="C8089" s="196">
        <f>'11'!K27</f>
        <v>0</v>
      </c>
      <c r="D8089" s="229"/>
    </row>
    <row r="8090" spans="1:4">
      <c r="A8090" s="194" t="s">
        <v>8823</v>
      </c>
      <c r="B8090" s="198" t="s">
        <v>576</v>
      </c>
      <c r="C8090" s="196">
        <f>'11'!K28</f>
        <v>0</v>
      </c>
      <c r="D8090" s="229"/>
    </row>
    <row r="8091" spans="1:4">
      <c r="A8091" s="194" t="s">
        <v>8824</v>
      </c>
      <c r="B8091" s="198" t="s">
        <v>578</v>
      </c>
      <c r="C8091" s="196">
        <f>'11'!K30</f>
        <v>0</v>
      </c>
      <c r="D8091" s="229"/>
    </row>
    <row r="8092" spans="1:4">
      <c r="A8092" s="194" t="s">
        <v>8825</v>
      </c>
      <c r="B8092" s="198" t="s">
        <v>2034</v>
      </c>
      <c r="C8092" s="196">
        <f>'11'!K31</f>
        <v>0</v>
      </c>
      <c r="D8092" s="229"/>
    </row>
    <row r="8093" spans="1:4">
      <c r="A8093" s="194" t="s">
        <v>8826</v>
      </c>
      <c r="B8093" s="198" t="s">
        <v>733</v>
      </c>
      <c r="C8093" s="196">
        <f>'12'!K6</f>
        <v>0</v>
      </c>
      <c r="D8093" s="229"/>
    </row>
    <row r="8094" spans="1:4">
      <c r="A8094" s="194" t="s">
        <v>8827</v>
      </c>
      <c r="B8094" s="198" t="s">
        <v>7959</v>
      </c>
      <c r="C8094" s="196">
        <f>'12'!K7</f>
        <v>0</v>
      </c>
      <c r="D8094" s="229"/>
    </row>
    <row r="8095" spans="1:4">
      <c r="A8095" s="194" t="s">
        <v>8828</v>
      </c>
      <c r="B8095" s="198" t="s">
        <v>584</v>
      </c>
      <c r="C8095" s="196">
        <f>'12'!K8</f>
        <v>0</v>
      </c>
      <c r="D8095" s="229"/>
    </row>
    <row r="8096" spans="1:4">
      <c r="A8096" s="194" t="s">
        <v>8829</v>
      </c>
      <c r="B8096" s="198" t="s">
        <v>586</v>
      </c>
      <c r="C8096" s="196">
        <f>'12'!K13</f>
        <v>0</v>
      </c>
      <c r="D8096" s="229"/>
    </row>
    <row r="8097" spans="1:4">
      <c r="A8097" s="194" t="s">
        <v>8830</v>
      </c>
      <c r="B8097" s="198" t="s">
        <v>588</v>
      </c>
      <c r="C8097" s="196">
        <f>'12'!K17</f>
        <v>0</v>
      </c>
      <c r="D8097" s="229"/>
    </row>
    <row r="8098" spans="1:4">
      <c r="A8098" s="194" t="s">
        <v>8831</v>
      </c>
      <c r="B8098" s="198" t="s">
        <v>7964</v>
      </c>
      <c r="C8098" s="196">
        <f>'12'!K18</f>
        <v>0</v>
      </c>
      <c r="D8098" s="229"/>
    </row>
    <row r="8099" ht="25.5" spans="1:4">
      <c r="A8099" s="194" t="s">
        <v>8832</v>
      </c>
      <c r="B8099" s="198" t="s">
        <v>2662</v>
      </c>
      <c r="C8099" s="196">
        <f>'12'!K19</f>
        <v>0</v>
      </c>
      <c r="D8099" s="229"/>
    </row>
    <row r="8100" spans="1:4">
      <c r="A8100" s="194" t="s">
        <v>8833</v>
      </c>
      <c r="B8100" s="199" t="s">
        <v>592</v>
      </c>
      <c r="C8100" s="196">
        <f>'12'!K20</f>
        <v>0</v>
      </c>
      <c r="D8100" s="229"/>
    </row>
    <row r="8101" spans="1:4">
      <c r="A8101" s="194" t="s">
        <v>8834</v>
      </c>
      <c r="B8101" s="198" t="s">
        <v>594</v>
      </c>
      <c r="C8101" s="196">
        <f>'12'!K22</f>
        <v>0</v>
      </c>
      <c r="D8101" s="229"/>
    </row>
    <row r="8102" spans="1:4">
      <c r="A8102" s="194" t="s">
        <v>8835</v>
      </c>
      <c r="B8102" s="198" t="s">
        <v>596</v>
      </c>
      <c r="C8102" s="196">
        <f>'12'!K23</f>
        <v>0</v>
      </c>
      <c r="D8102" s="229"/>
    </row>
    <row r="8103" spans="1:4">
      <c r="A8103" s="194" t="s">
        <v>8836</v>
      </c>
      <c r="B8103" s="198" t="s">
        <v>598</v>
      </c>
      <c r="C8103" s="196">
        <f>'12'!K24</f>
        <v>0</v>
      </c>
      <c r="D8103" s="229"/>
    </row>
    <row r="8104" spans="1:4">
      <c r="A8104" s="194" t="s">
        <v>8837</v>
      </c>
      <c r="B8104" s="198" t="s">
        <v>600</v>
      </c>
      <c r="C8104" s="196">
        <f>'12'!K25</f>
        <v>0</v>
      </c>
      <c r="D8104" s="229"/>
    </row>
    <row r="8105" spans="1:4">
      <c r="A8105" s="194" t="s">
        <v>8838</v>
      </c>
      <c r="B8105" s="198" t="s">
        <v>602</v>
      </c>
      <c r="C8105" s="196">
        <f>'12'!K26</f>
        <v>0</v>
      </c>
      <c r="D8105" s="229"/>
    </row>
    <row r="8106" spans="1:4">
      <c r="A8106" s="194" t="s">
        <v>8839</v>
      </c>
      <c r="B8106" s="198" t="s">
        <v>559</v>
      </c>
      <c r="C8106" s="196">
        <f>'12'!K27</f>
        <v>0</v>
      </c>
      <c r="D8106" s="229"/>
    </row>
    <row r="8107" spans="1:4">
      <c r="A8107" s="194" t="s">
        <v>8840</v>
      </c>
      <c r="B8107" s="198" t="s">
        <v>605</v>
      </c>
      <c r="C8107" s="196">
        <f>'13'!K6</f>
        <v>0</v>
      </c>
      <c r="D8107" s="229"/>
    </row>
    <row r="8108" spans="1:4">
      <c r="A8108" s="194" t="s">
        <v>8841</v>
      </c>
      <c r="B8108" s="198" t="s">
        <v>607</v>
      </c>
      <c r="C8108" s="196">
        <f>'13'!K7</f>
        <v>0</v>
      </c>
      <c r="D8108" s="229"/>
    </row>
    <row r="8109" spans="1:4">
      <c r="A8109" s="194" t="s">
        <v>8842</v>
      </c>
      <c r="B8109" s="198" t="s">
        <v>358</v>
      </c>
      <c r="C8109" s="196">
        <f>'13'!K8</f>
        <v>0</v>
      </c>
      <c r="D8109" s="229"/>
    </row>
    <row r="8110" spans="1:4">
      <c r="A8110" s="194" t="s">
        <v>8843</v>
      </c>
      <c r="B8110" s="198" t="s">
        <v>610</v>
      </c>
      <c r="C8110" s="196">
        <f>'13'!K9</f>
        <v>0</v>
      </c>
      <c r="D8110" s="229"/>
    </row>
    <row r="8111" spans="1:4">
      <c r="A8111" s="194" t="s">
        <v>8844</v>
      </c>
      <c r="B8111" s="198" t="s">
        <v>612</v>
      </c>
      <c r="C8111" s="196">
        <f>'13'!K10</f>
        <v>0</v>
      </c>
      <c r="D8111" s="229"/>
    </row>
    <row r="8112" spans="1:4">
      <c r="A8112" s="194" t="s">
        <v>8845</v>
      </c>
      <c r="B8112" s="198" t="s">
        <v>614</v>
      </c>
      <c r="C8112" s="196">
        <f>'13'!K11</f>
        <v>0</v>
      </c>
      <c r="D8112" s="229"/>
    </row>
    <row r="8113" spans="1:4">
      <c r="A8113" s="194" t="s">
        <v>8846</v>
      </c>
      <c r="B8113" s="198" t="s">
        <v>616</v>
      </c>
      <c r="C8113" s="196">
        <f>'13'!K12</f>
        <v>0</v>
      </c>
      <c r="D8113" s="229"/>
    </row>
    <row r="8114" spans="1:4">
      <c r="A8114" s="194" t="s">
        <v>8847</v>
      </c>
      <c r="B8114" s="198" t="s">
        <v>618</v>
      </c>
      <c r="C8114" s="196">
        <f>'13'!K13</f>
        <v>0</v>
      </c>
      <c r="D8114" s="229"/>
    </row>
    <row r="8115" spans="1:4">
      <c r="A8115" s="194" t="s">
        <v>8848</v>
      </c>
      <c r="B8115" s="198" t="s">
        <v>620</v>
      </c>
      <c r="C8115" s="196">
        <f>'13'!K19</f>
        <v>0</v>
      </c>
      <c r="D8115" s="229"/>
    </row>
    <row r="8116" spans="1:4">
      <c r="A8116" s="194" t="s">
        <v>8849</v>
      </c>
      <c r="B8116" s="199" t="s">
        <v>622</v>
      </c>
      <c r="C8116" s="196">
        <f>'13'!K20</f>
        <v>0</v>
      </c>
      <c r="D8116" s="229"/>
    </row>
    <row r="8117" spans="1:4">
      <c r="A8117" s="194" t="s">
        <v>8850</v>
      </c>
      <c r="B8117" s="199" t="s">
        <v>624</v>
      </c>
      <c r="C8117" s="196">
        <f>'13'!K21</f>
        <v>0</v>
      </c>
      <c r="D8117" s="229"/>
    </row>
    <row r="8118" spans="1:4">
      <c r="A8118" s="194" t="s">
        <v>8851</v>
      </c>
      <c r="B8118" s="198" t="s">
        <v>626</v>
      </c>
      <c r="C8118" s="196">
        <f>'13'!K22</f>
        <v>0</v>
      </c>
      <c r="D8118" s="229"/>
    </row>
    <row r="8119" spans="1:4">
      <c r="A8119" s="194" t="s">
        <v>8852</v>
      </c>
      <c r="B8119" s="198" t="s">
        <v>628</v>
      </c>
      <c r="C8119" s="196">
        <f>'13'!K23</f>
        <v>0</v>
      </c>
      <c r="D8119" s="229"/>
    </row>
    <row r="8120" spans="1:4">
      <c r="A8120" s="194" t="s">
        <v>8853</v>
      </c>
      <c r="B8120" s="198" t="s">
        <v>630</v>
      </c>
      <c r="C8120" s="196">
        <f>'13'!K24</f>
        <v>0</v>
      </c>
      <c r="D8120" s="229"/>
    </row>
    <row r="8121" spans="1:4">
      <c r="A8121" s="194" t="s">
        <v>8854</v>
      </c>
      <c r="B8121" s="198" t="s">
        <v>7361</v>
      </c>
      <c r="C8121" s="196">
        <f>'13'!K25</f>
        <v>0</v>
      </c>
      <c r="D8121" s="229"/>
    </row>
    <row r="8122" ht="25.5" spans="1:4">
      <c r="A8122" s="194" t="s">
        <v>8855</v>
      </c>
      <c r="B8122" s="195" t="s">
        <v>7989</v>
      </c>
      <c r="C8122" s="196">
        <f>'8'!L11</f>
        <v>0</v>
      </c>
      <c r="D8122" s="229"/>
    </row>
    <row r="8123" spans="1:4">
      <c r="A8123" s="194" t="s">
        <v>8856</v>
      </c>
      <c r="B8123" s="230" t="s">
        <v>7734</v>
      </c>
      <c r="C8123" s="196">
        <f>'8'!L12</f>
        <v>0</v>
      </c>
      <c r="D8123" s="229"/>
    </row>
    <row r="8124" spans="1:4">
      <c r="A8124" s="194" t="s">
        <v>8857</v>
      </c>
      <c r="B8124" s="195" t="s">
        <v>2693</v>
      </c>
      <c r="C8124" s="196">
        <f>'8'!L13</f>
        <v>0</v>
      </c>
      <c r="D8124" s="229"/>
    </row>
    <row r="8125" spans="1:4">
      <c r="A8125" s="194" t="s">
        <v>8858</v>
      </c>
      <c r="B8125" s="198" t="s">
        <v>394</v>
      </c>
      <c r="C8125" s="196">
        <f>'8'!L14</f>
        <v>0</v>
      </c>
      <c r="D8125" s="229"/>
    </row>
    <row r="8126" spans="1:4">
      <c r="A8126" s="194" t="s">
        <v>8859</v>
      </c>
      <c r="B8126" s="198" t="s">
        <v>396</v>
      </c>
      <c r="C8126" s="196">
        <f>'8'!L15</f>
        <v>0</v>
      </c>
      <c r="D8126" s="229"/>
    </row>
    <row r="8127" spans="1:4">
      <c r="A8127" s="194" t="s">
        <v>8860</v>
      </c>
      <c r="B8127" s="198" t="s">
        <v>398</v>
      </c>
      <c r="C8127" s="196">
        <f>'8'!L16</f>
        <v>0</v>
      </c>
      <c r="D8127" s="229"/>
    </row>
    <row r="8128" spans="1:4">
      <c r="A8128" s="194" t="s">
        <v>8861</v>
      </c>
      <c r="B8128" s="198" t="s">
        <v>84</v>
      </c>
      <c r="C8128" s="196">
        <f>'8'!L17</f>
        <v>0</v>
      </c>
      <c r="D8128" s="229"/>
    </row>
    <row r="8129" spans="1:4">
      <c r="A8129" s="194" t="s">
        <v>8862</v>
      </c>
      <c r="B8129" s="198" t="s">
        <v>401</v>
      </c>
      <c r="C8129" s="196">
        <f>'8'!L18</f>
        <v>0</v>
      </c>
      <c r="D8129" s="229"/>
    </row>
    <row r="8130" spans="1:4">
      <c r="A8130" s="194" t="s">
        <v>8863</v>
      </c>
      <c r="B8130" s="198" t="s">
        <v>403</v>
      </c>
      <c r="C8130" s="196">
        <f>'8'!L19</f>
        <v>0</v>
      </c>
      <c r="D8130" s="229"/>
    </row>
    <row r="8131" spans="1:4">
      <c r="A8131" s="194" t="s">
        <v>8864</v>
      </c>
      <c r="B8131" s="198" t="s">
        <v>405</v>
      </c>
      <c r="C8131" s="196">
        <f>'8'!L20</f>
        <v>0</v>
      </c>
      <c r="D8131" s="229"/>
    </row>
    <row r="8132" spans="1:4">
      <c r="A8132" s="194" t="s">
        <v>8865</v>
      </c>
      <c r="B8132" s="198" t="s">
        <v>409</v>
      </c>
      <c r="C8132" s="196">
        <f>'8'!L22</f>
        <v>0</v>
      </c>
      <c r="D8132" s="229"/>
    </row>
    <row r="8133" spans="1:4">
      <c r="A8133" s="194" t="s">
        <v>8866</v>
      </c>
      <c r="B8133" s="198" t="s">
        <v>411</v>
      </c>
      <c r="C8133" s="196">
        <f>'8'!L23</f>
        <v>0</v>
      </c>
      <c r="D8133" s="229"/>
    </row>
    <row r="8134" spans="1:4">
      <c r="A8134" s="194" t="s">
        <v>8867</v>
      </c>
      <c r="B8134" s="198" t="s">
        <v>413</v>
      </c>
      <c r="C8134" s="196">
        <f>'8'!L24</f>
        <v>0</v>
      </c>
      <c r="D8134" s="229"/>
    </row>
    <row r="8135" spans="1:4">
      <c r="A8135" s="194" t="s">
        <v>8868</v>
      </c>
      <c r="B8135" s="198" t="s">
        <v>415</v>
      </c>
      <c r="C8135" s="196">
        <f>'8'!L25</f>
        <v>0</v>
      </c>
      <c r="D8135" s="229"/>
    </row>
    <row r="8136" spans="1:4">
      <c r="A8136" s="194" t="s">
        <v>8869</v>
      </c>
      <c r="B8136" s="198" t="s">
        <v>417</v>
      </c>
      <c r="C8136" s="196">
        <f>'8'!L26</f>
        <v>0</v>
      </c>
      <c r="D8136" s="229"/>
    </row>
    <row r="8137" spans="1:4">
      <c r="A8137" s="194" t="s">
        <v>8870</v>
      </c>
      <c r="B8137" s="198" t="s">
        <v>419</v>
      </c>
      <c r="C8137" s="196">
        <f>'8'!L27</f>
        <v>0</v>
      </c>
      <c r="D8137" s="229"/>
    </row>
    <row r="8138" spans="1:4">
      <c r="A8138" s="194" t="s">
        <v>8871</v>
      </c>
      <c r="B8138" s="198" t="s">
        <v>421</v>
      </c>
      <c r="C8138" s="196">
        <f>'8'!L28</f>
        <v>0</v>
      </c>
      <c r="D8138" s="229"/>
    </row>
    <row r="8139" spans="1:4">
      <c r="A8139" s="194" t="s">
        <v>8872</v>
      </c>
      <c r="B8139" s="198" t="s">
        <v>423</v>
      </c>
      <c r="C8139" s="196">
        <f>'8'!L29</f>
        <v>0</v>
      </c>
      <c r="D8139" s="229"/>
    </row>
    <row r="8140" spans="1:4">
      <c r="A8140" s="194" t="s">
        <v>8873</v>
      </c>
      <c r="B8140" s="198" t="s">
        <v>425</v>
      </c>
      <c r="C8140" s="196">
        <f>'9'!L6</f>
        <v>0</v>
      </c>
      <c r="D8140" s="229"/>
    </row>
    <row r="8141" spans="1:4">
      <c r="A8141" s="194" t="s">
        <v>8874</v>
      </c>
      <c r="B8141" s="198" t="s">
        <v>427</v>
      </c>
      <c r="C8141" s="196">
        <f>'9'!L7</f>
        <v>0</v>
      </c>
      <c r="D8141" s="229"/>
    </row>
    <row r="8142" spans="1:4">
      <c r="A8142" s="194" t="s">
        <v>8875</v>
      </c>
      <c r="B8142" s="198" t="s">
        <v>429</v>
      </c>
      <c r="C8142" s="196">
        <f>'9'!L8</f>
        <v>0</v>
      </c>
      <c r="D8142" s="229"/>
    </row>
    <row r="8143" spans="1:4">
      <c r="A8143" s="194" t="s">
        <v>8876</v>
      </c>
      <c r="B8143" s="198" t="s">
        <v>431</v>
      </c>
      <c r="C8143" s="196">
        <f>'9'!L9</f>
        <v>0</v>
      </c>
      <c r="D8143" s="229"/>
    </row>
    <row r="8144" spans="1:4">
      <c r="A8144" s="194" t="s">
        <v>8877</v>
      </c>
      <c r="B8144" s="198" t="s">
        <v>433</v>
      </c>
      <c r="C8144" s="196">
        <f>'9'!L10</f>
        <v>0</v>
      </c>
      <c r="D8144" s="229"/>
    </row>
    <row r="8145" spans="1:4">
      <c r="A8145" s="194" t="s">
        <v>8878</v>
      </c>
      <c r="B8145" s="198" t="s">
        <v>435</v>
      </c>
      <c r="C8145" s="196">
        <f>'9'!L11</f>
        <v>0</v>
      </c>
      <c r="D8145" s="229"/>
    </row>
    <row r="8146" spans="1:4">
      <c r="A8146" s="194" t="s">
        <v>8879</v>
      </c>
      <c r="B8146" s="198" t="s">
        <v>437</v>
      </c>
      <c r="C8146" s="196">
        <f>'9'!L12</f>
        <v>0</v>
      </c>
      <c r="D8146" s="229"/>
    </row>
    <row r="8147" spans="1:4">
      <c r="A8147" s="194" t="s">
        <v>8880</v>
      </c>
      <c r="B8147" s="198" t="s">
        <v>439</v>
      </c>
      <c r="C8147" s="196">
        <f>'9'!L13</f>
        <v>0</v>
      </c>
      <c r="D8147" s="229"/>
    </row>
    <row r="8148" spans="1:4">
      <c r="A8148" s="194" t="s">
        <v>8881</v>
      </c>
      <c r="B8148" s="198" t="s">
        <v>441</v>
      </c>
      <c r="C8148" s="196">
        <f>'9'!L14</f>
        <v>0</v>
      </c>
      <c r="D8148" s="229"/>
    </row>
    <row r="8149" spans="1:4">
      <c r="A8149" s="194" t="s">
        <v>8882</v>
      </c>
      <c r="B8149" s="198" t="s">
        <v>443</v>
      </c>
      <c r="C8149" s="196">
        <f>'9'!L15</f>
        <v>0</v>
      </c>
      <c r="D8149" s="229"/>
    </row>
    <row r="8150" spans="1:4">
      <c r="A8150" s="194" t="s">
        <v>8883</v>
      </c>
      <c r="B8150" s="198" t="s">
        <v>445</v>
      </c>
      <c r="C8150" s="196">
        <f>'9'!L16</f>
        <v>0</v>
      </c>
      <c r="D8150" s="229"/>
    </row>
    <row r="8151" spans="1:4">
      <c r="A8151" s="194" t="s">
        <v>8884</v>
      </c>
      <c r="B8151" s="198" t="s">
        <v>447</v>
      </c>
      <c r="C8151" s="196">
        <f>'9'!L17</f>
        <v>0</v>
      </c>
      <c r="D8151" s="229"/>
    </row>
    <row r="8152" spans="1:4">
      <c r="A8152" s="194" t="s">
        <v>8885</v>
      </c>
      <c r="B8152" s="198" t="s">
        <v>449</v>
      </c>
      <c r="C8152" s="196">
        <f>'9'!L18</f>
        <v>0</v>
      </c>
      <c r="D8152" s="229"/>
    </row>
    <row r="8153" spans="1:4">
      <c r="A8153" s="194" t="s">
        <v>8886</v>
      </c>
      <c r="B8153" s="198" t="s">
        <v>451</v>
      </c>
      <c r="C8153" s="196">
        <f>'9'!L19</f>
        <v>0</v>
      </c>
      <c r="D8153" s="229"/>
    </row>
    <row r="8154" spans="1:4">
      <c r="A8154" s="194" t="s">
        <v>8887</v>
      </c>
      <c r="B8154" s="198" t="s">
        <v>453</v>
      </c>
      <c r="C8154" s="196">
        <f>'9'!L20</f>
        <v>0</v>
      </c>
      <c r="D8154" s="229"/>
    </row>
    <row r="8155" spans="1:4">
      <c r="A8155" s="194" t="s">
        <v>8888</v>
      </c>
      <c r="B8155" s="198" t="s">
        <v>455</v>
      </c>
      <c r="C8155" s="196">
        <f>'9'!L21</f>
        <v>0</v>
      </c>
      <c r="D8155" s="229"/>
    </row>
    <row r="8156" spans="1:4">
      <c r="A8156" s="194" t="s">
        <v>8889</v>
      </c>
      <c r="B8156" s="198" t="s">
        <v>457</v>
      </c>
      <c r="C8156" s="196">
        <f>'9'!L22</f>
        <v>0</v>
      </c>
      <c r="D8156" s="229"/>
    </row>
    <row r="8157" spans="1:4">
      <c r="A8157" s="194" t="s">
        <v>8890</v>
      </c>
      <c r="B8157" s="198" t="s">
        <v>459</v>
      </c>
      <c r="C8157" s="196">
        <f>'9'!L23</f>
        <v>0</v>
      </c>
      <c r="D8157" s="229"/>
    </row>
    <row r="8158" spans="1:4">
      <c r="A8158" s="194" t="s">
        <v>8891</v>
      </c>
      <c r="B8158" s="198" t="s">
        <v>461</v>
      </c>
      <c r="C8158" s="196">
        <f>'9'!L24</f>
        <v>0</v>
      </c>
      <c r="D8158" s="229"/>
    </row>
    <row r="8159" spans="1:4">
      <c r="A8159" s="194" t="s">
        <v>8892</v>
      </c>
      <c r="B8159" s="198" t="s">
        <v>463</v>
      </c>
      <c r="C8159" s="196">
        <f>'9'!L25</f>
        <v>0</v>
      </c>
      <c r="D8159" s="229"/>
    </row>
    <row r="8160" spans="1:4">
      <c r="A8160" s="194" t="s">
        <v>8893</v>
      </c>
      <c r="B8160" s="198" t="s">
        <v>465</v>
      </c>
      <c r="C8160" s="196">
        <f>'9'!L26</f>
        <v>0</v>
      </c>
      <c r="D8160" s="229"/>
    </row>
    <row r="8161" spans="1:4">
      <c r="A8161" s="194" t="s">
        <v>8894</v>
      </c>
      <c r="B8161" s="198" t="s">
        <v>467</v>
      </c>
      <c r="C8161" s="196">
        <f>'9'!L27</f>
        <v>0</v>
      </c>
      <c r="D8161" s="229"/>
    </row>
    <row r="8162" spans="1:4">
      <c r="A8162" s="194" t="s">
        <v>8895</v>
      </c>
      <c r="B8162" s="198" t="s">
        <v>469</v>
      </c>
      <c r="C8162" s="196">
        <f>'9'!L28</f>
        <v>0</v>
      </c>
      <c r="D8162" s="229"/>
    </row>
    <row r="8163" spans="1:4">
      <c r="A8163" s="194" t="s">
        <v>8896</v>
      </c>
      <c r="B8163" s="198" t="s">
        <v>471</v>
      </c>
      <c r="C8163" s="196">
        <f>'9'!L29</f>
        <v>0</v>
      </c>
      <c r="D8163" s="229"/>
    </row>
    <row r="8164" ht="25.5" spans="1:4">
      <c r="A8164" s="194" t="s">
        <v>8897</v>
      </c>
      <c r="B8164" s="199" t="s">
        <v>473</v>
      </c>
      <c r="C8164" s="196">
        <f>'9'!L30</f>
        <v>0</v>
      </c>
      <c r="D8164" s="229"/>
    </row>
    <row r="8165" spans="1:4">
      <c r="A8165" s="194" t="s">
        <v>8898</v>
      </c>
      <c r="B8165" s="198" t="s">
        <v>475</v>
      </c>
      <c r="C8165" s="196">
        <f>'9'!L31</f>
        <v>0</v>
      </c>
      <c r="D8165" s="229"/>
    </row>
    <row r="8166" spans="1:4">
      <c r="A8166" s="194" t="s">
        <v>8899</v>
      </c>
      <c r="B8166" s="198" t="s">
        <v>477</v>
      </c>
      <c r="C8166" s="196">
        <f>'10'!L6</f>
        <v>0</v>
      </c>
      <c r="D8166" s="229"/>
    </row>
    <row r="8167" spans="1:4">
      <c r="A8167" s="194" t="s">
        <v>8900</v>
      </c>
      <c r="B8167" s="199" t="s">
        <v>479</v>
      </c>
      <c r="C8167" s="196">
        <f>'10'!L7</f>
        <v>0</v>
      </c>
      <c r="D8167" s="229"/>
    </row>
    <row r="8168" spans="1:4">
      <c r="A8168" s="194" t="s">
        <v>8901</v>
      </c>
      <c r="B8168" s="198" t="s">
        <v>481</v>
      </c>
      <c r="C8168" s="196">
        <f>'10'!L8</f>
        <v>0</v>
      </c>
      <c r="D8168" s="229"/>
    </row>
    <row r="8169" spans="1:4">
      <c r="A8169" s="194" t="s">
        <v>8902</v>
      </c>
      <c r="B8169" s="198" t="s">
        <v>483</v>
      </c>
      <c r="C8169" s="196">
        <f>'10'!L9</f>
        <v>0</v>
      </c>
      <c r="D8169" s="229"/>
    </row>
    <row r="8170" spans="1:4">
      <c r="A8170" s="194" t="s">
        <v>8903</v>
      </c>
      <c r="B8170" s="198" t="s">
        <v>485</v>
      </c>
      <c r="C8170" s="196">
        <f>'10'!L10</f>
        <v>0</v>
      </c>
      <c r="D8170" s="229"/>
    </row>
    <row r="8171" spans="1:4">
      <c r="A8171" s="194" t="s">
        <v>8904</v>
      </c>
      <c r="B8171" s="198" t="s">
        <v>487</v>
      </c>
      <c r="C8171" s="196">
        <f>'10'!L11</f>
        <v>0</v>
      </c>
      <c r="D8171" s="229"/>
    </row>
    <row r="8172" spans="1:4">
      <c r="A8172" s="194" t="s">
        <v>8905</v>
      </c>
      <c r="B8172" s="198" t="s">
        <v>489</v>
      </c>
      <c r="C8172" s="196">
        <f>'10'!L12</f>
        <v>0</v>
      </c>
      <c r="D8172" s="229"/>
    </row>
    <row r="8173" spans="1:4">
      <c r="A8173" s="194" t="s">
        <v>8906</v>
      </c>
      <c r="B8173" s="198" t="s">
        <v>491</v>
      </c>
      <c r="C8173" s="196">
        <f>'10'!L13</f>
        <v>0</v>
      </c>
      <c r="D8173" s="229"/>
    </row>
    <row r="8174" spans="1:4">
      <c r="A8174" s="194" t="s">
        <v>8907</v>
      </c>
      <c r="B8174" s="198" t="s">
        <v>493</v>
      </c>
      <c r="C8174" s="196">
        <f>'10'!L14</f>
        <v>0</v>
      </c>
      <c r="D8174" s="229"/>
    </row>
    <row r="8175" spans="1:4">
      <c r="A8175" s="194" t="s">
        <v>8908</v>
      </c>
      <c r="B8175" s="198" t="s">
        <v>495</v>
      </c>
      <c r="C8175" s="196">
        <f>'10'!L15</f>
        <v>0</v>
      </c>
      <c r="D8175" s="229"/>
    </row>
    <row r="8176" spans="1:4">
      <c r="A8176" s="194" t="s">
        <v>8909</v>
      </c>
      <c r="B8176" s="198" t="s">
        <v>497</v>
      </c>
      <c r="C8176" s="196">
        <f>'10'!L16</f>
        <v>0</v>
      </c>
      <c r="D8176" s="229"/>
    </row>
    <row r="8177" spans="1:4">
      <c r="A8177" s="194" t="s">
        <v>8910</v>
      </c>
      <c r="B8177" s="198" t="s">
        <v>499</v>
      </c>
      <c r="C8177" s="196">
        <f>'10'!L17</f>
        <v>0</v>
      </c>
      <c r="D8177" s="229"/>
    </row>
    <row r="8178" spans="1:4">
      <c r="A8178" s="194" t="s">
        <v>8911</v>
      </c>
      <c r="B8178" s="198" t="s">
        <v>501</v>
      </c>
      <c r="C8178" s="196">
        <f>'10'!L18</f>
        <v>0</v>
      </c>
      <c r="D8178" s="229"/>
    </row>
    <row r="8179" spans="1:4">
      <c r="A8179" s="194" t="s">
        <v>8912</v>
      </c>
      <c r="B8179" s="198" t="s">
        <v>503</v>
      </c>
      <c r="C8179" s="196">
        <f>'10'!L19</f>
        <v>0</v>
      </c>
      <c r="D8179" s="229"/>
    </row>
    <row r="8180" spans="1:4">
      <c r="A8180" s="194" t="s">
        <v>8913</v>
      </c>
      <c r="B8180" s="198" t="s">
        <v>505</v>
      </c>
      <c r="C8180" s="196">
        <f>'10'!L20</f>
        <v>0</v>
      </c>
      <c r="D8180" s="229"/>
    </row>
    <row r="8181" spans="1:4">
      <c r="A8181" s="194" t="s">
        <v>8914</v>
      </c>
      <c r="B8181" s="198" t="s">
        <v>507</v>
      </c>
      <c r="C8181" s="196">
        <f>'10'!L21</f>
        <v>0</v>
      </c>
      <c r="D8181" s="229"/>
    </row>
    <row r="8182" spans="1:4">
      <c r="A8182" s="194" t="s">
        <v>8915</v>
      </c>
      <c r="B8182" s="198" t="s">
        <v>509</v>
      </c>
      <c r="C8182" s="196">
        <f>'10'!L22</f>
        <v>0</v>
      </c>
      <c r="D8182" s="229"/>
    </row>
    <row r="8183" spans="1:4">
      <c r="A8183" s="194" t="s">
        <v>8916</v>
      </c>
      <c r="B8183" s="198" t="s">
        <v>511</v>
      </c>
      <c r="C8183" s="196">
        <f>'10'!L23</f>
        <v>0</v>
      </c>
      <c r="D8183" s="229"/>
    </row>
    <row r="8184" spans="1:4">
      <c r="A8184" s="194" t="s">
        <v>8917</v>
      </c>
      <c r="B8184" s="198" t="s">
        <v>513</v>
      </c>
      <c r="C8184" s="196">
        <f>'10'!L24</f>
        <v>0</v>
      </c>
      <c r="D8184" s="229"/>
    </row>
    <row r="8185" spans="1:4">
      <c r="A8185" s="194" t="s">
        <v>8918</v>
      </c>
      <c r="B8185" s="198" t="s">
        <v>515</v>
      </c>
      <c r="C8185" s="196">
        <f>'10'!L25</f>
        <v>0</v>
      </c>
      <c r="D8185" s="229"/>
    </row>
    <row r="8186" spans="1:4">
      <c r="A8186" s="194" t="s">
        <v>8919</v>
      </c>
      <c r="B8186" s="198" t="s">
        <v>517</v>
      </c>
      <c r="C8186" s="196">
        <f>'10'!L26</f>
        <v>0</v>
      </c>
      <c r="D8186" s="229"/>
    </row>
    <row r="8187" spans="1:4">
      <c r="A8187" s="194" t="s">
        <v>8920</v>
      </c>
      <c r="B8187" s="198" t="s">
        <v>519</v>
      </c>
      <c r="C8187" s="196">
        <f>'10'!L27</f>
        <v>0</v>
      </c>
      <c r="D8187" s="229"/>
    </row>
    <row r="8188" spans="1:4">
      <c r="A8188" s="194" t="s">
        <v>8921</v>
      </c>
      <c r="B8188" s="198" t="s">
        <v>521</v>
      </c>
      <c r="C8188" s="196">
        <f>'10'!L28</f>
        <v>0</v>
      </c>
      <c r="D8188" s="229"/>
    </row>
    <row r="8189" ht="25.5" spans="1:4">
      <c r="A8189" s="194" t="s">
        <v>8922</v>
      </c>
      <c r="B8189" s="198" t="s">
        <v>523</v>
      </c>
      <c r="C8189" s="196">
        <f>'10'!L29</f>
        <v>0</v>
      </c>
      <c r="D8189" s="229"/>
    </row>
    <row r="8190" spans="1:4">
      <c r="A8190" s="194" t="s">
        <v>8923</v>
      </c>
      <c r="B8190" s="198" t="s">
        <v>6988</v>
      </c>
      <c r="C8190" s="196">
        <f>'10'!L30</f>
        <v>0</v>
      </c>
      <c r="D8190" s="229"/>
    </row>
    <row r="8191" spans="1:4">
      <c r="A8191" s="194" t="s">
        <v>8924</v>
      </c>
      <c r="B8191" s="198" t="s">
        <v>527</v>
      </c>
      <c r="C8191" s="196">
        <f>'10'!L31</f>
        <v>0</v>
      </c>
      <c r="D8191" s="229"/>
    </row>
    <row r="8192" spans="1:4">
      <c r="A8192" s="194" t="s">
        <v>8925</v>
      </c>
      <c r="B8192" s="198" t="s">
        <v>529</v>
      </c>
      <c r="C8192" s="196">
        <f>'10'!L32</f>
        <v>0</v>
      </c>
      <c r="D8192" s="229"/>
    </row>
    <row r="8193" spans="1:4">
      <c r="A8193" s="194" t="s">
        <v>8926</v>
      </c>
      <c r="B8193" s="198" t="s">
        <v>531</v>
      </c>
      <c r="C8193" s="196">
        <f>'10'!L33</f>
        <v>0</v>
      </c>
      <c r="D8193" s="229"/>
    </row>
    <row r="8194" spans="1:4">
      <c r="A8194" s="194" t="s">
        <v>8927</v>
      </c>
      <c r="B8194" s="198" t="s">
        <v>533</v>
      </c>
      <c r="C8194" s="196">
        <f>'11'!L6</f>
        <v>0</v>
      </c>
      <c r="D8194" s="229"/>
    </row>
    <row r="8195" spans="1:4">
      <c r="A8195" s="194" t="s">
        <v>8928</v>
      </c>
      <c r="B8195" s="198" t="s">
        <v>535</v>
      </c>
      <c r="C8195" s="196">
        <f>'11'!L7</f>
        <v>0</v>
      </c>
      <c r="D8195" s="229"/>
    </row>
    <row r="8196" spans="1:4">
      <c r="A8196" s="194" t="s">
        <v>8929</v>
      </c>
      <c r="B8196" s="198" t="s">
        <v>537</v>
      </c>
      <c r="C8196" s="196">
        <f>'11'!L8</f>
        <v>0</v>
      </c>
      <c r="D8196" s="229"/>
    </row>
    <row r="8197" spans="1:4">
      <c r="A8197" s="194" t="s">
        <v>8930</v>
      </c>
      <c r="B8197" s="198" t="s">
        <v>539</v>
      </c>
      <c r="C8197" s="196">
        <f>'11'!L9</f>
        <v>0</v>
      </c>
      <c r="D8197" s="229"/>
    </row>
    <row r="8198" spans="1:4">
      <c r="A8198" s="194" t="s">
        <v>8931</v>
      </c>
      <c r="B8198" s="198" t="s">
        <v>541</v>
      </c>
      <c r="C8198" s="196">
        <f>'11'!L10</f>
        <v>0</v>
      </c>
      <c r="D8198" s="229"/>
    </row>
    <row r="8199" spans="1:4">
      <c r="A8199" s="194" t="s">
        <v>8932</v>
      </c>
      <c r="B8199" s="198" t="s">
        <v>543</v>
      </c>
      <c r="C8199" s="196">
        <f>'11'!L11</f>
        <v>0</v>
      </c>
      <c r="D8199" s="229"/>
    </row>
    <row r="8200" spans="1:4">
      <c r="A8200" s="194" t="s">
        <v>8933</v>
      </c>
      <c r="B8200" s="198" t="s">
        <v>545</v>
      </c>
      <c r="C8200" s="196">
        <f>'11'!L12</f>
        <v>0</v>
      </c>
      <c r="D8200" s="229"/>
    </row>
    <row r="8201" spans="1:4">
      <c r="A8201" s="194" t="s">
        <v>8934</v>
      </c>
      <c r="B8201" s="198" t="s">
        <v>547</v>
      </c>
      <c r="C8201" s="196">
        <f>'11'!L13</f>
        <v>0</v>
      </c>
      <c r="D8201" s="229"/>
    </row>
    <row r="8202" spans="1:4">
      <c r="A8202" s="194" t="s">
        <v>8935</v>
      </c>
      <c r="B8202" s="198" t="s">
        <v>549</v>
      </c>
      <c r="C8202" s="196">
        <f>'11'!L14</f>
        <v>0</v>
      </c>
      <c r="D8202" s="229"/>
    </row>
    <row r="8203" spans="1:4">
      <c r="A8203" s="194" t="s">
        <v>8936</v>
      </c>
      <c r="B8203" s="198" t="s">
        <v>551</v>
      </c>
      <c r="C8203" s="196">
        <f>'11'!L15</f>
        <v>0</v>
      </c>
      <c r="D8203" s="229"/>
    </row>
    <row r="8204" spans="1:4">
      <c r="A8204" s="194" t="s">
        <v>8937</v>
      </c>
      <c r="B8204" s="198" t="s">
        <v>553</v>
      </c>
      <c r="C8204" s="196">
        <f>'11'!L16</f>
        <v>0</v>
      </c>
      <c r="D8204" s="229"/>
    </row>
    <row r="8205" spans="1:4">
      <c r="A8205" s="194" t="s">
        <v>8938</v>
      </c>
      <c r="B8205" s="198" t="s">
        <v>555</v>
      </c>
      <c r="C8205" s="196">
        <f>'11'!L17</f>
        <v>0</v>
      </c>
      <c r="D8205" s="229"/>
    </row>
    <row r="8206" spans="1:4">
      <c r="A8206" s="194" t="s">
        <v>8939</v>
      </c>
      <c r="B8206" s="198" t="s">
        <v>557</v>
      </c>
      <c r="C8206" s="196">
        <f>'11'!L18</f>
        <v>0</v>
      </c>
      <c r="D8206" s="229"/>
    </row>
    <row r="8207" spans="1:4">
      <c r="A8207" s="194" t="s">
        <v>8940</v>
      </c>
      <c r="B8207" s="198" t="s">
        <v>559</v>
      </c>
      <c r="C8207" s="196">
        <f>'11'!L19</f>
        <v>0</v>
      </c>
      <c r="D8207" s="229"/>
    </row>
    <row r="8208" spans="1:4">
      <c r="A8208" s="194" t="s">
        <v>8941</v>
      </c>
      <c r="B8208" s="198" t="s">
        <v>561</v>
      </c>
      <c r="C8208" s="196">
        <f>'11'!L20</f>
        <v>0</v>
      </c>
      <c r="D8208" s="229"/>
    </row>
    <row r="8209" spans="1:4">
      <c r="A8209" s="194" t="s">
        <v>8942</v>
      </c>
      <c r="B8209" s="198" t="s">
        <v>563</v>
      </c>
      <c r="C8209" s="196">
        <f>'11'!L21</f>
        <v>0</v>
      </c>
      <c r="D8209" s="229"/>
    </row>
    <row r="8210" spans="1:4">
      <c r="A8210" s="194" t="s">
        <v>8943</v>
      </c>
      <c r="B8210" s="198" t="s">
        <v>254</v>
      </c>
      <c r="C8210" s="196">
        <f>'11'!L22</f>
        <v>0</v>
      </c>
      <c r="D8210" s="229"/>
    </row>
    <row r="8211" spans="1:4">
      <c r="A8211" s="194" t="s">
        <v>8944</v>
      </c>
      <c r="B8211" s="198" t="s">
        <v>566</v>
      </c>
      <c r="C8211" s="196">
        <f>'11'!L23</f>
        <v>0</v>
      </c>
      <c r="D8211" s="229"/>
    </row>
    <row r="8212" spans="1:4">
      <c r="A8212" s="194" t="s">
        <v>8945</v>
      </c>
      <c r="B8212" s="198" t="s">
        <v>568</v>
      </c>
      <c r="C8212" s="196">
        <f>'11'!L24</f>
        <v>0</v>
      </c>
      <c r="D8212" s="229"/>
    </row>
    <row r="8213" spans="1:4">
      <c r="A8213" s="194" t="s">
        <v>8946</v>
      </c>
      <c r="B8213" s="198" t="s">
        <v>570</v>
      </c>
      <c r="C8213" s="196">
        <f>'11'!L25</f>
        <v>0</v>
      </c>
      <c r="D8213" s="229"/>
    </row>
    <row r="8214" spans="1:4">
      <c r="A8214" s="194" t="s">
        <v>8947</v>
      </c>
      <c r="B8214" s="198" t="s">
        <v>572</v>
      </c>
      <c r="C8214" s="196">
        <f>'11'!L26</f>
        <v>0</v>
      </c>
      <c r="D8214" s="229"/>
    </row>
    <row r="8215" spans="1:4">
      <c r="A8215" s="194" t="s">
        <v>8948</v>
      </c>
      <c r="B8215" s="198" t="s">
        <v>574</v>
      </c>
      <c r="C8215" s="196">
        <f>'11'!L27</f>
        <v>0</v>
      </c>
      <c r="D8215" s="229"/>
    </row>
    <row r="8216" spans="1:4">
      <c r="A8216" s="194" t="s">
        <v>8949</v>
      </c>
      <c r="B8216" s="198" t="s">
        <v>576</v>
      </c>
      <c r="C8216" s="196">
        <f>'11'!L28</f>
        <v>0</v>
      </c>
      <c r="D8216" s="229"/>
    </row>
    <row r="8217" spans="1:4">
      <c r="A8217" s="194" t="s">
        <v>8950</v>
      </c>
      <c r="B8217" s="198" t="s">
        <v>578</v>
      </c>
      <c r="C8217" s="196">
        <f>'11'!L30</f>
        <v>0</v>
      </c>
      <c r="D8217" s="229"/>
    </row>
    <row r="8218" spans="1:4">
      <c r="A8218" s="194" t="s">
        <v>8951</v>
      </c>
      <c r="B8218" s="198" t="s">
        <v>2034</v>
      </c>
      <c r="C8218" s="196">
        <f>'11'!L31</f>
        <v>0</v>
      </c>
      <c r="D8218" s="229"/>
    </row>
    <row r="8219" spans="1:4">
      <c r="A8219" s="194" t="s">
        <v>8952</v>
      </c>
      <c r="B8219" s="198" t="s">
        <v>733</v>
      </c>
      <c r="C8219" s="196">
        <f>'12'!L6</f>
        <v>0</v>
      </c>
      <c r="D8219" s="229"/>
    </row>
    <row r="8220" spans="1:4">
      <c r="A8220" s="194" t="s">
        <v>8953</v>
      </c>
      <c r="B8220" s="198" t="s">
        <v>582</v>
      </c>
      <c r="C8220" s="196">
        <f>'12'!L7</f>
        <v>0</v>
      </c>
      <c r="D8220" s="229"/>
    </row>
    <row r="8221" spans="1:4">
      <c r="A8221" s="194" t="s">
        <v>8954</v>
      </c>
      <c r="B8221" s="198" t="s">
        <v>584</v>
      </c>
      <c r="C8221" s="196">
        <f>'12'!L8</f>
        <v>0</v>
      </c>
      <c r="D8221" s="229"/>
    </row>
    <row r="8222" spans="1:4">
      <c r="A8222" s="194" t="s">
        <v>8955</v>
      </c>
      <c r="B8222" s="198" t="s">
        <v>586</v>
      </c>
      <c r="C8222" s="196">
        <f>'12'!L13</f>
        <v>0</v>
      </c>
      <c r="D8222" s="229"/>
    </row>
    <row r="8223" spans="1:4">
      <c r="A8223" s="194" t="s">
        <v>8956</v>
      </c>
      <c r="B8223" s="198" t="s">
        <v>588</v>
      </c>
      <c r="C8223" s="196">
        <f>'12'!L17</f>
        <v>0</v>
      </c>
      <c r="D8223" s="229"/>
    </row>
    <row r="8224" spans="1:4">
      <c r="A8224" s="194" t="s">
        <v>8957</v>
      </c>
      <c r="B8224" s="198" t="s">
        <v>7964</v>
      </c>
      <c r="C8224" s="196">
        <f>'12'!L18</f>
        <v>0</v>
      </c>
      <c r="D8224" s="229"/>
    </row>
    <row r="8225" ht="25.5" spans="1:4">
      <c r="A8225" s="194" t="s">
        <v>8958</v>
      </c>
      <c r="B8225" s="198" t="s">
        <v>2662</v>
      </c>
      <c r="C8225" s="196">
        <f>'12'!L19</f>
        <v>0</v>
      </c>
      <c r="D8225" s="229"/>
    </row>
    <row r="8226" spans="1:4">
      <c r="A8226" s="194" t="s">
        <v>8959</v>
      </c>
      <c r="B8226" s="199" t="s">
        <v>592</v>
      </c>
      <c r="C8226" s="196">
        <f>'12'!L20</f>
        <v>0</v>
      </c>
      <c r="D8226" s="229"/>
    </row>
    <row r="8227" spans="1:4">
      <c r="A8227" s="194" t="s">
        <v>8960</v>
      </c>
      <c r="B8227" s="198" t="s">
        <v>594</v>
      </c>
      <c r="C8227" s="196">
        <f>'12'!L22</f>
        <v>0</v>
      </c>
      <c r="D8227" s="229"/>
    </row>
    <row r="8228" spans="1:4">
      <c r="A8228" s="194" t="s">
        <v>8961</v>
      </c>
      <c r="B8228" s="198" t="s">
        <v>596</v>
      </c>
      <c r="C8228" s="196">
        <f>'12'!L23</f>
        <v>0</v>
      </c>
      <c r="D8228" s="229"/>
    </row>
    <row r="8229" spans="1:4">
      <c r="A8229" s="194" t="s">
        <v>8962</v>
      </c>
      <c r="B8229" s="198" t="s">
        <v>598</v>
      </c>
      <c r="C8229" s="196">
        <f>'12'!L24</f>
        <v>0</v>
      </c>
      <c r="D8229" s="229"/>
    </row>
    <row r="8230" spans="1:4">
      <c r="A8230" s="194" t="s">
        <v>8963</v>
      </c>
      <c r="B8230" s="198" t="s">
        <v>600</v>
      </c>
      <c r="C8230" s="196">
        <f>'12'!L25</f>
        <v>0</v>
      </c>
      <c r="D8230" s="229"/>
    </row>
    <row r="8231" spans="1:4">
      <c r="A8231" s="194" t="s">
        <v>8964</v>
      </c>
      <c r="B8231" s="198" t="s">
        <v>602</v>
      </c>
      <c r="C8231" s="196">
        <f>'12'!L26</f>
        <v>0</v>
      </c>
      <c r="D8231" s="229"/>
    </row>
    <row r="8232" spans="1:4">
      <c r="A8232" s="194" t="s">
        <v>8965</v>
      </c>
      <c r="B8232" s="198" t="s">
        <v>559</v>
      </c>
      <c r="C8232" s="196">
        <f>'12'!L27</f>
        <v>0</v>
      </c>
      <c r="D8232" s="229"/>
    </row>
    <row r="8233" spans="1:4">
      <c r="A8233" s="194" t="s">
        <v>8966</v>
      </c>
      <c r="B8233" s="198" t="s">
        <v>605</v>
      </c>
      <c r="C8233" s="196">
        <f>'13'!L6</f>
        <v>0</v>
      </c>
      <c r="D8233" s="229"/>
    </row>
    <row r="8234" spans="1:4">
      <c r="A8234" s="194" t="s">
        <v>8967</v>
      </c>
      <c r="B8234" s="198" t="s">
        <v>607</v>
      </c>
      <c r="C8234" s="196">
        <f>'13'!L7</f>
        <v>0</v>
      </c>
      <c r="D8234" s="229"/>
    </row>
    <row r="8235" spans="1:4">
      <c r="A8235" s="194" t="s">
        <v>8968</v>
      </c>
      <c r="B8235" s="198" t="s">
        <v>358</v>
      </c>
      <c r="C8235" s="196">
        <f>'13'!L8</f>
        <v>0</v>
      </c>
      <c r="D8235" s="229"/>
    </row>
    <row r="8236" spans="1:4">
      <c r="A8236" s="194" t="s">
        <v>8969</v>
      </c>
      <c r="B8236" s="198" t="s">
        <v>610</v>
      </c>
      <c r="C8236" s="196">
        <f>'13'!L9</f>
        <v>0</v>
      </c>
      <c r="D8236" s="229"/>
    </row>
    <row r="8237" spans="1:4">
      <c r="A8237" s="194" t="s">
        <v>8970</v>
      </c>
      <c r="B8237" s="198" t="s">
        <v>612</v>
      </c>
      <c r="C8237" s="196">
        <f>'13'!L10</f>
        <v>0</v>
      </c>
      <c r="D8237" s="229"/>
    </row>
    <row r="8238" spans="1:4">
      <c r="A8238" s="194" t="s">
        <v>8971</v>
      </c>
      <c r="B8238" s="198" t="s">
        <v>614</v>
      </c>
      <c r="C8238" s="196">
        <f>'13'!L11</f>
        <v>0</v>
      </c>
      <c r="D8238" s="229"/>
    </row>
    <row r="8239" spans="1:4">
      <c r="A8239" s="194" t="s">
        <v>8972</v>
      </c>
      <c r="B8239" s="198" t="s">
        <v>616</v>
      </c>
      <c r="C8239" s="196">
        <f>'13'!L12</f>
        <v>0</v>
      </c>
      <c r="D8239" s="229"/>
    </row>
    <row r="8240" spans="1:4">
      <c r="A8240" s="194" t="s">
        <v>8973</v>
      </c>
      <c r="B8240" s="198" t="s">
        <v>618</v>
      </c>
      <c r="C8240" s="196">
        <f>'13'!L13</f>
        <v>0</v>
      </c>
      <c r="D8240" s="229"/>
    </row>
    <row r="8241" spans="1:4">
      <c r="A8241" s="194" t="s">
        <v>8974</v>
      </c>
      <c r="B8241" s="198" t="s">
        <v>620</v>
      </c>
      <c r="C8241" s="196">
        <f>'13'!L19</f>
        <v>0</v>
      </c>
      <c r="D8241" s="229"/>
    </row>
    <row r="8242" spans="1:4">
      <c r="A8242" s="194" t="s">
        <v>8975</v>
      </c>
      <c r="B8242" s="199" t="s">
        <v>622</v>
      </c>
      <c r="C8242" s="196">
        <f>'13'!L20</f>
        <v>0</v>
      </c>
      <c r="D8242" s="229"/>
    </row>
    <row r="8243" spans="1:4">
      <c r="A8243" s="194" t="s">
        <v>8976</v>
      </c>
      <c r="B8243" s="199" t="s">
        <v>624</v>
      </c>
      <c r="C8243" s="196">
        <f>'13'!L21</f>
        <v>0</v>
      </c>
      <c r="D8243" s="229"/>
    </row>
    <row r="8244" spans="1:4">
      <c r="A8244" s="194" t="s">
        <v>8977</v>
      </c>
      <c r="B8244" s="198" t="s">
        <v>626</v>
      </c>
      <c r="C8244" s="196">
        <f>'13'!L22</f>
        <v>0</v>
      </c>
      <c r="D8244" s="229"/>
    </row>
    <row r="8245" spans="1:4">
      <c r="A8245" s="194" t="s">
        <v>8978</v>
      </c>
      <c r="B8245" s="198" t="s">
        <v>628</v>
      </c>
      <c r="C8245" s="196">
        <f>'13'!L23</f>
        <v>0</v>
      </c>
      <c r="D8245" s="229"/>
    </row>
    <row r="8246" spans="1:4">
      <c r="A8246" s="194" t="s">
        <v>8979</v>
      </c>
      <c r="B8246" s="198" t="s">
        <v>630</v>
      </c>
      <c r="C8246" s="196">
        <f>'13'!L24</f>
        <v>0</v>
      </c>
      <c r="D8246" s="229"/>
    </row>
    <row r="8247" spans="1:4">
      <c r="A8247" s="194" t="s">
        <v>8980</v>
      </c>
      <c r="B8247" s="198" t="s">
        <v>7361</v>
      </c>
      <c r="C8247" s="196">
        <f>'13'!L25</f>
        <v>0</v>
      </c>
      <c r="D8247" s="229"/>
    </row>
    <row r="8248" ht="25.5" spans="1:4">
      <c r="A8248" s="194" t="s">
        <v>8981</v>
      </c>
      <c r="B8248" s="195" t="s">
        <v>8982</v>
      </c>
      <c r="C8248" s="196">
        <f>'2'!D11+'8'!D11</f>
        <v>1.5</v>
      </c>
      <c r="D8248" s="229"/>
    </row>
    <row r="8249" spans="1:4">
      <c r="A8249" s="194" t="s">
        <v>8983</v>
      </c>
      <c r="B8249" s="195" t="s">
        <v>2693</v>
      </c>
      <c r="C8249" s="196">
        <f>'2'!D13+'8'!D13</f>
        <v>0</v>
      </c>
      <c r="D8249" s="229"/>
    </row>
    <row r="8250" spans="1:4">
      <c r="A8250" s="194" t="s">
        <v>8984</v>
      </c>
      <c r="B8250" s="198" t="s">
        <v>394</v>
      </c>
      <c r="C8250" s="196">
        <f>'2'!D14+'8'!D14</f>
        <v>0</v>
      </c>
      <c r="D8250" s="229"/>
    </row>
    <row r="8251" spans="1:4">
      <c r="A8251" s="194" t="s">
        <v>8985</v>
      </c>
      <c r="B8251" s="198" t="s">
        <v>396</v>
      </c>
      <c r="C8251" s="196">
        <f>'2'!D15+'8'!D15</f>
        <v>0</v>
      </c>
      <c r="D8251" s="229"/>
    </row>
    <row r="8252" spans="1:4">
      <c r="A8252" s="194" t="s">
        <v>8986</v>
      </c>
      <c r="B8252" s="198" t="s">
        <v>398</v>
      </c>
      <c r="C8252" s="196">
        <f>'2'!D16+'8'!D16</f>
        <v>0</v>
      </c>
      <c r="D8252" s="229"/>
    </row>
    <row r="8253" spans="1:4">
      <c r="A8253" s="194" t="s">
        <v>8987</v>
      </c>
      <c r="B8253" s="198" t="s">
        <v>84</v>
      </c>
      <c r="C8253" s="196">
        <f>'2'!D17+'8'!D17</f>
        <v>0</v>
      </c>
      <c r="D8253" s="229"/>
    </row>
    <row r="8254" spans="1:4">
      <c r="A8254" s="194" t="s">
        <v>8988</v>
      </c>
      <c r="B8254" s="198" t="s">
        <v>401</v>
      </c>
      <c r="C8254" s="196">
        <f>'2'!D18+'8'!D18</f>
        <v>0</v>
      </c>
      <c r="D8254" s="229"/>
    </row>
    <row r="8255" spans="1:4">
      <c r="A8255" s="194" t="s">
        <v>8989</v>
      </c>
      <c r="B8255" s="198" t="s">
        <v>403</v>
      </c>
      <c r="C8255" s="196">
        <f>'2'!D19+'8'!D19</f>
        <v>0</v>
      </c>
      <c r="D8255" s="229"/>
    </row>
    <row r="8256" spans="1:4">
      <c r="A8256" s="194" t="s">
        <v>8990</v>
      </c>
      <c r="B8256" s="198" t="s">
        <v>405</v>
      </c>
      <c r="C8256" s="196">
        <f>'2'!D20+'8'!D20</f>
        <v>0</v>
      </c>
      <c r="D8256" s="229"/>
    </row>
    <row r="8257" spans="1:4">
      <c r="A8257" s="194" t="s">
        <v>8991</v>
      </c>
      <c r="B8257" s="198" t="s">
        <v>407</v>
      </c>
      <c r="C8257" s="196">
        <f>'2'!D21+'8'!D21</f>
        <v>0</v>
      </c>
      <c r="D8257" s="229"/>
    </row>
    <row r="8258" spans="1:4">
      <c r="A8258" s="194" t="s">
        <v>8992</v>
      </c>
      <c r="B8258" s="198" t="s">
        <v>409</v>
      </c>
      <c r="C8258" s="196">
        <f>'2'!D22+'8'!D22</f>
        <v>0</v>
      </c>
      <c r="D8258" s="229"/>
    </row>
    <row r="8259" spans="1:4">
      <c r="A8259" s="194" t="s">
        <v>8993</v>
      </c>
      <c r="B8259" s="198" t="s">
        <v>411</v>
      </c>
      <c r="C8259" s="196">
        <f>'2'!D23+'8'!D23</f>
        <v>0</v>
      </c>
      <c r="D8259" s="229"/>
    </row>
    <row r="8260" spans="1:4">
      <c r="A8260" s="194" t="s">
        <v>8994</v>
      </c>
      <c r="B8260" s="198" t="s">
        <v>413</v>
      </c>
      <c r="C8260" s="196">
        <f>'2'!D24+'8'!D24</f>
        <v>0</v>
      </c>
      <c r="D8260" s="229"/>
    </row>
    <row r="8261" spans="1:4">
      <c r="A8261" s="194" t="s">
        <v>8995</v>
      </c>
      <c r="B8261" s="198" t="s">
        <v>415</v>
      </c>
      <c r="C8261" s="196">
        <f>'2'!D25+'8'!D25</f>
        <v>0</v>
      </c>
      <c r="D8261" s="229"/>
    </row>
    <row r="8262" spans="1:4">
      <c r="A8262" s="194" t="s">
        <v>8996</v>
      </c>
      <c r="B8262" s="198" t="s">
        <v>417</v>
      </c>
      <c r="C8262" s="196">
        <f>'2'!D26+'8'!D26</f>
        <v>0</v>
      </c>
      <c r="D8262" s="229"/>
    </row>
    <row r="8263" spans="1:4">
      <c r="A8263" s="194" t="s">
        <v>8997</v>
      </c>
      <c r="B8263" s="198" t="s">
        <v>419</v>
      </c>
      <c r="C8263" s="196">
        <f>'2'!D27+'8'!D27</f>
        <v>0</v>
      </c>
      <c r="D8263" s="229"/>
    </row>
    <row r="8264" spans="1:4">
      <c r="A8264" s="194" t="s">
        <v>8998</v>
      </c>
      <c r="B8264" s="198" t="s">
        <v>421</v>
      </c>
      <c r="C8264" s="196">
        <f>'2'!D28+'8'!D28</f>
        <v>0</v>
      </c>
      <c r="D8264" s="229"/>
    </row>
    <row r="8265" spans="1:4">
      <c r="A8265" s="194" t="s">
        <v>8999</v>
      </c>
      <c r="B8265" s="198" t="s">
        <v>423</v>
      </c>
      <c r="C8265" s="196">
        <f>'2'!D29+'8'!D29</f>
        <v>0</v>
      </c>
      <c r="D8265" s="229"/>
    </row>
    <row r="8266" spans="1:4">
      <c r="A8266" s="194" t="s">
        <v>9000</v>
      </c>
      <c r="B8266" s="198" t="s">
        <v>425</v>
      </c>
      <c r="C8266" s="196">
        <f>'3'!D6+'9'!D6</f>
        <v>0</v>
      </c>
      <c r="D8266" s="229"/>
    </row>
    <row r="8267" spans="1:4">
      <c r="A8267" s="194" t="s">
        <v>9001</v>
      </c>
      <c r="B8267" s="198" t="s">
        <v>427</v>
      </c>
      <c r="C8267" s="196">
        <f>'3'!D7+'9'!D7</f>
        <v>0</v>
      </c>
      <c r="D8267" s="229"/>
    </row>
    <row r="8268" spans="1:4">
      <c r="A8268" s="194" t="s">
        <v>9002</v>
      </c>
      <c r="B8268" s="198" t="s">
        <v>429</v>
      </c>
      <c r="C8268" s="196">
        <f>'3'!D8+'9'!D8</f>
        <v>0</v>
      </c>
      <c r="D8268" s="229"/>
    </row>
    <row r="8269" spans="1:4">
      <c r="A8269" s="194" t="s">
        <v>9003</v>
      </c>
      <c r="B8269" s="198" t="s">
        <v>431</v>
      </c>
      <c r="C8269" s="196">
        <f>'3'!D9+'9'!D9</f>
        <v>0</v>
      </c>
      <c r="D8269" s="229"/>
    </row>
    <row r="8270" spans="1:4">
      <c r="A8270" s="194" t="s">
        <v>9004</v>
      </c>
      <c r="B8270" s="198" t="s">
        <v>433</v>
      </c>
      <c r="C8270" s="196">
        <f>'3'!D10+'9'!D10</f>
        <v>0</v>
      </c>
      <c r="D8270" s="229"/>
    </row>
    <row r="8271" spans="1:4">
      <c r="A8271" s="194" t="s">
        <v>9005</v>
      </c>
      <c r="B8271" s="198" t="s">
        <v>435</v>
      </c>
      <c r="C8271" s="196">
        <f>'3'!D11+'9'!D11</f>
        <v>0</v>
      </c>
      <c r="D8271" s="229"/>
    </row>
    <row r="8272" spans="1:4">
      <c r="A8272" s="194" t="s">
        <v>9006</v>
      </c>
      <c r="B8272" s="198" t="s">
        <v>437</v>
      </c>
      <c r="C8272" s="196">
        <f>'3'!D12+'9'!D12</f>
        <v>0</v>
      </c>
      <c r="D8272" s="229"/>
    </row>
    <row r="8273" spans="1:4">
      <c r="A8273" s="194" t="s">
        <v>9007</v>
      </c>
      <c r="B8273" s="198" t="s">
        <v>439</v>
      </c>
      <c r="C8273" s="196">
        <f>'3'!D13+'9'!D13</f>
        <v>0</v>
      </c>
      <c r="D8273" s="229"/>
    </row>
    <row r="8274" spans="1:4">
      <c r="A8274" s="194" t="s">
        <v>9008</v>
      </c>
      <c r="B8274" s="198" t="s">
        <v>441</v>
      </c>
      <c r="C8274" s="196">
        <f>'3'!D14+'9'!D14</f>
        <v>0</v>
      </c>
      <c r="D8274" s="229"/>
    </row>
    <row r="8275" spans="1:4">
      <c r="A8275" s="194" t="s">
        <v>9009</v>
      </c>
      <c r="B8275" s="198" t="s">
        <v>443</v>
      </c>
      <c r="C8275" s="196">
        <f>'3'!D15+'9'!D15</f>
        <v>0</v>
      </c>
      <c r="D8275" s="229"/>
    </row>
    <row r="8276" spans="1:4">
      <c r="A8276" s="194" t="s">
        <v>9010</v>
      </c>
      <c r="B8276" s="198" t="s">
        <v>445</v>
      </c>
      <c r="C8276" s="196">
        <f>'3'!D16+'9'!D16</f>
        <v>0</v>
      </c>
      <c r="D8276" s="229"/>
    </row>
    <row r="8277" spans="1:4">
      <c r="A8277" s="194" t="s">
        <v>9011</v>
      </c>
      <c r="B8277" s="198" t="s">
        <v>447</v>
      </c>
      <c r="C8277" s="196">
        <f>'3'!D17+'9'!D17</f>
        <v>0</v>
      </c>
      <c r="D8277" s="229"/>
    </row>
    <row r="8278" spans="1:4">
      <c r="A8278" s="194" t="s">
        <v>9012</v>
      </c>
      <c r="B8278" s="198" t="s">
        <v>449</v>
      </c>
      <c r="C8278" s="196">
        <f>'3'!D18+'9'!D18</f>
        <v>0</v>
      </c>
      <c r="D8278" s="229"/>
    </row>
    <row r="8279" spans="1:4">
      <c r="A8279" s="194" t="s">
        <v>9013</v>
      </c>
      <c r="B8279" s="198" t="s">
        <v>451</v>
      </c>
      <c r="C8279" s="196">
        <f>'3'!D19+'9'!D19</f>
        <v>0</v>
      </c>
      <c r="D8279" s="229"/>
    </row>
    <row r="8280" spans="1:4">
      <c r="A8280" s="194" t="s">
        <v>9014</v>
      </c>
      <c r="B8280" s="198" t="s">
        <v>453</v>
      </c>
      <c r="C8280" s="196">
        <f>'3'!D20+'9'!D20</f>
        <v>0</v>
      </c>
      <c r="D8280" s="229"/>
    </row>
    <row r="8281" spans="1:4">
      <c r="A8281" s="194" t="s">
        <v>9015</v>
      </c>
      <c r="B8281" s="198" t="s">
        <v>455</v>
      </c>
      <c r="C8281" s="196">
        <f>'3'!D21+'9'!D21</f>
        <v>0</v>
      </c>
      <c r="D8281" s="229"/>
    </row>
    <row r="8282" spans="1:4">
      <c r="A8282" s="194" t="s">
        <v>9016</v>
      </c>
      <c r="B8282" s="198" t="s">
        <v>457</v>
      </c>
      <c r="C8282" s="196">
        <f>'3'!D22+'9'!D22</f>
        <v>0</v>
      </c>
      <c r="D8282" s="229"/>
    </row>
    <row r="8283" spans="1:4">
      <c r="A8283" s="194" t="s">
        <v>9017</v>
      </c>
      <c r="B8283" s="198" t="s">
        <v>459</v>
      </c>
      <c r="C8283" s="196">
        <f>'3'!D23+'9'!D23</f>
        <v>0</v>
      </c>
      <c r="D8283" s="229"/>
    </row>
    <row r="8284" spans="1:4">
      <c r="A8284" s="194" t="s">
        <v>9018</v>
      </c>
      <c r="B8284" s="198" t="s">
        <v>461</v>
      </c>
      <c r="C8284" s="196">
        <f>'3'!D24+'9'!D24</f>
        <v>0</v>
      </c>
      <c r="D8284" s="229"/>
    </row>
    <row r="8285" spans="1:4">
      <c r="A8285" s="194" t="s">
        <v>9019</v>
      </c>
      <c r="B8285" s="198" t="s">
        <v>463</v>
      </c>
      <c r="C8285" s="196">
        <f>'3'!D25+'9'!D25</f>
        <v>0</v>
      </c>
      <c r="D8285" s="229"/>
    </row>
    <row r="8286" spans="1:4">
      <c r="A8286" s="194" t="s">
        <v>9020</v>
      </c>
      <c r="B8286" s="198" t="s">
        <v>465</v>
      </c>
      <c r="C8286" s="196">
        <f>'3'!D26+'9'!D26</f>
        <v>0</v>
      </c>
      <c r="D8286" s="229"/>
    </row>
    <row r="8287" spans="1:4">
      <c r="A8287" s="194" t="s">
        <v>9021</v>
      </c>
      <c r="B8287" s="198" t="s">
        <v>467</v>
      </c>
      <c r="C8287" s="196">
        <f>'3'!D27+'9'!D27</f>
        <v>0</v>
      </c>
      <c r="D8287" s="229"/>
    </row>
    <row r="8288" spans="1:4">
      <c r="A8288" s="194" t="s">
        <v>9022</v>
      </c>
      <c r="B8288" s="198" t="s">
        <v>469</v>
      </c>
      <c r="C8288" s="196">
        <f>'3'!D28+'9'!D28</f>
        <v>0</v>
      </c>
      <c r="D8288" s="229"/>
    </row>
    <row r="8289" spans="1:4">
      <c r="A8289" s="194" t="s">
        <v>9023</v>
      </c>
      <c r="B8289" s="198" t="s">
        <v>471</v>
      </c>
      <c r="C8289" s="196">
        <f>'3'!D29+'9'!D29</f>
        <v>0</v>
      </c>
      <c r="D8289" s="229"/>
    </row>
    <row r="8290" ht="25.5" spans="1:4">
      <c r="A8290" s="194" t="s">
        <v>9024</v>
      </c>
      <c r="B8290" s="199" t="s">
        <v>473</v>
      </c>
      <c r="C8290" s="196">
        <f>'3'!D30+'9'!D30</f>
        <v>0</v>
      </c>
      <c r="D8290" s="229"/>
    </row>
    <row r="8291" spans="1:4">
      <c r="A8291" s="194" t="s">
        <v>9025</v>
      </c>
      <c r="B8291" s="198" t="s">
        <v>475</v>
      </c>
      <c r="C8291" s="196">
        <f>'3'!D31+'9'!D31</f>
        <v>0</v>
      </c>
      <c r="D8291" s="229"/>
    </row>
    <row r="8292" spans="1:4">
      <c r="A8292" s="194" t="s">
        <v>9026</v>
      </c>
      <c r="B8292" s="198" t="s">
        <v>477</v>
      </c>
      <c r="C8292" s="196">
        <f>'4'!D6+'10'!D6</f>
        <v>0</v>
      </c>
      <c r="D8292" s="229"/>
    </row>
    <row r="8293" spans="1:4">
      <c r="A8293" s="194" t="s">
        <v>9027</v>
      </c>
      <c r="B8293" s="199" t="s">
        <v>479</v>
      </c>
      <c r="C8293" s="196">
        <f>'4'!D7+'10'!D7</f>
        <v>0</v>
      </c>
      <c r="D8293" s="229"/>
    </row>
    <row r="8294" spans="1:4">
      <c r="A8294" s="194" t="s">
        <v>9028</v>
      </c>
      <c r="B8294" s="198" t="s">
        <v>481</v>
      </c>
      <c r="C8294" s="196">
        <f>'4'!D8+'10'!D8</f>
        <v>0</v>
      </c>
      <c r="D8294" s="229"/>
    </row>
    <row r="8295" spans="1:4">
      <c r="A8295" s="194" t="s">
        <v>9029</v>
      </c>
      <c r="B8295" s="198" t="s">
        <v>483</v>
      </c>
      <c r="C8295" s="196">
        <f>'4'!D9+'10'!D9</f>
        <v>0</v>
      </c>
      <c r="D8295" s="229"/>
    </row>
    <row r="8296" spans="1:4">
      <c r="A8296" s="194" t="s">
        <v>9030</v>
      </c>
      <c r="B8296" s="198" t="s">
        <v>485</v>
      </c>
      <c r="C8296" s="196">
        <f>'4'!D10+'10'!D10</f>
        <v>0</v>
      </c>
      <c r="D8296" s="229"/>
    </row>
    <row r="8297" spans="1:4">
      <c r="A8297" s="194" t="s">
        <v>9031</v>
      </c>
      <c r="B8297" s="198" t="s">
        <v>487</v>
      </c>
      <c r="C8297" s="196">
        <f>'4'!D11+'10'!D11</f>
        <v>0</v>
      </c>
      <c r="D8297" s="229"/>
    </row>
    <row r="8298" spans="1:4">
      <c r="A8298" s="194" t="s">
        <v>9032</v>
      </c>
      <c r="B8298" s="198" t="s">
        <v>489</v>
      </c>
      <c r="C8298" s="196">
        <f>'4'!D12+'10'!D12</f>
        <v>0</v>
      </c>
      <c r="D8298" s="229"/>
    </row>
    <row r="8299" spans="1:4">
      <c r="A8299" s="194" t="s">
        <v>9033</v>
      </c>
      <c r="B8299" s="198" t="s">
        <v>491</v>
      </c>
      <c r="C8299" s="196">
        <f>'4'!D13+'10'!D13</f>
        <v>0</v>
      </c>
      <c r="D8299" s="229"/>
    </row>
    <row r="8300" spans="1:4">
      <c r="A8300" s="194" t="s">
        <v>9034</v>
      </c>
      <c r="B8300" s="198" t="s">
        <v>493</v>
      </c>
      <c r="C8300" s="196">
        <f>'4'!D14+'10'!D14</f>
        <v>0</v>
      </c>
      <c r="D8300" s="229"/>
    </row>
    <row r="8301" spans="1:4">
      <c r="A8301" s="194" t="s">
        <v>9035</v>
      </c>
      <c r="B8301" s="198" t="s">
        <v>495</v>
      </c>
      <c r="C8301" s="196">
        <f>'4'!D15+'10'!D15</f>
        <v>0</v>
      </c>
      <c r="D8301" s="229"/>
    </row>
    <row r="8302" spans="1:4">
      <c r="A8302" s="194" t="s">
        <v>9036</v>
      </c>
      <c r="B8302" s="198" t="s">
        <v>497</v>
      </c>
      <c r="C8302" s="196">
        <f>'4'!D16+'10'!D16</f>
        <v>0</v>
      </c>
      <c r="D8302" s="229"/>
    </row>
    <row r="8303" spans="1:4">
      <c r="A8303" s="194" t="s">
        <v>9037</v>
      </c>
      <c r="B8303" s="198" t="s">
        <v>499</v>
      </c>
      <c r="C8303" s="196">
        <f>'4'!D17+'10'!D17</f>
        <v>0</v>
      </c>
      <c r="D8303" s="229"/>
    </row>
    <row r="8304" spans="1:4">
      <c r="A8304" s="194" t="s">
        <v>9038</v>
      </c>
      <c r="B8304" s="198" t="s">
        <v>501</v>
      </c>
      <c r="C8304" s="196">
        <f>'4'!D18+'10'!D18</f>
        <v>0</v>
      </c>
      <c r="D8304" s="229"/>
    </row>
    <row r="8305" spans="1:4">
      <c r="A8305" s="194" t="s">
        <v>9039</v>
      </c>
      <c r="B8305" s="198" t="s">
        <v>503</v>
      </c>
      <c r="C8305" s="196">
        <f>'4'!D19+'10'!D19</f>
        <v>0</v>
      </c>
      <c r="D8305" s="229"/>
    </row>
    <row r="8306" spans="1:4">
      <c r="A8306" s="194" t="s">
        <v>9040</v>
      </c>
      <c r="B8306" s="198" t="s">
        <v>505</v>
      </c>
      <c r="C8306" s="196">
        <f>'4'!D20+'10'!D20</f>
        <v>0</v>
      </c>
      <c r="D8306" s="229"/>
    </row>
    <row r="8307" spans="1:4">
      <c r="A8307" s="194" t="s">
        <v>9041</v>
      </c>
      <c r="B8307" s="198" t="s">
        <v>507</v>
      </c>
      <c r="C8307" s="196">
        <f>'4'!D21+'10'!D21</f>
        <v>0</v>
      </c>
      <c r="D8307" s="229"/>
    </row>
    <row r="8308" spans="1:4">
      <c r="A8308" s="194" t="s">
        <v>9042</v>
      </c>
      <c r="B8308" s="198" t="s">
        <v>509</v>
      </c>
      <c r="C8308" s="196">
        <f>'4'!D22+'10'!D22</f>
        <v>0</v>
      </c>
      <c r="D8308" s="229"/>
    </row>
    <row r="8309" spans="1:4">
      <c r="A8309" s="194" t="s">
        <v>9043</v>
      </c>
      <c r="B8309" s="198" t="s">
        <v>511</v>
      </c>
      <c r="C8309" s="196">
        <f>'4'!D23+'10'!D23</f>
        <v>0</v>
      </c>
      <c r="D8309" s="229"/>
    </row>
    <row r="8310" spans="1:4">
      <c r="A8310" s="194" t="s">
        <v>9044</v>
      </c>
      <c r="B8310" s="198" t="s">
        <v>513</v>
      </c>
      <c r="C8310" s="196">
        <f>'4'!D24+'10'!D24</f>
        <v>0</v>
      </c>
      <c r="D8310" s="229"/>
    </row>
    <row r="8311" spans="1:4">
      <c r="A8311" s="194" t="s">
        <v>9045</v>
      </c>
      <c r="B8311" s="198" t="s">
        <v>515</v>
      </c>
      <c r="C8311" s="196">
        <f>'4'!D25+'10'!D25</f>
        <v>0</v>
      </c>
      <c r="D8311" s="229"/>
    </row>
    <row r="8312" spans="1:4">
      <c r="A8312" s="194" t="s">
        <v>9046</v>
      </c>
      <c r="B8312" s="198" t="s">
        <v>517</v>
      </c>
      <c r="C8312" s="196" t="str">
        <f>'4'!D26</f>
        <v>X</v>
      </c>
      <c r="D8312" s="229"/>
    </row>
    <row r="8313" spans="1:4">
      <c r="A8313" s="194" t="s">
        <v>9047</v>
      </c>
      <c r="B8313" s="198" t="s">
        <v>519</v>
      </c>
      <c r="C8313" s="196">
        <f>'4'!D27+'10'!D27</f>
        <v>0</v>
      </c>
      <c r="D8313" s="229"/>
    </row>
    <row r="8314" s="181" customFormat="1" spans="1:11">
      <c r="A8314" s="194" t="s">
        <v>9048</v>
      </c>
      <c r="B8314" s="198" t="s">
        <v>521</v>
      </c>
      <c r="C8314" s="196">
        <f>'4'!D28+'10'!D28</f>
        <v>0</v>
      </c>
      <c r="D8314" s="229"/>
      <c r="K8314" s="203"/>
    </row>
    <row r="8315" spans="1:4">
      <c r="A8315" s="194" t="s">
        <v>9049</v>
      </c>
      <c r="B8315" s="198" t="s">
        <v>9050</v>
      </c>
      <c r="C8315" s="196">
        <f>'4'!D29+'10'!D29</f>
        <v>0</v>
      </c>
      <c r="D8315" s="229"/>
    </row>
    <row r="8316" s="181" customFormat="1" spans="1:11">
      <c r="A8316" s="194" t="s">
        <v>9051</v>
      </c>
      <c r="B8316" s="198" t="s">
        <v>6988</v>
      </c>
      <c r="C8316" s="196">
        <f>'4'!D30+'10'!D30</f>
        <v>0</v>
      </c>
      <c r="D8316" s="229"/>
      <c r="K8316" s="203"/>
    </row>
    <row r="8317" spans="1:4">
      <c r="A8317" s="194" t="s">
        <v>9052</v>
      </c>
      <c r="B8317" s="198" t="s">
        <v>527</v>
      </c>
      <c r="C8317" s="196" t="str">
        <f>'4'!D31</f>
        <v>X</v>
      </c>
      <c r="D8317" s="229"/>
    </row>
    <row r="8318" spans="1:4">
      <c r="A8318" s="194" t="s">
        <v>9053</v>
      </c>
      <c r="B8318" s="198" t="s">
        <v>529</v>
      </c>
      <c r="C8318" s="196" t="str">
        <f>'4'!D32</f>
        <v>X</v>
      </c>
      <c r="D8318" s="229"/>
    </row>
    <row r="8319" spans="1:4">
      <c r="A8319" s="194" t="s">
        <v>9054</v>
      </c>
      <c r="B8319" s="198" t="s">
        <v>531</v>
      </c>
      <c r="C8319" s="196" t="str">
        <f>'4'!D33</f>
        <v>X</v>
      </c>
      <c r="D8319" s="229"/>
    </row>
    <row r="8320" spans="1:4">
      <c r="A8320" s="194" t="s">
        <v>9055</v>
      </c>
      <c r="B8320" s="198" t="s">
        <v>533</v>
      </c>
      <c r="C8320" s="196" t="str">
        <f>'5'!D6</f>
        <v>X</v>
      </c>
      <c r="D8320" s="229"/>
    </row>
    <row r="8321" spans="1:4">
      <c r="A8321" s="194" t="s">
        <v>9056</v>
      </c>
      <c r="B8321" s="198" t="s">
        <v>535</v>
      </c>
      <c r="C8321" s="196" t="str">
        <f>'5'!D7</f>
        <v>X</v>
      </c>
      <c r="D8321" s="229"/>
    </row>
    <row r="8322" spans="1:4">
      <c r="A8322" s="194" t="s">
        <v>9057</v>
      </c>
      <c r="B8322" s="198" t="s">
        <v>537</v>
      </c>
      <c r="C8322" s="196">
        <f>'5'!D8+'11'!D8</f>
        <v>1.5</v>
      </c>
      <c r="D8322" s="229"/>
    </row>
    <row r="8323" spans="1:4">
      <c r="A8323" s="194" t="s">
        <v>9058</v>
      </c>
      <c r="B8323" s="198" t="s">
        <v>539</v>
      </c>
      <c r="C8323" s="196">
        <f>'5'!D9+'11'!D9</f>
        <v>0</v>
      </c>
      <c r="D8323" s="229"/>
    </row>
    <row r="8324" spans="1:4">
      <c r="A8324" s="194" t="s">
        <v>9059</v>
      </c>
      <c r="B8324" s="198" t="s">
        <v>541</v>
      </c>
      <c r="C8324" s="196">
        <f>'5'!D10+'11'!D10</f>
        <v>0</v>
      </c>
      <c r="D8324" s="229"/>
    </row>
    <row r="8325" spans="1:4">
      <c r="A8325" s="194" t="s">
        <v>9060</v>
      </c>
      <c r="B8325" s="198" t="s">
        <v>543</v>
      </c>
      <c r="C8325" s="196">
        <f>'5'!D11+'11'!D11</f>
        <v>0</v>
      </c>
      <c r="D8325" s="229"/>
    </row>
    <row r="8326" spans="1:4">
      <c r="A8326" s="194" t="s">
        <v>9061</v>
      </c>
      <c r="B8326" s="198" t="s">
        <v>545</v>
      </c>
      <c r="C8326" s="196">
        <f>'5'!D12+'11'!D12</f>
        <v>0</v>
      </c>
      <c r="D8326" s="229"/>
    </row>
    <row r="8327" spans="1:4">
      <c r="A8327" s="194" t="s">
        <v>9062</v>
      </c>
      <c r="B8327" s="198" t="s">
        <v>547</v>
      </c>
      <c r="C8327" s="196">
        <f>'5'!D13+'11'!D13</f>
        <v>0</v>
      </c>
      <c r="D8327" s="229"/>
    </row>
    <row r="8328" spans="1:4">
      <c r="A8328" s="194" t="s">
        <v>9063</v>
      </c>
      <c r="B8328" s="198" t="s">
        <v>549</v>
      </c>
      <c r="C8328" s="196">
        <f>'5'!D14+'11'!D14</f>
        <v>0</v>
      </c>
      <c r="D8328" s="229"/>
    </row>
    <row r="8329" spans="1:4">
      <c r="A8329" s="194" t="s">
        <v>9064</v>
      </c>
      <c r="B8329" s="198" t="s">
        <v>551</v>
      </c>
      <c r="C8329" s="196">
        <f>'5'!D15+'11'!D15</f>
        <v>0</v>
      </c>
      <c r="D8329" s="229"/>
    </row>
    <row r="8330" spans="1:4">
      <c r="A8330" s="194" t="s">
        <v>9065</v>
      </c>
      <c r="B8330" s="198" t="s">
        <v>553</v>
      </c>
      <c r="C8330" s="196">
        <f>'5'!D16+'11'!D16</f>
        <v>0</v>
      </c>
      <c r="D8330" s="229"/>
    </row>
    <row r="8331" spans="1:4">
      <c r="A8331" s="194" t="s">
        <v>9066</v>
      </c>
      <c r="B8331" s="198" t="s">
        <v>555</v>
      </c>
      <c r="C8331" s="196">
        <f>'5'!D17+'11'!D17</f>
        <v>0</v>
      </c>
      <c r="D8331" s="229"/>
    </row>
    <row r="8332" spans="1:4">
      <c r="A8332" s="194" t="s">
        <v>9067</v>
      </c>
      <c r="B8332" s="198" t="s">
        <v>557</v>
      </c>
      <c r="C8332" s="196">
        <f>'5'!D18+'11'!D18</f>
        <v>0</v>
      </c>
      <c r="D8332" s="229"/>
    </row>
    <row r="8333" spans="1:4">
      <c r="A8333" s="194" t="s">
        <v>9068</v>
      </c>
      <c r="B8333" s="198" t="s">
        <v>559</v>
      </c>
      <c r="C8333" s="196">
        <f>'5'!D19+'11'!D19</f>
        <v>0</v>
      </c>
      <c r="D8333" s="229"/>
    </row>
    <row r="8334" spans="1:4">
      <c r="A8334" s="194" t="s">
        <v>9069</v>
      </c>
      <c r="B8334" s="198" t="s">
        <v>561</v>
      </c>
      <c r="C8334" s="196">
        <f>'5'!D20+'11'!D20</f>
        <v>0</v>
      </c>
      <c r="D8334" s="229"/>
    </row>
    <row r="8335" spans="1:4">
      <c r="A8335" s="194" t="s">
        <v>9070</v>
      </c>
      <c r="B8335" s="198" t="s">
        <v>563</v>
      </c>
      <c r="C8335" s="196">
        <f>'5'!D21+'11'!D21</f>
        <v>0</v>
      </c>
      <c r="D8335" s="229"/>
    </row>
    <row r="8336" spans="1:4">
      <c r="A8336" s="194" t="s">
        <v>9071</v>
      </c>
      <c r="B8336" s="198" t="s">
        <v>254</v>
      </c>
      <c r="C8336" s="196">
        <f>'5'!D22+'11'!D22</f>
        <v>0</v>
      </c>
      <c r="D8336" s="229"/>
    </row>
    <row r="8337" spans="1:4">
      <c r="A8337" s="194" t="s">
        <v>9072</v>
      </c>
      <c r="B8337" s="198" t="s">
        <v>566</v>
      </c>
      <c r="C8337" s="196">
        <f>'5'!D23+'11'!D23</f>
        <v>0</v>
      </c>
      <c r="D8337" s="229"/>
    </row>
    <row r="8338" spans="1:4">
      <c r="A8338" s="194" t="s">
        <v>9073</v>
      </c>
      <c r="B8338" s="198" t="s">
        <v>568</v>
      </c>
      <c r="C8338" s="196">
        <f>'5'!D24+'11'!D24</f>
        <v>0</v>
      </c>
      <c r="D8338" s="229"/>
    </row>
    <row r="8339" spans="1:4">
      <c r="A8339" s="194" t="s">
        <v>9074</v>
      </c>
      <c r="B8339" s="198" t="s">
        <v>570</v>
      </c>
      <c r="C8339" s="196">
        <f>'5'!D25+'11'!D25</f>
        <v>0</v>
      </c>
      <c r="D8339" s="229"/>
    </row>
    <row r="8340" spans="1:4">
      <c r="A8340" s="194" t="s">
        <v>9075</v>
      </c>
      <c r="B8340" s="198" t="s">
        <v>572</v>
      </c>
      <c r="C8340" s="196">
        <f>'5'!D26+'11'!D26</f>
        <v>0</v>
      </c>
      <c r="D8340" s="229"/>
    </row>
    <row r="8341" spans="1:4">
      <c r="A8341" s="194" t="s">
        <v>9076</v>
      </c>
      <c r="B8341" s="198" t="s">
        <v>574</v>
      </c>
      <c r="C8341" s="196">
        <f>'5'!D27+'11'!D27</f>
        <v>0</v>
      </c>
      <c r="D8341" s="229"/>
    </row>
    <row r="8342" spans="1:4">
      <c r="A8342" s="194" t="s">
        <v>9077</v>
      </c>
      <c r="B8342" s="198" t="s">
        <v>576</v>
      </c>
      <c r="C8342" s="196">
        <f>'5'!D28+'11'!D28</f>
        <v>0</v>
      </c>
      <c r="D8342" s="229"/>
    </row>
    <row r="8343" spans="1:4">
      <c r="A8343" s="194" t="s">
        <v>9078</v>
      </c>
      <c r="B8343" s="198" t="s">
        <v>578</v>
      </c>
      <c r="C8343" s="196">
        <f>'5'!D30+'11'!D30</f>
        <v>0</v>
      </c>
      <c r="D8343" s="229"/>
    </row>
    <row r="8344" spans="1:4">
      <c r="A8344" s="194" t="s">
        <v>9079</v>
      </c>
      <c r="B8344" s="198" t="s">
        <v>582</v>
      </c>
      <c r="C8344" s="196">
        <f>'6'!D7+'12'!D7</f>
        <v>0</v>
      </c>
      <c r="D8344" s="229"/>
    </row>
    <row r="8345" spans="1:4">
      <c r="A8345" s="194" t="s">
        <v>9080</v>
      </c>
      <c r="B8345" s="198" t="s">
        <v>584</v>
      </c>
      <c r="C8345" s="196">
        <f>'6'!D8+'12'!D8</f>
        <v>0</v>
      </c>
      <c r="D8345" s="229"/>
    </row>
    <row r="8346" spans="1:4">
      <c r="A8346" s="194" t="s">
        <v>9081</v>
      </c>
      <c r="B8346" s="198" t="s">
        <v>586</v>
      </c>
      <c r="C8346" s="196">
        <f>'6'!D13+'12'!D13</f>
        <v>1.5</v>
      </c>
      <c r="D8346" s="229"/>
    </row>
    <row r="8347" spans="1:4">
      <c r="A8347" s="194" t="s">
        <v>9082</v>
      </c>
      <c r="B8347" s="198" t="s">
        <v>588</v>
      </c>
      <c r="C8347" s="196">
        <f>'6'!D17+'12'!D17</f>
        <v>1.5</v>
      </c>
      <c r="D8347" s="229"/>
    </row>
    <row r="8348" ht="25.5" spans="1:4">
      <c r="A8348" s="194" t="s">
        <v>9083</v>
      </c>
      <c r="B8348" s="198" t="s">
        <v>2662</v>
      </c>
      <c r="C8348" s="196">
        <f>'6'!D19+'12'!D19</f>
        <v>0.5</v>
      </c>
      <c r="D8348" s="229"/>
    </row>
    <row r="8349" spans="1:4">
      <c r="A8349" s="194" t="s">
        <v>9084</v>
      </c>
      <c r="B8349" s="199" t="s">
        <v>592</v>
      </c>
      <c r="C8349" s="196">
        <f>'6'!D20+'12'!D20</f>
        <v>0</v>
      </c>
      <c r="D8349" s="229"/>
    </row>
    <row r="8350" spans="1:4">
      <c r="A8350" s="194" t="s">
        <v>9085</v>
      </c>
      <c r="B8350" s="198" t="s">
        <v>594</v>
      </c>
      <c r="C8350" s="196">
        <f>'6'!D22+'12'!D22</f>
        <v>0</v>
      </c>
      <c r="D8350" s="229"/>
    </row>
    <row r="8351" spans="1:4">
      <c r="A8351" s="194" t="s">
        <v>9086</v>
      </c>
      <c r="B8351" s="198" t="s">
        <v>596</v>
      </c>
      <c r="C8351" s="196">
        <f>'6'!D23+'12'!D23</f>
        <v>0</v>
      </c>
      <c r="D8351" s="229"/>
    </row>
    <row r="8352" spans="1:4">
      <c r="A8352" s="194" t="s">
        <v>9087</v>
      </c>
      <c r="B8352" s="198" t="s">
        <v>598</v>
      </c>
      <c r="C8352" s="196">
        <f>'6'!D24+'12'!D24</f>
        <v>0</v>
      </c>
      <c r="D8352" s="229"/>
    </row>
    <row r="8353" spans="1:4">
      <c r="A8353" s="194" t="s">
        <v>9088</v>
      </c>
      <c r="B8353" s="198" t="s">
        <v>600</v>
      </c>
      <c r="C8353" s="196">
        <f>'6'!D25+'12'!D25</f>
        <v>0</v>
      </c>
      <c r="D8353" s="229"/>
    </row>
    <row r="8354" spans="1:4">
      <c r="A8354" s="194" t="s">
        <v>9089</v>
      </c>
      <c r="B8354" s="198" t="s">
        <v>602</v>
      </c>
      <c r="C8354" s="196">
        <f>'6'!D26+'12'!D26</f>
        <v>0</v>
      </c>
      <c r="D8354" s="229"/>
    </row>
    <row r="8355" spans="1:4">
      <c r="A8355" s="194" t="s">
        <v>9090</v>
      </c>
      <c r="B8355" s="198" t="s">
        <v>559</v>
      </c>
      <c r="C8355" s="196">
        <f>'6'!D27+'12'!D27</f>
        <v>0</v>
      </c>
      <c r="D8355" s="229"/>
    </row>
    <row r="8356" spans="1:4">
      <c r="A8356" s="194" t="s">
        <v>9091</v>
      </c>
      <c r="B8356" s="198" t="s">
        <v>605</v>
      </c>
      <c r="C8356" s="196">
        <f>'7'!D6+'13'!D6</f>
        <v>0</v>
      </c>
      <c r="D8356" s="229"/>
    </row>
    <row r="8357" spans="1:4">
      <c r="A8357" s="194" t="s">
        <v>9092</v>
      </c>
      <c r="B8357" s="198" t="s">
        <v>607</v>
      </c>
      <c r="C8357" s="196">
        <f>'7'!D7+'13'!D7</f>
        <v>0</v>
      </c>
      <c r="D8357" s="229"/>
    </row>
    <row r="8358" spans="1:4">
      <c r="A8358" s="194" t="s">
        <v>9093</v>
      </c>
      <c r="B8358" s="198" t="s">
        <v>358</v>
      </c>
      <c r="C8358" s="196">
        <f>'7'!D8+'13'!D8</f>
        <v>1</v>
      </c>
      <c r="D8358" s="229"/>
    </row>
    <row r="8359" spans="1:4">
      <c r="A8359" s="194" t="s">
        <v>9094</v>
      </c>
      <c r="B8359" s="198" t="s">
        <v>610</v>
      </c>
      <c r="C8359" s="196">
        <f>'7'!D9+'13'!D9</f>
        <v>0</v>
      </c>
      <c r="D8359" s="229"/>
    </row>
    <row r="8360" spans="1:4">
      <c r="A8360" s="194" t="s">
        <v>9095</v>
      </c>
      <c r="B8360" s="198" t="s">
        <v>612</v>
      </c>
      <c r="C8360" s="196">
        <f>'7'!D10+'13'!D10</f>
        <v>0</v>
      </c>
      <c r="D8360" s="229"/>
    </row>
    <row r="8361" spans="1:4">
      <c r="A8361" s="194" t="s">
        <v>9096</v>
      </c>
      <c r="B8361" s="198" t="s">
        <v>614</v>
      </c>
      <c r="C8361" s="196">
        <f>'7'!D11+'13'!D11</f>
        <v>0</v>
      </c>
      <c r="D8361" s="229"/>
    </row>
    <row r="8362" spans="1:4">
      <c r="A8362" s="194" t="s">
        <v>9097</v>
      </c>
      <c r="B8362" s="198" t="s">
        <v>616</v>
      </c>
      <c r="C8362" s="196">
        <f>'7'!D12+'13'!D12</f>
        <v>0</v>
      </c>
      <c r="D8362" s="229"/>
    </row>
    <row r="8363" spans="1:4">
      <c r="A8363" s="194" t="s">
        <v>9098</v>
      </c>
      <c r="B8363" s="198" t="s">
        <v>618</v>
      </c>
      <c r="C8363" s="196">
        <f>'7'!D13+'13'!D13</f>
        <v>0</v>
      </c>
      <c r="D8363" s="229"/>
    </row>
    <row r="8364" spans="1:4">
      <c r="A8364" s="194" t="s">
        <v>9099</v>
      </c>
      <c r="B8364" s="198" t="s">
        <v>620</v>
      </c>
      <c r="C8364" s="196">
        <f>'7'!D19+'13'!D19</f>
        <v>0</v>
      </c>
      <c r="D8364" s="229"/>
    </row>
    <row r="8365" spans="1:4">
      <c r="A8365" s="194" t="s">
        <v>9100</v>
      </c>
      <c r="B8365" s="199" t="s">
        <v>622</v>
      </c>
      <c r="C8365" s="196">
        <f>'7'!D20+'13'!D20</f>
        <v>0</v>
      </c>
      <c r="D8365" s="229"/>
    </row>
    <row r="8366" spans="1:4">
      <c r="A8366" s="194" t="s">
        <v>9101</v>
      </c>
      <c r="B8366" s="199" t="s">
        <v>624</v>
      </c>
      <c r="C8366" s="196">
        <f>'7'!D21+'13'!D21</f>
        <v>0</v>
      </c>
      <c r="D8366" s="229"/>
    </row>
    <row r="8367" spans="1:4">
      <c r="A8367" s="194" t="s">
        <v>9102</v>
      </c>
      <c r="B8367" s="198" t="s">
        <v>626</v>
      </c>
      <c r="C8367" s="196">
        <f>'7'!D22+'13'!D22</f>
        <v>0</v>
      </c>
      <c r="D8367" s="229"/>
    </row>
    <row r="8368" spans="1:4">
      <c r="A8368" s="194" t="s">
        <v>9103</v>
      </c>
      <c r="B8368" s="198" t="s">
        <v>628</v>
      </c>
      <c r="C8368" s="196">
        <f>'7'!D23+'13'!D23</f>
        <v>0.5</v>
      </c>
      <c r="D8368" s="229"/>
    </row>
    <row r="8369" spans="1:4">
      <c r="A8369" s="194" t="s">
        <v>9104</v>
      </c>
      <c r="B8369" s="198" t="s">
        <v>630</v>
      </c>
      <c r="C8369" s="196">
        <f>'7'!D24+'13'!D24</f>
        <v>0</v>
      </c>
      <c r="D8369" s="229"/>
    </row>
    <row r="8370" spans="1:4">
      <c r="A8370" s="194" t="s">
        <v>9105</v>
      </c>
      <c r="B8370" s="198" t="s">
        <v>7361</v>
      </c>
      <c r="C8370" s="196">
        <f>'7'!D25+'13'!D25</f>
        <v>3.5</v>
      </c>
      <c r="D8370" s="229"/>
    </row>
    <row r="8371" ht="25.5" spans="1:4">
      <c r="A8371" s="194" t="s">
        <v>9106</v>
      </c>
      <c r="B8371" s="195" t="s">
        <v>7363</v>
      </c>
      <c r="C8371" s="196">
        <f>'2'!F11+'8'!F11</f>
        <v>0</v>
      </c>
      <c r="D8371" s="229"/>
    </row>
    <row r="8372" spans="1:4">
      <c r="A8372" s="194" t="s">
        <v>9107</v>
      </c>
      <c r="B8372" s="195" t="s">
        <v>2693</v>
      </c>
      <c r="C8372" s="196">
        <f>'2'!F13+'8'!F13</f>
        <v>0</v>
      </c>
      <c r="D8372" s="229"/>
    </row>
    <row r="8373" spans="1:4">
      <c r="A8373" s="194" t="s">
        <v>9108</v>
      </c>
      <c r="B8373" s="198" t="s">
        <v>394</v>
      </c>
      <c r="C8373" s="196">
        <f>'2'!F14+'8'!F14</f>
        <v>0</v>
      </c>
      <c r="D8373" s="229"/>
    </row>
    <row r="8374" spans="1:4">
      <c r="A8374" s="194" t="s">
        <v>9109</v>
      </c>
      <c r="B8374" s="198" t="s">
        <v>396</v>
      </c>
      <c r="C8374" s="196">
        <f>'2'!F15+'8'!F15</f>
        <v>0</v>
      </c>
      <c r="D8374" s="229"/>
    </row>
    <row r="8375" spans="1:4">
      <c r="A8375" s="194" t="s">
        <v>9110</v>
      </c>
      <c r="B8375" s="198" t="s">
        <v>398</v>
      </c>
      <c r="C8375" s="196">
        <f>'2'!F16+'8'!F16</f>
        <v>0</v>
      </c>
      <c r="D8375" s="229"/>
    </row>
    <row r="8376" spans="1:4">
      <c r="A8376" s="194" t="s">
        <v>9111</v>
      </c>
      <c r="B8376" s="198" t="s">
        <v>84</v>
      </c>
      <c r="C8376" s="196">
        <f>'2'!F17+'8'!F17</f>
        <v>0</v>
      </c>
      <c r="D8376" s="229"/>
    </row>
    <row r="8377" spans="1:4">
      <c r="A8377" s="194" t="s">
        <v>9112</v>
      </c>
      <c r="B8377" s="198" t="s">
        <v>401</v>
      </c>
      <c r="C8377" s="196">
        <f>'2'!F18+'8'!F18</f>
        <v>0</v>
      </c>
      <c r="D8377" s="229"/>
    </row>
    <row r="8378" spans="1:4">
      <c r="A8378" s="194" t="s">
        <v>9113</v>
      </c>
      <c r="B8378" s="198" t="s">
        <v>403</v>
      </c>
      <c r="C8378" s="196">
        <f>'2'!F19+'8'!F19</f>
        <v>0</v>
      </c>
      <c r="D8378" s="229"/>
    </row>
    <row r="8379" spans="1:4">
      <c r="A8379" s="194" t="s">
        <v>9114</v>
      </c>
      <c r="B8379" s="198" t="s">
        <v>405</v>
      </c>
      <c r="C8379" s="196">
        <f>'2'!F20+'8'!F20</f>
        <v>0</v>
      </c>
      <c r="D8379" s="229"/>
    </row>
    <row r="8380" spans="1:4">
      <c r="A8380" s="194" t="s">
        <v>9115</v>
      </c>
      <c r="B8380" s="198" t="s">
        <v>409</v>
      </c>
      <c r="C8380" s="196">
        <f>'2'!F22+'8'!F22</f>
        <v>0</v>
      </c>
      <c r="D8380" s="229"/>
    </row>
    <row r="8381" spans="1:4">
      <c r="A8381" s="194" t="s">
        <v>9116</v>
      </c>
      <c r="B8381" s="198" t="s">
        <v>411</v>
      </c>
      <c r="C8381" s="196">
        <f>'2'!F23+'8'!F23</f>
        <v>0</v>
      </c>
      <c r="D8381" s="229"/>
    </row>
    <row r="8382" spans="1:4">
      <c r="A8382" s="194" t="s">
        <v>9117</v>
      </c>
      <c r="B8382" s="198" t="s">
        <v>413</v>
      </c>
      <c r="C8382" s="196">
        <f>'2'!F24+'8'!F24</f>
        <v>0</v>
      </c>
      <c r="D8382" s="229"/>
    </row>
    <row r="8383" spans="1:4">
      <c r="A8383" s="194" t="s">
        <v>9118</v>
      </c>
      <c r="B8383" s="198" t="s">
        <v>415</v>
      </c>
      <c r="C8383" s="196">
        <f>'2'!F25+'8'!F25</f>
        <v>0</v>
      </c>
      <c r="D8383" s="229"/>
    </row>
    <row r="8384" spans="1:4">
      <c r="A8384" s="194" t="s">
        <v>9119</v>
      </c>
      <c r="B8384" s="198" t="s">
        <v>417</v>
      </c>
      <c r="C8384" s="196">
        <f>'2'!F26+'8'!F26</f>
        <v>0</v>
      </c>
      <c r="D8384" s="229"/>
    </row>
    <row r="8385" spans="1:4">
      <c r="A8385" s="194" t="s">
        <v>9120</v>
      </c>
      <c r="B8385" s="198" t="s">
        <v>419</v>
      </c>
      <c r="C8385" s="196">
        <f>'2'!F27+'8'!F27</f>
        <v>0</v>
      </c>
      <c r="D8385" s="229"/>
    </row>
    <row r="8386" spans="1:4">
      <c r="A8386" s="194" t="s">
        <v>9121</v>
      </c>
      <c r="B8386" s="198" t="s">
        <v>421</v>
      </c>
      <c r="C8386" s="196">
        <f>'2'!F28+'8'!F28</f>
        <v>0</v>
      </c>
      <c r="D8386" s="229"/>
    </row>
    <row r="8387" spans="1:4">
      <c r="A8387" s="194" t="s">
        <v>9122</v>
      </c>
      <c r="B8387" s="198" t="s">
        <v>423</v>
      </c>
      <c r="C8387" s="196">
        <f>'2'!F29+'8'!F29</f>
        <v>0</v>
      </c>
      <c r="D8387" s="229"/>
    </row>
    <row r="8388" spans="1:4">
      <c r="A8388" s="194" t="s">
        <v>9123</v>
      </c>
      <c r="B8388" s="198" t="s">
        <v>425</v>
      </c>
      <c r="C8388" s="196">
        <f>'3'!F6+'9'!F6</f>
        <v>0</v>
      </c>
      <c r="D8388" s="229"/>
    </row>
    <row r="8389" spans="1:4">
      <c r="A8389" s="194" t="s">
        <v>9124</v>
      </c>
      <c r="B8389" s="198" t="s">
        <v>427</v>
      </c>
      <c r="C8389" s="196">
        <f>'3'!F7+'9'!F7</f>
        <v>0</v>
      </c>
      <c r="D8389" s="229"/>
    </row>
    <row r="8390" spans="1:4">
      <c r="A8390" s="194" t="s">
        <v>9125</v>
      </c>
      <c r="B8390" s="198" t="s">
        <v>429</v>
      </c>
      <c r="C8390" s="196">
        <f>'3'!F8+'9'!F8</f>
        <v>0</v>
      </c>
      <c r="D8390" s="229"/>
    </row>
    <row r="8391" spans="1:4">
      <c r="A8391" s="194" t="s">
        <v>9126</v>
      </c>
      <c r="B8391" s="198" t="s">
        <v>431</v>
      </c>
      <c r="C8391" s="196">
        <f>'3'!F9+'9'!F9</f>
        <v>0</v>
      </c>
      <c r="D8391" s="229"/>
    </row>
    <row r="8392" spans="1:4">
      <c r="A8392" s="194" t="s">
        <v>9127</v>
      </c>
      <c r="B8392" s="198" t="s">
        <v>433</v>
      </c>
      <c r="C8392" s="196">
        <f>'3'!F10+'9'!F10</f>
        <v>0</v>
      </c>
      <c r="D8392" s="229"/>
    </row>
    <row r="8393" spans="1:4">
      <c r="A8393" s="194" t="s">
        <v>9128</v>
      </c>
      <c r="B8393" s="198" t="s">
        <v>435</v>
      </c>
      <c r="C8393" s="196">
        <f>'3'!F11+'9'!F11</f>
        <v>0</v>
      </c>
      <c r="D8393" s="229"/>
    </row>
    <row r="8394" spans="1:4">
      <c r="A8394" s="194" t="s">
        <v>9129</v>
      </c>
      <c r="B8394" s="198" t="s">
        <v>437</v>
      </c>
      <c r="C8394" s="196">
        <f>'3'!F12+'9'!F12</f>
        <v>0</v>
      </c>
      <c r="D8394" s="229"/>
    </row>
    <row r="8395" spans="1:4">
      <c r="A8395" s="194" t="s">
        <v>9130</v>
      </c>
      <c r="B8395" s="198" t="s">
        <v>439</v>
      </c>
      <c r="C8395" s="196">
        <f>'3'!F13+'9'!F13</f>
        <v>0</v>
      </c>
      <c r="D8395" s="229"/>
    </row>
    <row r="8396" spans="1:4">
      <c r="A8396" s="194" t="s">
        <v>9131</v>
      </c>
      <c r="B8396" s="198" t="s">
        <v>441</v>
      </c>
      <c r="C8396" s="196">
        <f>'3'!F14+'9'!F14</f>
        <v>0</v>
      </c>
      <c r="D8396" s="229"/>
    </row>
    <row r="8397" spans="1:4">
      <c r="A8397" s="194" t="s">
        <v>9132</v>
      </c>
      <c r="B8397" s="198" t="s">
        <v>443</v>
      </c>
      <c r="C8397" s="196">
        <f>'3'!F15+'9'!F15</f>
        <v>0</v>
      </c>
      <c r="D8397" s="229"/>
    </row>
    <row r="8398" spans="1:4">
      <c r="A8398" s="194" t="s">
        <v>9133</v>
      </c>
      <c r="B8398" s="198" t="s">
        <v>445</v>
      </c>
      <c r="C8398" s="196">
        <f>'3'!F16+'9'!F16</f>
        <v>0</v>
      </c>
      <c r="D8398" s="229"/>
    </row>
    <row r="8399" spans="1:4">
      <c r="A8399" s="194" t="s">
        <v>9134</v>
      </c>
      <c r="B8399" s="198" t="s">
        <v>447</v>
      </c>
      <c r="C8399" s="196">
        <f>'3'!F17+'9'!F17</f>
        <v>0</v>
      </c>
      <c r="D8399" s="229"/>
    </row>
    <row r="8400" spans="1:4">
      <c r="A8400" s="194" t="s">
        <v>9135</v>
      </c>
      <c r="B8400" s="198" t="s">
        <v>449</v>
      </c>
      <c r="C8400" s="196">
        <f>'3'!F18+'9'!F18</f>
        <v>0</v>
      </c>
      <c r="D8400" s="229"/>
    </row>
    <row r="8401" spans="1:4">
      <c r="A8401" s="194" t="s">
        <v>9136</v>
      </c>
      <c r="B8401" s="198" t="s">
        <v>451</v>
      </c>
      <c r="C8401" s="196">
        <f>'3'!F19+'9'!F19</f>
        <v>0</v>
      </c>
      <c r="D8401" s="229"/>
    </row>
    <row r="8402" spans="1:4">
      <c r="A8402" s="194" t="s">
        <v>9137</v>
      </c>
      <c r="B8402" s="198" t="s">
        <v>453</v>
      </c>
      <c r="C8402" s="196">
        <f>'3'!F20+'9'!F20</f>
        <v>0</v>
      </c>
      <c r="D8402" s="229"/>
    </row>
    <row r="8403" spans="1:4">
      <c r="A8403" s="194" t="s">
        <v>9138</v>
      </c>
      <c r="B8403" s="198" t="s">
        <v>455</v>
      </c>
      <c r="C8403" s="196">
        <f>'3'!F21+'9'!F21</f>
        <v>0</v>
      </c>
      <c r="D8403" s="229"/>
    </row>
    <row r="8404" spans="1:4">
      <c r="A8404" s="194" t="s">
        <v>9139</v>
      </c>
      <c r="B8404" s="198" t="s">
        <v>457</v>
      </c>
      <c r="C8404" s="196">
        <f>'3'!F22+'9'!F22</f>
        <v>0</v>
      </c>
      <c r="D8404" s="229"/>
    </row>
    <row r="8405" spans="1:4">
      <c r="A8405" s="194" t="s">
        <v>9140</v>
      </c>
      <c r="B8405" s="198" t="s">
        <v>459</v>
      </c>
      <c r="C8405" s="196">
        <f>'3'!F23+'9'!F23</f>
        <v>0</v>
      </c>
      <c r="D8405" s="229"/>
    </row>
    <row r="8406" spans="1:4">
      <c r="A8406" s="194" t="s">
        <v>9141</v>
      </c>
      <c r="B8406" s="198" t="s">
        <v>461</v>
      </c>
      <c r="C8406" s="196">
        <f>'3'!F24+'9'!F24</f>
        <v>0</v>
      </c>
      <c r="D8406" s="229"/>
    </row>
    <row r="8407" spans="1:4">
      <c r="A8407" s="194" t="s">
        <v>9142</v>
      </c>
      <c r="B8407" s="198" t="s">
        <v>463</v>
      </c>
      <c r="C8407" s="196">
        <f>'3'!F25+'9'!F25</f>
        <v>0</v>
      </c>
      <c r="D8407" s="229"/>
    </row>
    <row r="8408" spans="1:4">
      <c r="A8408" s="194" t="s">
        <v>9143</v>
      </c>
      <c r="B8408" s="198" t="s">
        <v>465</v>
      </c>
      <c r="C8408" s="196">
        <f>'3'!F26+'9'!F26</f>
        <v>0</v>
      </c>
      <c r="D8408" s="229"/>
    </row>
    <row r="8409" spans="1:4">
      <c r="A8409" s="194" t="s">
        <v>9144</v>
      </c>
      <c r="B8409" s="198" t="s">
        <v>467</v>
      </c>
      <c r="C8409" s="196">
        <f>'3'!F27+'9'!F27</f>
        <v>0</v>
      </c>
      <c r="D8409" s="229"/>
    </row>
    <row r="8410" spans="1:4">
      <c r="A8410" s="194" t="s">
        <v>9145</v>
      </c>
      <c r="B8410" s="198" t="s">
        <v>469</v>
      </c>
      <c r="C8410" s="196">
        <f>'3'!F28+'9'!F28</f>
        <v>0</v>
      </c>
      <c r="D8410" s="229"/>
    </row>
    <row r="8411" spans="1:4">
      <c r="A8411" s="194" t="s">
        <v>9146</v>
      </c>
      <c r="B8411" s="198" t="s">
        <v>471</v>
      </c>
      <c r="C8411" s="196">
        <f>'3'!F29+'9'!F29</f>
        <v>0</v>
      </c>
      <c r="D8411" s="229"/>
    </row>
    <row r="8412" ht="25.5" spans="1:4">
      <c r="A8412" s="194" t="s">
        <v>9147</v>
      </c>
      <c r="B8412" s="199" t="s">
        <v>473</v>
      </c>
      <c r="C8412" s="196">
        <f>'3'!F30+'9'!F30</f>
        <v>0</v>
      </c>
      <c r="D8412" s="229"/>
    </row>
    <row r="8413" spans="1:4">
      <c r="A8413" s="194" t="s">
        <v>9148</v>
      </c>
      <c r="B8413" s="198" t="s">
        <v>475</v>
      </c>
      <c r="C8413" s="196">
        <f>'3'!F31+'9'!F31</f>
        <v>0</v>
      </c>
      <c r="D8413" s="229"/>
    </row>
    <row r="8414" spans="1:4">
      <c r="A8414" s="194" t="s">
        <v>9149</v>
      </c>
      <c r="B8414" s="198" t="s">
        <v>477</v>
      </c>
      <c r="C8414" s="196">
        <f>'4'!F6+'10'!F6</f>
        <v>0</v>
      </c>
      <c r="D8414" s="229"/>
    </row>
    <row r="8415" spans="1:4">
      <c r="A8415" s="194" t="s">
        <v>9150</v>
      </c>
      <c r="B8415" s="199" t="s">
        <v>479</v>
      </c>
      <c r="C8415" s="196">
        <f>'4'!F7+'10'!F7</f>
        <v>0</v>
      </c>
      <c r="D8415" s="229"/>
    </row>
    <row r="8416" spans="1:4">
      <c r="A8416" s="194" t="s">
        <v>9151</v>
      </c>
      <c r="B8416" s="198" t="s">
        <v>481</v>
      </c>
      <c r="C8416" s="196">
        <f>'4'!F8+'10'!F8</f>
        <v>0</v>
      </c>
      <c r="D8416" s="229"/>
    </row>
    <row r="8417" spans="1:4">
      <c r="A8417" s="194" t="s">
        <v>9152</v>
      </c>
      <c r="B8417" s="198" t="s">
        <v>483</v>
      </c>
      <c r="C8417" s="196">
        <f>'4'!F9+'10'!F9</f>
        <v>0</v>
      </c>
      <c r="D8417" s="229"/>
    </row>
    <row r="8418" spans="1:4">
      <c r="A8418" s="194" t="s">
        <v>9153</v>
      </c>
      <c r="B8418" s="198" t="s">
        <v>485</v>
      </c>
      <c r="C8418" s="196">
        <f>'4'!F10+'10'!F10</f>
        <v>0</v>
      </c>
      <c r="D8418" s="229"/>
    </row>
    <row r="8419" spans="1:4">
      <c r="A8419" s="194" t="s">
        <v>9154</v>
      </c>
      <c r="B8419" s="198" t="s">
        <v>487</v>
      </c>
      <c r="C8419" s="196">
        <f>'4'!F11+'10'!F11</f>
        <v>0</v>
      </c>
      <c r="D8419" s="229"/>
    </row>
    <row r="8420" spans="1:4">
      <c r="A8420" s="194" t="s">
        <v>9155</v>
      </c>
      <c r="B8420" s="198" t="s">
        <v>489</v>
      </c>
      <c r="C8420" s="196">
        <f>'4'!F12+'10'!F12</f>
        <v>0</v>
      </c>
      <c r="D8420" s="229"/>
    </row>
    <row r="8421" spans="1:4">
      <c r="A8421" s="194" t="s">
        <v>9156</v>
      </c>
      <c r="B8421" s="198" t="s">
        <v>491</v>
      </c>
      <c r="C8421" s="196">
        <f>'4'!F13+'10'!F13</f>
        <v>0</v>
      </c>
      <c r="D8421" s="229"/>
    </row>
    <row r="8422" spans="1:4">
      <c r="A8422" s="194" t="s">
        <v>9157</v>
      </c>
      <c r="B8422" s="198" t="s">
        <v>493</v>
      </c>
      <c r="C8422" s="196">
        <f>'4'!F14+'10'!F14</f>
        <v>0</v>
      </c>
      <c r="D8422" s="229"/>
    </row>
    <row r="8423" spans="1:4">
      <c r="A8423" s="194" t="s">
        <v>9158</v>
      </c>
      <c r="B8423" s="198" t="s">
        <v>495</v>
      </c>
      <c r="C8423" s="196">
        <f>'4'!F15+'10'!F15</f>
        <v>0</v>
      </c>
      <c r="D8423" s="229"/>
    </row>
    <row r="8424" spans="1:4">
      <c r="A8424" s="194" t="s">
        <v>9159</v>
      </c>
      <c r="B8424" s="198" t="s">
        <v>497</v>
      </c>
      <c r="C8424" s="196">
        <f>'4'!F16+'10'!F16</f>
        <v>0</v>
      </c>
      <c r="D8424" s="229"/>
    </row>
    <row r="8425" spans="1:4">
      <c r="A8425" s="194" t="s">
        <v>9160</v>
      </c>
      <c r="B8425" s="198" t="s">
        <v>499</v>
      </c>
      <c r="C8425" s="196">
        <f>'4'!F17+'10'!F17</f>
        <v>0</v>
      </c>
      <c r="D8425" s="229"/>
    </row>
    <row r="8426" spans="1:4">
      <c r="A8426" s="194" t="s">
        <v>9161</v>
      </c>
      <c r="B8426" s="198" t="s">
        <v>501</v>
      </c>
      <c r="C8426" s="196">
        <f>'4'!F18+'10'!F18</f>
        <v>0</v>
      </c>
      <c r="D8426" s="229"/>
    </row>
    <row r="8427" spans="1:4">
      <c r="A8427" s="194" t="s">
        <v>9162</v>
      </c>
      <c r="B8427" s="198" t="s">
        <v>503</v>
      </c>
      <c r="C8427" s="196">
        <f>'4'!F19+'10'!F19</f>
        <v>0</v>
      </c>
      <c r="D8427" s="229"/>
    </row>
    <row r="8428" spans="1:4">
      <c r="A8428" s="194" t="s">
        <v>9163</v>
      </c>
      <c r="B8428" s="198" t="s">
        <v>505</v>
      </c>
      <c r="C8428" s="196">
        <f>'4'!F20+'10'!F20</f>
        <v>0</v>
      </c>
      <c r="D8428" s="229"/>
    </row>
    <row r="8429" spans="1:4">
      <c r="A8429" s="194" t="s">
        <v>9164</v>
      </c>
      <c r="B8429" s="198" t="s">
        <v>507</v>
      </c>
      <c r="C8429" s="196">
        <f>'4'!F21+'10'!F21</f>
        <v>0</v>
      </c>
      <c r="D8429" s="229"/>
    </row>
    <row r="8430" spans="1:4">
      <c r="A8430" s="194" t="s">
        <v>9165</v>
      </c>
      <c r="B8430" s="198" t="s">
        <v>509</v>
      </c>
      <c r="C8430" s="196">
        <f>'4'!F22+'10'!F22</f>
        <v>0</v>
      </c>
      <c r="D8430" s="229"/>
    </row>
    <row r="8431" spans="1:4">
      <c r="A8431" s="194" t="s">
        <v>9166</v>
      </c>
      <c r="B8431" s="198" t="s">
        <v>511</v>
      </c>
      <c r="C8431" s="196">
        <f>'4'!F23+'10'!F23</f>
        <v>0</v>
      </c>
      <c r="D8431" s="229"/>
    </row>
    <row r="8432" spans="1:4">
      <c r="A8432" s="194" t="s">
        <v>9167</v>
      </c>
      <c r="B8432" s="198" t="s">
        <v>513</v>
      </c>
      <c r="C8432" s="196">
        <f>'4'!F24+'10'!F24</f>
        <v>0</v>
      </c>
      <c r="D8432" s="229"/>
    </row>
    <row r="8433" spans="1:4">
      <c r="A8433" s="194" t="s">
        <v>9168</v>
      </c>
      <c r="B8433" s="198" t="s">
        <v>515</v>
      </c>
      <c r="C8433" s="196">
        <f>'4'!F25+'10'!F25</f>
        <v>0</v>
      </c>
      <c r="D8433" s="229"/>
    </row>
    <row r="8434" spans="1:4">
      <c r="A8434" s="194" t="s">
        <v>9169</v>
      </c>
      <c r="B8434" s="198" t="s">
        <v>517</v>
      </c>
      <c r="C8434" s="196">
        <f>'4'!F26+'10'!F26</f>
        <v>0</v>
      </c>
      <c r="D8434" s="229"/>
    </row>
    <row r="8435" spans="1:4">
      <c r="A8435" s="194" t="s">
        <v>9170</v>
      </c>
      <c r="B8435" s="198" t="s">
        <v>519</v>
      </c>
      <c r="C8435" s="196">
        <f>'4'!F27+'10'!F27</f>
        <v>0</v>
      </c>
      <c r="D8435" s="229"/>
    </row>
    <row r="8436" spans="1:4">
      <c r="A8436" s="194" t="s">
        <v>9171</v>
      </c>
      <c r="B8436" s="198" t="s">
        <v>521</v>
      </c>
      <c r="C8436" s="196">
        <f>'4'!F28+'10'!F28</f>
        <v>0</v>
      </c>
      <c r="D8436" s="229"/>
    </row>
    <row r="8437" spans="1:4">
      <c r="A8437" s="194" t="s">
        <v>9172</v>
      </c>
      <c r="B8437" s="198" t="s">
        <v>9050</v>
      </c>
      <c r="C8437" s="196">
        <f>'4'!F29+'10'!F29</f>
        <v>0</v>
      </c>
      <c r="D8437" s="229"/>
    </row>
    <row r="8438" spans="1:4">
      <c r="A8438" s="194" t="s">
        <v>9173</v>
      </c>
      <c r="B8438" s="198" t="s">
        <v>6988</v>
      </c>
      <c r="C8438" s="196">
        <f>'4'!F30+'10'!F30</f>
        <v>0</v>
      </c>
      <c r="D8438" s="229"/>
    </row>
    <row r="8439" spans="1:4">
      <c r="A8439" s="194" t="s">
        <v>9174</v>
      </c>
      <c r="B8439" s="198" t="s">
        <v>527</v>
      </c>
      <c r="C8439" s="196">
        <f>'4'!F31+'10'!F31</f>
        <v>0</v>
      </c>
      <c r="D8439" s="229"/>
    </row>
    <row r="8440" spans="1:4">
      <c r="A8440" s="194" t="s">
        <v>9175</v>
      </c>
      <c r="B8440" s="198" t="s">
        <v>529</v>
      </c>
      <c r="C8440" s="196">
        <f>'4'!F32+'10'!F32</f>
        <v>0</v>
      </c>
      <c r="D8440" s="229"/>
    </row>
    <row r="8441" spans="1:4">
      <c r="A8441" s="194" t="s">
        <v>9176</v>
      </c>
      <c r="B8441" s="198" t="s">
        <v>531</v>
      </c>
      <c r="C8441" s="196">
        <f>'4'!F33+'10'!F33</f>
        <v>0</v>
      </c>
      <c r="D8441" s="229"/>
    </row>
    <row r="8442" spans="1:4">
      <c r="A8442" s="194" t="s">
        <v>9177</v>
      </c>
      <c r="B8442" s="198" t="s">
        <v>533</v>
      </c>
      <c r="C8442" s="196">
        <f>'5'!F6+'11'!F6</f>
        <v>0</v>
      </c>
      <c r="D8442" s="229"/>
    </row>
    <row r="8443" spans="1:4">
      <c r="A8443" s="194" t="s">
        <v>9178</v>
      </c>
      <c r="B8443" s="198" t="s">
        <v>535</v>
      </c>
      <c r="C8443" s="196">
        <f>'5'!F7+'11'!F7</f>
        <v>0</v>
      </c>
      <c r="D8443" s="229"/>
    </row>
    <row r="8444" spans="1:4">
      <c r="A8444" s="194" t="s">
        <v>9179</v>
      </c>
      <c r="B8444" s="198" t="s">
        <v>537</v>
      </c>
      <c r="C8444" s="196">
        <f>'5'!F8+'11'!F8</f>
        <v>0</v>
      </c>
      <c r="D8444" s="229"/>
    </row>
    <row r="8445" spans="1:4">
      <c r="A8445" s="194" t="s">
        <v>9180</v>
      </c>
      <c r="B8445" s="198" t="s">
        <v>539</v>
      </c>
      <c r="C8445" s="196">
        <f>'5'!F9+'11'!F9</f>
        <v>0</v>
      </c>
      <c r="D8445" s="229"/>
    </row>
    <row r="8446" spans="1:4">
      <c r="A8446" s="194" t="s">
        <v>9181</v>
      </c>
      <c r="B8446" s="198" t="s">
        <v>541</v>
      </c>
      <c r="C8446" s="196">
        <f>'5'!F10+'11'!F10</f>
        <v>0</v>
      </c>
      <c r="D8446" s="229"/>
    </row>
    <row r="8447" spans="1:4">
      <c r="A8447" s="194" t="s">
        <v>9182</v>
      </c>
      <c r="B8447" s="198" t="s">
        <v>543</v>
      </c>
      <c r="C8447" s="196">
        <f>'5'!F11+'11'!F11</f>
        <v>0</v>
      </c>
      <c r="D8447" s="229"/>
    </row>
    <row r="8448" spans="1:4">
      <c r="A8448" s="194" t="s">
        <v>9183</v>
      </c>
      <c r="B8448" s="198" t="s">
        <v>545</v>
      </c>
      <c r="C8448" s="196">
        <f>'5'!F12+'11'!F12</f>
        <v>0</v>
      </c>
      <c r="D8448" s="229"/>
    </row>
    <row r="8449" spans="1:4">
      <c r="A8449" s="194" t="s">
        <v>9184</v>
      </c>
      <c r="B8449" s="198" t="s">
        <v>547</v>
      </c>
      <c r="C8449" s="196">
        <f>'5'!F13+'11'!F13</f>
        <v>0</v>
      </c>
      <c r="D8449" s="229"/>
    </row>
    <row r="8450" spans="1:4">
      <c r="A8450" s="194" t="s">
        <v>9185</v>
      </c>
      <c r="B8450" s="198" t="s">
        <v>549</v>
      </c>
      <c r="C8450" s="196">
        <f>'5'!F14+'11'!F14</f>
        <v>0</v>
      </c>
      <c r="D8450" s="229"/>
    </row>
    <row r="8451" spans="1:4">
      <c r="A8451" s="194" t="s">
        <v>9186</v>
      </c>
      <c r="B8451" s="198" t="s">
        <v>551</v>
      </c>
      <c r="C8451" s="196">
        <f>'5'!F15+'11'!F15</f>
        <v>0</v>
      </c>
      <c r="D8451" s="229"/>
    </row>
    <row r="8452" spans="1:4">
      <c r="A8452" s="194" t="s">
        <v>9187</v>
      </c>
      <c r="B8452" s="198" t="s">
        <v>553</v>
      </c>
      <c r="C8452" s="196">
        <f>'5'!F16+'11'!F16</f>
        <v>0</v>
      </c>
      <c r="D8452" s="229"/>
    </row>
    <row r="8453" spans="1:4">
      <c r="A8453" s="194" t="s">
        <v>9188</v>
      </c>
      <c r="B8453" s="198" t="s">
        <v>555</v>
      </c>
      <c r="C8453" s="196">
        <f>'5'!F17+'11'!F17</f>
        <v>0</v>
      </c>
      <c r="D8453" s="229"/>
    </row>
    <row r="8454" spans="1:4">
      <c r="A8454" s="194" t="s">
        <v>9189</v>
      </c>
      <c r="B8454" s="198" t="s">
        <v>559</v>
      </c>
      <c r="C8454" s="196">
        <f>'5'!F19+'11'!F19</f>
        <v>0</v>
      </c>
      <c r="D8454" s="229"/>
    </row>
    <row r="8455" spans="1:4">
      <c r="A8455" s="194" t="s">
        <v>9190</v>
      </c>
      <c r="B8455" s="198" t="s">
        <v>561</v>
      </c>
      <c r="C8455" s="196">
        <f>'5'!F20+'11'!F20</f>
        <v>0</v>
      </c>
      <c r="D8455" s="229"/>
    </row>
    <row r="8456" spans="1:4">
      <c r="A8456" s="194" t="s">
        <v>9191</v>
      </c>
      <c r="B8456" s="198" t="s">
        <v>563</v>
      </c>
      <c r="C8456" s="196">
        <f>'5'!F21+'11'!F21</f>
        <v>0</v>
      </c>
      <c r="D8456" s="229"/>
    </row>
    <row r="8457" spans="1:4">
      <c r="A8457" s="194" t="s">
        <v>9192</v>
      </c>
      <c r="B8457" s="198" t="s">
        <v>254</v>
      </c>
      <c r="C8457" s="196">
        <f>'5'!F22+'11'!F22</f>
        <v>0</v>
      </c>
      <c r="D8457" s="229"/>
    </row>
    <row r="8458" spans="1:4">
      <c r="A8458" s="194" t="s">
        <v>9193</v>
      </c>
      <c r="B8458" s="198" t="s">
        <v>566</v>
      </c>
      <c r="C8458" s="196">
        <f>'5'!F23+'11'!F23</f>
        <v>0</v>
      </c>
      <c r="D8458" s="229"/>
    </row>
    <row r="8459" spans="1:4">
      <c r="A8459" s="194" t="s">
        <v>9194</v>
      </c>
      <c r="B8459" s="198" t="s">
        <v>568</v>
      </c>
      <c r="C8459" s="196">
        <f>'5'!F24+'11'!F24</f>
        <v>0</v>
      </c>
      <c r="D8459" s="229"/>
    </row>
    <row r="8460" spans="1:4">
      <c r="A8460" s="194" t="s">
        <v>9195</v>
      </c>
      <c r="B8460" s="198" t="s">
        <v>570</v>
      </c>
      <c r="C8460" s="196">
        <f>'5'!F25+'11'!F25</f>
        <v>0</v>
      </c>
      <c r="D8460" s="229"/>
    </row>
    <row r="8461" spans="1:4">
      <c r="A8461" s="194" t="s">
        <v>9196</v>
      </c>
      <c r="B8461" s="198" t="s">
        <v>572</v>
      </c>
      <c r="C8461" s="196">
        <f>'5'!F26+'11'!F26</f>
        <v>0</v>
      </c>
      <c r="D8461" s="229"/>
    </row>
    <row r="8462" spans="1:4">
      <c r="A8462" s="194" t="s">
        <v>9197</v>
      </c>
      <c r="B8462" s="198" t="s">
        <v>574</v>
      </c>
      <c r="C8462" s="196">
        <f>'5'!F27+'11'!F27</f>
        <v>0</v>
      </c>
      <c r="D8462" s="229"/>
    </row>
    <row r="8463" spans="1:4">
      <c r="A8463" s="194" t="s">
        <v>9198</v>
      </c>
      <c r="B8463" s="198" t="s">
        <v>576</v>
      </c>
      <c r="C8463" s="196">
        <f>'5'!F28+'11'!F28</f>
        <v>0</v>
      </c>
      <c r="D8463" s="229"/>
    </row>
    <row r="8464" spans="1:4">
      <c r="A8464" s="194" t="s">
        <v>9199</v>
      </c>
      <c r="B8464" s="198" t="s">
        <v>578</v>
      </c>
      <c r="C8464" s="196">
        <f>'5'!F30+'11'!F30</f>
        <v>0</v>
      </c>
      <c r="D8464" s="229"/>
    </row>
    <row r="8465" spans="1:4">
      <c r="A8465" s="194" t="s">
        <v>9200</v>
      </c>
      <c r="B8465" s="198" t="s">
        <v>582</v>
      </c>
      <c r="C8465" s="196">
        <f>'6'!F7+'12'!F7</f>
        <v>0</v>
      </c>
      <c r="D8465" s="229"/>
    </row>
    <row r="8466" spans="1:4">
      <c r="A8466" s="194" t="s">
        <v>9201</v>
      </c>
      <c r="B8466" s="198" t="s">
        <v>584</v>
      </c>
      <c r="C8466" s="196">
        <f>'6'!F8+'12'!F8</f>
        <v>0</v>
      </c>
      <c r="D8466" s="229"/>
    </row>
    <row r="8467" spans="1:4">
      <c r="A8467" s="194" t="s">
        <v>9202</v>
      </c>
      <c r="B8467" s="198" t="s">
        <v>586</v>
      </c>
      <c r="C8467" s="196">
        <f>'6'!F13+'12'!F13</f>
        <v>0</v>
      </c>
      <c r="D8467" s="229"/>
    </row>
    <row r="8468" spans="1:4">
      <c r="A8468" s="194" t="s">
        <v>9203</v>
      </c>
      <c r="B8468" s="198" t="s">
        <v>588</v>
      </c>
      <c r="C8468" s="196">
        <f>'6'!F17+'12'!F17</f>
        <v>0</v>
      </c>
      <c r="D8468" s="229"/>
    </row>
    <row r="8469" ht="25.5" spans="1:4">
      <c r="A8469" s="194" t="s">
        <v>9204</v>
      </c>
      <c r="B8469" s="198" t="s">
        <v>2662</v>
      </c>
      <c r="C8469" s="196">
        <f>'6'!F19+'12'!F19</f>
        <v>0</v>
      </c>
      <c r="D8469" s="229"/>
    </row>
    <row r="8470" spans="1:4">
      <c r="A8470" s="194" t="s">
        <v>9205</v>
      </c>
      <c r="B8470" s="199" t="s">
        <v>592</v>
      </c>
      <c r="C8470" s="196">
        <f>'6'!F20+'12'!F20</f>
        <v>0</v>
      </c>
      <c r="D8470" s="229"/>
    </row>
    <row r="8471" spans="1:4">
      <c r="A8471" s="194" t="s">
        <v>9206</v>
      </c>
      <c r="B8471" s="198" t="s">
        <v>594</v>
      </c>
      <c r="C8471" s="196">
        <f>'6'!F22+'12'!F22</f>
        <v>0</v>
      </c>
      <c r="D8471" s="229"/>
    </row>
    <row r="8472" spans="1:4">
      <c r="A8472" s="194" t="s">
        <v>9207</v>
      </c>
      <c r="B8472" s="198" t="s">
        <v>596</v>
      </c>
      <c r="C8472" s="196">
        <f>'6'!F23+'12'!F23</f>
        <v>0</v>
      </c>
      <c r="D8472" s="229"/>
    </row>
    <row r="8473" spans="1:4">
      <c r="A8473" s="194" t="s">
        <v>9208</v>
      </c>
      <c r="B8473" s="198" t="s">
        <v>598</v>
      </c>
      <c r="C8473" s="196">
        <f>'6'!F24+'12'!F24</f>
        <v>0</v>
      </c>
      <c r="D8473" s="229"/>
    </row>
    <row r="8474" spans="1:4">
      <c r="A8474" s="194" t="s">
        <v>9209</v>
      </c>
      <c r="B8474" s="198" t="s">
        <v>600</v>
      </c>
      <c r="C8474" s="196">
        <f>'6'!F25+'12'!F25</f>
        <v>0</v>
      </c>
      <c r="D8474" s="229"/>
    </row>
    <row r="8475" spans="1:4">
      <c r="A8475" s="194" t="s">
        <v>9210</v>
      </c>
      <c r="B8475" s="198" t="s">
        <v>602</v>
      </c>
      <c r="C8475" s="196">
        <f>'6'!F26+'12'!F26</f>
        <v>0</v>
      </c>
      <c r="D8475" s="229"/>
    </row>
    <row r="8476" spans="1:4">
      <c r="A8476" s="194" t="s">
        <v>9211</v>
      </c>
      <c r="B8476" s="198" t="s">
        <v>559</v>
      </c>
      <c r="C8476" s="196">
        <f>'6'!F27+'12'!F27</f>
        <v>0</v>
      </c>
      <c r="D8476" s="229"/>
    </row>
    <row r="8477" spans="1:4">
      <c r="A8477" s="194" t="s">
        <v>9212</v>
      </c>
      <c r="B8477" s="198" t="s">
        <v>605</v>
      </c>
      <c r="C8477" s="196">
        <f>'7'!F6+'13'!F6</f>
        <v>0</v>
      </c>
      <c r="D8477" s="229"/>
    </row>
    <row r="8478" spans="1:4">
      <c r="A8478" s="194" t="s">
        <v>9213</v>
      </c>
      <c r="B8478" s="198" t="s">
        <v>607</v>
      </c>
      <c r="C8478" s="196">
        <f>'7'!F7+'13'!F7</f>
        <v>0</v>
      </c>
      <c r="D8478" s="229"/>
    </row>
    <row r="8479" spans="1:4">
      <c r="A8479" s="194" t="s">
        <v>9214</v>
      </c>
      <c r="B8479" s="198" t="s">
        <v>358</v>
      </c>
      <c r="C8479" s="196">
        <f>'7'!F8+'13'!F8</f>
        <v>0</v>
      </c>
      <c r="D8479" s="229"/>
    </row>
    <row r="8480" spans="1:4">
      <c r="A8480" s="194" t="s">
        <v>9215</v>
      </c>
      <c r="B8480" s="198" t="s">
        <v>610</v>
      </c>
      <c r="C8480" s="196">
        <f>'7'!F9+'13'!F9</f>
        <v>0</v>
      </c>
      <c r="D8480" s="229"/>
    </row>
    <row r="8481" spans="1:4">
      <c r="A8481" s="194" t="s">
        <v>9216</v>
      </c>
      <c r="B8481" s="198" t="s">
        <v>612</v>
      </c>
      <c r="C8481" s="196">
        <f>'7'!F10+'13'!F10</f>
        <v>0</v>
      </c>
      <c r="D8481" s="229"/>
    </row>
    <row r="8482" spans="1:4">
      <c r="A8482" s="194" t="s">
        <v>9217</v>
      </c>
      <c r="B8482" s="198" t="s">
        <v>614</v>
      </c>
      <c r="C8482" s="196">
        <f>'7'!F11+'13'!F11</f>
        <v>0</v>
      </c>
      <c r="D8482" s="229"/>
    </row>
    <row r="8483" spans="1:4">
      <c r="A8483" s="194" t="s">
        <v>9218</v>
      </c>
      <c r="B8483" s="198" t="s">
        <v>616</v>
      </c>
      <c r="C8483" s="196">
        <f>'7'!F12+'13'!F12</f>
        <v>0</v>
      </c>
      <c r="D8483" s="229"/>
    </row>
    <row r="8484" spans="1:4">
      <c r="A8484" s="194" t="s">
        <v>9219</v>
      </c>
      <c r="B8484" s="198" t="s">
        <v>618</v>
      </c>
      <c r="C8484" s="196">
        <f>'7'!F13+'13'!F13</f>
        <v>0</v>
      </c>
      <c r="D8484" s="229"/>
    </row>
    <row r="8485" spans="1:4">
      <c r="A8485" s="194" t="s">
        <v>9220</v>
      </c>
      <c r="B8485" s="198" t="s">
        <v>620</v>
      </c>
      <c r="C8485" s="196">
        <f>'7'!F19+'13'!F19</f>
        <v>0</v>
      </c>
      <c r="D8485" s="229"/>
    </row>
    <row r="8486" spans="1:4">
      <c r="A8486" s="194" t="s">
        <v>9221</v>
      </c>
      <c r="B8486" s="199" t="s">
        <v>622</v>
      </c>
      <c r="C8486" s="196">
        <f>'7'!F20+'13'!F20</f>
        <v>0</v>
      </c>
      <c r="D8486" s="229"/>
    </row>
    <row r="8487" spans="1:4">
      <c r="A8487" s="194" t="s">
        <v>9222</v>
      </c>
      <c r="B8487" s="199" t="s">
        <v>624</v>
      </c>
      <c r="C8487" s="196">
        <f>'7'!F21+'13'!F21</f>
        <v>0</v>
      </c>
      <c r="D8487" s="229"/>
    </row>
    <row r="8488" spans="1:4">
      <c r="A8488" s="194" t="s">
        <v>9223</v>
      </c>
      <c r="B8488" s="198" t="s">
        <v>626</v>
      </c>
      <c r="C8488" s="196">
        <f>'7'!F22+'13'!F22</f>
        <v>0</v>
      </c>
      <c r="D8488" s="229"/>
    </row>
    <row r="8489" spans="1:4">
      <c r="A8489" s="194" t="s">
        <v>9224</v>
      </c>
      <c r="B8489" s="198" t="s">
        <v>628</v>
      </c>
      <c r="C8489" s="196">
        <f>'7'!F23+'13'!F23</f>
        <v>0</v>
      </c>
      <c r="D8489" s="229"/>
    </row>
    <row r="8490" spans="1:4">
      <c r="A8490" s="194" t="s">
        <v>9225</v>
      </c>
      <c r="B8490" s="198" t="s">
        <v>630</v>
      </c>
      <c r="C8490" s="196">
        <f>'7'!F24+'13'!F24</f>
        <v>0</v>
      </c>
      <c r="D8490" s="229"/>
    </row>
    <row r="8491" spans="1:4">
      <c r="A8491" s="194" t="s">
        <v>9226</v>
      </c>
      <c r="B8491" s="198" t="s">
        <v>7361</v>
      </c>
      <c r="C8491" s="196">
        <f>'7'!F25+'13'!F25</f>
        <v>0</v>
      </c>
      <c r="D8491" s="229"/>
    </row>
    <row r="8492" ht="25.5" spans="1:4">
      <c r="A8492" s="194" t="s">
        <v>9227</v>
      </c>
      <c r="B8492" s="195" t="s">
        <v>7485</v>
      </c>
      <c r="C8492" s="196">
        <f>'2'!H11+'8'!H11</f>
        <v>0</v>
      </c>
      <c r="D8492" s="229"/>
    </row>
    <row r="8493" spans="1:4">
      <c r="A8493" s="194" t="s">
        <v>9228</v>
      </c>
      <c r="B8493" s="195" t="s">
        <v>2693</v>
      </c>
      <c r="C8493" s="196">
        <f>'2'!H13+'8'!H13</f>
        <v>0</v>
      </c>
      <c r="D8493" s="229"/>
    </row>
    <row r="8494" spans="1:4">
      <c r="A8494" s="194" t="s">
        <v>9229</v>
      </c>
      <c r="B8494" s="198" t="s">
        <v>394</v>
      </c>
      <c r="C8494" s="196">
        <f>'2'!H14+'8'!H14</f>
        <v>0</v>
      </c>
      <c r="D8494" s="229"/>
    </row>
    <row r="8495" spans="1:4">
      <c r="A8495" s="194" t="s">
        <v>9230</v>
      </c>
      <c r="B8495" s="198" t="s">
        <v>396</v>
      </c>
      <c r="C8495" s="196">
        <f>'2'!H15+'8'!H15</f>
        <v>0</v>
      </c>
      <c r="D8495" s="229"/>
    </row>
    <row r="8496" spans="1:4">
      <c r="A8496" s="194" t="s">
        <v>9231</v>
      </c>
      <c r="B8496" s="198" t="s">
        <v>398</v>
      </c>
      <c r="C8496" s="196">
        <f>'2'!H16+'8'!H16</f>
        <v>0</v>
      </c>
      <c r="D8496" s="229"/>
    </row>
    <row r="8497" spans="1:4">
      <c r="A8497" s="194" t="s">
        <v>9232</v>
      </c>
      <c r="B8497" s="198" t="s">
        <v>84</v>
      </c>
      <c r="C8497" s="196">
        <f>'2'!H17+'8'!H17</f>
        <v>0</v>
      </c>
      <c r="D8497" s="229"/>
    </row>
    <row r="8498" spans="1:4">
      <c r="A8498" s="194" t="s">
        <v>9233</v>
      </c>
      <c r="B8498" s="198" t="s">
        <v>401</v>
      </c>
      <c r="C8498" s="196">
        <f>'2'!H18+'8'!H18</f>
        <v>0</v>
      </c>
      <c r="D8498" s="229"/>
    </row>
    <row r="8499" spans="1:4">
      <c r="A8499" s="194" t="s">
        <v>9234</v>
      </c>
      <c r="B8499" s="198" t="s">
        <v>403</v>
      </c>
      <c r="C8499" s="196">
        <f>'2'!H19+'8'!H19</f>
        <v>0</v>
      </c>
      <c r="D8499" s="229"/>
    </row>
    <row r="8500" spans="1:4">
      <c r="A8500" s="194" t="s">
        <v>9235</v>
      </c>
      <c r="B8500" s="198" t="s">
        <v>405</v>
      </c>
      <c r="C8500" s="196">
        <f>'2'!H20+'8'!H20</f>
        <v>0</v>
      </c>
      <c r="D8500" s="229"/>
    </row>
    <row r="8501" spans="1:4">
      <c r="A8501" s="194" t="s">
        <v>9236</v>
      </c>
      <c r="B8501" s="198" t="s">
        <v>409</v>
      </c>
      <c r="C8501" s="196">
        <f>'2'!H22+'8'!H22</f>
        <v>0</v>
      </c>
      <c r="D8501" s="229"/>
    </row>
    <row r="8502" spans="1:4">
      <c r="A8502" s="194" t="s">
        <v>9237</v>
      </c>
      <c r="B8502" s="198" t="s">
        <v>411</v>
      </c>
      <c r="C8502" s="196">
        <f>'2'!H23+'8'!H23</f>
        <v>0</v>
      </c>
      <c r="D8502" s="229"/>
    </row>
    <row r="8503" spans="1:4">
      <c r="A8503" s="194" t="s">
        <v>9238</v>
      </c>
      <c r="B8503" s="198" t="s">
        <v>413</v>
      </c>
      <c r="C8503" s="196">
        <f>'2'!H24+'8'!H24</f>
        <v>0</v>
      </c>
      <c r="D8503" s="229"/>
    </row>
    <row r="8504" spans="1:4">
      <c r="A8504" s="194" t="s">
        <v>9239</v>
      </c>
      <c r="B8504" s="198" t="s">
        <v>415</v>
      </c>
      <c r="C8504" s="196">
        <f>'2'!H25+'8'!H25</f>
        <v>0</v>
      </c>
      <c r="D8504" s="229"/>
    </row>
    <row r="8505" spans="1:4">
      <c r="A8505" s="194" t="s">
        <v>9240</v>
      </c>
      <c r="B8505" s="198" t="s">
        <v>417</v>
      </c>
      <c r="C8505" s="196">
        <f>'2'!H26+'8'!H26</f>
        <v>0</v>
      </c>
      <c r="D8505" s="229"/>
    </row>
    <row r="8506" spans="1:4">
      <c r="A8506" s="194" t="s">
        <v>9241</v>
      </c>
      <c r="B8506" s="198" t="s">
        <v>419</v>
      </c>
      <c r="C8506" s="196">
        <f>'2'!H27+'8'!H27</f>
        <v>0</v>
      </c>
      <c r="D8506" s="229"/>
    </row>
    <row r="8507" spans="1:4">
      <c r="A8507" s="194" t="s">
        <v>9242</v>
      </c>
      <c r="B8507" s="198" t="s">
        <v>421</v>
      </c>
      <c r="C8507" s="196">
        <f>'2'!H28+'8'!H28</f>
        <v>0</v>
      </c>
      <c r="D8507" s="229"/>
    </row>
    <row r="8508" spans="1:4">
      <c r="A8508" s="194" t="s">
        <v>9243</v>
      </c>
      <c r="B8508" s="198" t="s">
        <v>423</v>
      </c>
      <c r="C8508" s="196">
        <f>'2'!H29+'8'!H29</f>
        <v>0</v>
      </c>
      <c r="D8508" s="229"/>
    </row>
    <row r="8509" spans="1:4">
      <c r="A8509" s="194" t="s">
        <v>9244</v>
      </c>
      <c r="B8509" s="198" t="s">
        <v>425</v>
      </c>
      <c r="C8509" s="196">
        <f>'3'!H6+'9'!H6</f>
        <v>0</v>
      </c>
      <c r="D8509" s="229"/>
    </row>
    <row r="8510" spans="1:4">
      <c r="A8510" s="194" t="s">
        <v>9245</v>
      </c>
      <c r="B8510" s="198" t="s">
        <v>427</v>
      </c>
      <c r="C8510" s="196">
        <f>'3'!H7+'9'!H7</f>
        <v>0</v>
      </c>
      <c r="D8510" s="229"/>
    </row>
    <row r="8511" spans="1:4">
      <c r="A8511" s="194" t="s">
        <v>9246</v>
      </c>
      <c r="B8511" s="198" t="s">
        <v>429</v>
      </c>
      <c r="C8511" s="196">
        <f>'3'!H8+'9'!H8</f>
        <v>0</v>
      </c>
      <c r="D8511" s="229"/>
    </row>
    <row r="8512" spans="1:4">
      <c r="A8512" s="194" t="s">
        <v>9247</v>
      </c>
      <c r="B8512" s="198" t="s">
        <v>431</v>
      </c>
      <c r="C8512" s="196">
        <f>'3'!H9+'9'!H9</f>
        <v>0</v>
      </c>
      <c r="D8512" s="229"/>
    </row>
    <row r="8513" spans="1:4">
      <c r="A8513" s="194" t="s">
        <v>9248</v>
      </c>
      <c r="B8513" s="198" t="s">
        <v>433</v>
      </c>
      <c r="C8513" s="196">
        <f>'3'!H10+'9'!H10</f>
        <v>0</v>
      </c>
      <c r="D8513" s="229"/>
    </row>
    <row r="8514" spans="1:4">
      <c r="A8514" s="194" t="s">
        <v>9249</v>
      </c>
      <c r="B8514" s="198" t="s">
        <v>435</v>
      </c>
      <c r="C8514" s="196">
        <f>'3'!H11+'9'!H11</f>
        <v>0</v>
      </c>
      <c r="D8514" s="229"/>
    </row>
    <row r="8515" spans="1:4">
      <c r="A8515" s="194" t="s">
        <v>9250</v>
      </c>
      <c r="B8515" s="198" t="s">
        <v>437</v>
      </c>
      <c r="C8515" s="196">
        <f>'3'!H12+'9'!H12</f>
        <v>0</v>
      </c>
      <c r="D8515" s="229"/>
    </row>
    <row r="8516" spans="1:4">
      <c r="A8516" s="194" t="s">
        <v>9251</v>
      </c>
      <c r="B8516" s="198" t="s">
        <v>439</v>
      </c>
      <c r="C8516" s="196">
        <f>'3'!H13+'9'!H13</f>
        <v>0</v>
      </c>
      <c r="D8516" s="229"/>
    </row>
    <row r="8517" spans="1:4">
      <c r="A8517" s="194" t="s">
        <v>9252</v>
      </c>
      <c r="B8517" s="198" t="s">
        <v>441</v>
      </c>
      <c r="C8517" s="196">
        <f>'3'!H14+'9'!H14</f>
        <v>0</v>
      </c>
      <c r="D8517" s="229"/>
    </row>
    <row r="8518" spans="1:4">
      <c r="A8518" s="194" t="s">
        <v>9253</v>
      </c>
      <c r="B8518" s="198" t="s">
        <v>443</v>
      </c>
      <c r="C8518" s="196">
        <f>'3'!H15+'9'!H15</f>
        <v>0</v>
      </c>
      <c r="D8518" s="229"/>
    </row>
    <row r="8519" spans="1:4">
      <c r="A8519" s="194" t="s">
        <v>9254</v>
      </c>
      <c r="B8519" s="198" t="s">
        <v>445</v>
      </c>
      <c r="C8519" s="196">
        <f>'3'!H16+'9'!H16</f>
        <v>0</v>
      </c>
      <c r="D8519" s="229"/>
    </row>
    <row r="8520" spans="1:4">
      <c r="A8520" s="194" t="s">
        <v>9255</v>
      </c>
      <c r="B8520" s="198" t="s">
        <v>447</v>
      </c>
      <c r="C8520" s="196">
        <f>'3'!H17+'9'!H17</f>
        <v>0</v>
      </c>
      <c r="D8520" s="229"/>
    </row>
    <row r="8521" spans="1:4">
      <c r="A8521" s="194" t="s">
        <v>9256</v>
      </c>
      <c r="B8521" s="198" t="s">
        <v>449</v>
      </c>
      <c r="C8521" s="196">
        <f>'3'!H18+'9'!H18</f>
        <v>0</v>
      </c>
      <c r="D8521" s="229"/>
    </row>
    <row r="8522" spans="1:4">
      <c r="A8522" s="194" t="s">
        <v>9257</v>
      </c>
      <c r="B8522" s="198" t="s">
        <v>451</v>
      </c>
      <c r="C8522" s="196">
        <f>'3'!H19+'9'!H19</f>
        <v>0</v>
      </c>
      <c r="D8522" s="229"/>
    </row>
    <row r="8523" spans="1:4">
      <c r="A8523" s="194" t="s">
        <v>9258</v>
      </c>
      <c r="B8523" s="198" t="s">
        <v>453</v>
      </c>
      <c r="C8523" s="196">
        <f>'3'!H20+'9'!H20</f>
        <v>0</v>
      </c>
      <c r="D8523" s="229"/>
    </row>
    <row r="8524" spans="1:4">
      <c r="A8524" s="194" t="s">
        <v>9259</v>
      </c>
      <c r="B8524" s="198" t="s">
        <v>455</v>
      </c>
      <c r="C8524" s="196">
        <f>'3'!H21+'9'!H21</f>
        <v>0</v>
      </c>
      <c r="D8524" s="229"/>
    </row>
    <row r="8525" spans="1:4">
      <c r="A8525" s="194" t="s">
        <v>9260</v>
      </c>
      <c r="B8525" s="198" t="s">
        <v>457</v>
      </c>
      <c r="C8525" s="196">
        <f>'3'!H22+'9'!H22</f>
        <v>0</v>
      </c>
      <c r="D8525" s="229"/>
    </row>
    <row r="8526" spans="1:4">
      <c r="A8526" s="194" t="s">
        <v>9261</v>
      </c>
      <c r="B8526" s="198" t="s">
        <v>459</v>
      </c>
      <c r="C8526" s="196">
        <f>'3'!H23+'9'!H23</f>
        <v>0</v>
      </c>
      <c r="D8526" s="229"/>
    </row>
    <row r="8527" spans="1:4">
      <c r="A8527" s="194" t="s">
        <v>9262</v>
      </c>
      <c r="B8527" s="198" t="s">
        <v>461</v>
      </c>
      <c r="C8527" s="196">
        <f>'3'!H24+'9'!H24</f>
        <v>0</v>
      </c>
      <c r="D8527" s="229"/>
    </row>
    <row r="8528" spans="1:4">
      <c r="A8528" s="194" t="s">
        <v>9263</v>
      </c>
      <c r="B8528" s="198" t="s">
        <v>463</v>
      </c>
      <c r="C8528" s="196">
        <f>'3'!H25+'9'!H25</f>
        <v>0</v>
      </c>
      <c r="D8528" s="229"/>
    </row>
    <row r="8529" spans="1:4">
      <c r="A8529" s="194" t="s">
        <v>9264</v>
      </c>
      <c r="B8529" s="198" t="s">
        <v>465</v>
      </c>
      <c r="C8529" s="196">
        <f>'3'!H26+'9'!H26</f>
        <v>0</v>
      </c>
      <c r="D8529" s="229"/>
    </row>
    <row r="8530" spans="1:4">
      <c r="A8530" s="194" t="s">
        <v>9265</v>
      </c>
      <c r="B8530" s="198" t="s">
        <v>467</v>
      </c>
      <c r="C8530" s="196">
        <f>'3'!H27+'9'!H27</f>
        <v>0</v>
      </c>
      <c r="D8530" s="229"/>
    </row>
    <row r="8531" spans="1:4">
      <c r="A8531" s="194" t="s">
        <v>9266</v>
      </c>
      <c r="B8531" s="198" t="s">
        <v>469</v>
      </c>
      <c r="C8531" s="196">
        <f>'3'!H28+'9'!H28</f>
        <v>0</v>
      </c>
      <c r="D8531" s="229"/>
    </row>
    <row r="8532" spans="1:4">
      <c r="A8532" s="194" t="s">
        <v>9267</v>
      </c>
      <c r="B8532" s="198" t="s">
        <v>471</v>
      </c>
      <c r="C8532" s="196">
        <f>'3'!H29+'9'!H29</f>
        <v>0</v>
      </c>
      <c r="D8532" s="229"/>
    </row>
    <row r="8533" ht="25.5" spans="1:4">
      <c r="A8533" s="194" t="s">
        <v>9268</v>
      </c>
      <c r="B8533" s="199" t="s">
        <v>473</v>
      </c>
      <c r="C8533" s="196">
        <f>'3'!H30+'9'!H30</f>
        <v>0</v>
      </c>
      <c r="D8533" s="229"/>
    </row>
    <row r="8534" spans="1:4">
      <c r="A8534" s="194" t="s">
        <v>9269</v>
      </c>
      <c r="B8534" s="198" t="s">
        <v>475</v>
      </c>
      <c r="C8534" s="196">
        <f>'3'!H31+'9'!H31</f>
        <v>0</v>
      </c>
      <c r="D8534" s="229"/>
    </row>
    <row r="8535" spans="1:4">
      <c r="A8535" s="194" t="s">
        <v>9270</v>
      </c>
      <c r="B8535" s="198" t="s">
        <v>477</v>
      </c>
      <c r="C8535" s="196">
        <f>'4'!H6+'10'!H6</f>
        <v>0</v>
      </c>
      <c r="D8535" s="229"/>
    </row>
    <row r="8536" spans="1:4">
      <c r="A8536" s="194" t="s">
        <v>9271</v>
      </c>
      <c r="B8536" s="199" t="s">
        <v>479</v>
      </c>
      <c r="C8536" s="196">
        <f>'4'!H7+'10'!H7</f>
        <v>0</v>
      </c>
      <c r="D8536" s="229"/>
    </row>
    <row r="8537" spans="1:4">
      <c r="A8537" s="194" t="s">
        <v>9272</v>
      </c>
      <c r="B8537" s="198" t="s">
        <v>481</v>
      </c>
      <c r="C8537" s="196">
        <f>'4'!H8+'10'!H8</f>
        <v>0</v>
      </c>
      <c r="D8537" s="229"/>
    </row>
    <row r="8538" spans="1:4">
      <c r="A8538" s="194" t="s">
        <v>9273</v>
      </c>
      <c r="B8538" s="198" t="s">
        <v>483</v>
      </c>
      <c r="C8538" s="196">
        <f>'4'!H9+'10'!H9</f>
        <v>0</v>
      </c>
      <c r="D8538" s="229"/>
    </row>
    <row r="8539" spans="1:4">
      <c r="A8539" s="194" t="s">
        <v>9274</v>
      </c>
      <c r="B8539" s="198" t="s">
        <v>485</v>
      </c>
      <c r="C8539" s="196">
        <f>'4'!H10+'10'!H10</f>
        <v>0</v>
      </c>
      <c r="D8539" s="229"/>
    </row>
    <row r="8540" spans="1:4">
      <c r="A8540" s="194" t="s">
        <v>9275</v>
      </c>
      <c r="B8540" s="198" t="s">
        <v>487</v>
      </c>
      <c r="C8540" s="196">
        <f>'4'!H11+'10'!H11</f>
        <v>0</v>
      </c>
      <c r="D8540" s="229"/>
    </row>
    <row r="8541" spans="1:4">
      <c r="A8541" s="194" t="s">
        <v>9276</v>
      </c>
      <c r="B8541" s="198" t="s">
        <v>489</v>
      </c>
      <c r="C8541" s="196">
        <f>'4'!H12+'10'!H12</f>
        <v>0</v>
      </c>
      <c r="D8541" s="229"/>
    </row>
    <row r="8542" spans="1:4">
      <c r="A8542" s="194" t="s">
        <v>9277</v>
      </c>
      <c r="B8542" s="198" t="s">
        <v>491</v>
      </c>
      <c r="C8542" s="196">
        <f>'4'!H13+'10'!H13</f>
        <v>0</v>
      </c>
      <c r="D8542" s="229"/>
    </row>
    <row r="8543" spans="1:4">
      <c r="A8543" s="194" t="s">
        <v>9278</v>
      </c>
      <c r="B8543" s="198" t="s">
        <v>493</v>
      </c>
      <c r="C8543" s="196">
        <f>'4'!H14+'10'!H14</f>
        <v>0</v>
      </c>
      <c r="D8543" s="229"/>
    </row>
    <row r="8544" spans="1:4">
      <c r="A8544" s="194" t="s">
        <v>9279</v>
      </c>
      <c r="B8544" s="198" t="s">
        <v>495</v>
      </c>
      <c r="C8544" s="196">
        <f>'4'!H15+'10'!H15</f>
        <v>0</v>
      </c>
      <c r="D8544" s="229"/>
    </row>
    <row r="8545" spans="1:4">
      <c r="A8545" s="194" t="s">
        <v>9280</v>
      </c>
      <c r="B8545" s="198" t="s">
        <v>497</v>
      </c>
      <c r="C8545" s="196">
        <f>'4'!H16+'10'!H16</f>
        <v>0</v>
      </c>
      <c r="D8545" s="229"/>
    </row>
    <row r="8546" spans="1:4">
      <c r="A8546" s="194" t="s">
        <v>9281</v>
      </c>
      <c r="B8546" s="198" t="s">
        <v>499</v>
      </c>
      <c r="C8546" s="196">
        <f>'4'!H17+'10'!H17</f>
        <v>0</v>
      </c>
      <c r="D8546" s="229"/>
    </row>
    <row r="8547" spans="1:4">
      <c r="A8547" s="194" t="s">
        <v>9282</v>
      </c>
      <c r="B8547" s="198" t="s">
        <v>501</v>
      </c>
      <c r="C8547" s="196">
        <f>'4'!H18+'10'!H18</f>
        <v>0</v>
      </c>
      <c r="D8547" s="229"/>
    </row>
    <row r="8548" spans="1:4">
      <c r="A8548" s="194" t="s">
        <v>9283</v>
      </c>
      <c r="B8548" s="198" t="s">
        <v>503</v>
      </c>
      <c r="C8548" s="196">
        <f>'4'!H19+'10'!H19</f>
        <v>0</v>
      </c>
      <c r="D8548" s="229"/>
    </row>
    <row r="8549" spans="1:4">
      <c r="A8549" s="194" t="s">
        <v>9284</v>
      </c>
      <c r="B8549" s="198" t="s">
        <v>505</v>
      </c>
      <c r="C8549" s="196">
        <f>'4'!H20+'10'!H20</f>
        <v>0</v>
      </c>
      <c r="D8549" s="229"/>
    </row>
    <row r="8550" spans="1:4">
      <c r="A8550" s="194" t="s">
        <v>9285</v>
      </c>
      <c r="B8550" s="198" t="s">
        <v>507</v>
      </c>
      <c r="C8550" s="196">
        <f>'4'!H21+'10'!H21</f>
        <v>0</v>
      </c>
      <c r="D8550" s="229"/>
    </row>
    <row r="8551" spans="1:4">
      <c r="A8551" s="194" t="s">
        <v>9286</v>
      </c>
      <c r="B8551" s="198" t="s">
        <v>509</v>
      </c>
      <c r="C8551" s="196">
        <f>'4'!H22+'10'!H22</f>
        <v>0</v>
      </c>
      <c r="D8551" s="229"/>
    </row>
    <row r="8552" spans="1:4">
      <c r="A8552" s="194" t="s">
        <v>9287</v>
      </c>
      <c r="B8552" s="198" t="s">
        <v>511</v>
      </c>
      <c r="C8552" s="196">
        <f>'4'!H23+'10'!H23</f>
        <v>0</v>
      </c>
      <c r="D8552" s="229"/>
    </row>
    <row r="8553" spans="1:4">
      <c r="A8553" s="194" t="s">
        <v>9288</v>
      </c>
      <c r="B8553" s="198" t="s">
        <v>513</v>
      </c>
      <c r="C8553" s="196">
        <f>'4'!H24+'10'!H24</f>
        <v>0</v>
      </c>
      <c r="D8553" s="229"/>
    </row>
    <row r="8554" spans="1:4">
      <c r="A8554" s="194" t="s">
        <v>9289</v>
      </c>
      <c r="B8554" s="198" t="s">
        <v>515</v>
      </c>
      <c r="C8554" s="196">
        <f>'4'!H25+'10'!H25</f>
        <v>0</v>
      </c>
      <c r="D8554" s="229"/>
    </row>
    <row r="8555" spans="1:4">
      <c r="A8555" s="194" t="s">
        <v>9290</v>
      </c>
      <c r="B8555" s="198" t="s">
        <v>517</v>
      </c>
      <c r="C8555" s="196">
        <f>'4'!H26+'10'!H26</f>
        <v>0</v>
      </c>
      <c r="D8555" s="229"/>
    </row>
    <row r="8556" spans="1:4">
      <c r="A8556" s="194" t="s">
        <v>9291</v>
      </c>
      <c r="B8556" s="198" t="s">
        <v>519</v>
      </c>
      <c r="C8556" s="196">
        <f>'4'!H27+'10'!H27</f>
        <v>0</v>
      </c>
      <c r="D8556" s="229"/>
    </row>
    <row r="8557" spans="1:4">
      <c r="A8557" s="194" t="s">
        <v>9292</v>
      </c>
      <c r="B8557" s="198" t="s">
        <v>521</v>
      </c>
      <c r="C8557" s="196">
        <f>'4'!H28+'10'!H28</f>
        <v>0</v>
      </c>
      <c r="D8557" s="229"/>
    </row>
    <row r="8558" spans="1:4">
      <c r="A8558" s="194" t="s">
        <v>9293</v>
      </c>
      <c r="B8558" s="198" t="s">
        <v>9050</v>
      </c>
      <c r="C8558" s="196">
        <f>'4'!H29+'10'!H29</f>
        <v>0</v>
      </c>
      <c r="D8558" s="229"/>
    </row>
    <row r="8559" spans="1:4">
      <c r="A8559" s="194" t="s">
        <v>9294</v>
      </c>
      <c r="B8559" s="198" t="s">
        <v>6988</v>
      </c>
      <c r="C8559" s="196">
        <f>'4'!H30+'10'!H30</f>
        <v>0</v>
      </c>
      <c r="D8559" s="229"/>
    </row>
    <row r="8560" spans="1:4">
      <c r="A8560" s="194" t="s">
        <v>9295</v>
      </c>
      <c r="B8560" s="198" t="s">
        <v>527</v>
      </c>
      <c r="C8560" s="196">
        <f>'4'!H31+'10'!H31</f>
        <v>0</v>
      </c>
      <c r="D8560" s="229"/>
    </row>
    <row r="8561" spans="1:4">
      <c r="A8561" s="194" t="s">
        <v>9296</v>
      </c>
      <c r="B8561" s="198" t="s">
        <v>529</v>
      </c>
      <c r="C8561" s="196">
        <f>'4'!H32+'10'!H32</f>
        <v>0</v>
      </c>
      <c r="D8561" s="229"/>
    </row>
    <row r="8562" spans="1:4">
      <c r="A8562" s="194" t="s">
        <v>9297</v>
      </c>
      <c r="B8562" s="198" t="s">
        <v>531</v>
      </c>
      <c r="C8562" s="196">
        <f>'4'!H33+'10'!H33</f>
        <v>0</v>
      </c>
      <c r="D8562" s="229"/>
    </row>
    <row r="8563" spans="1:4">
      <c r="A8563" s="194" t="s">
        <v>9298</v>
      </c>
      <c r="B8563" s="198" t="s">
        <v>533</v>
      </c>
      <c r="C8563" s="196">
        <f>'5'!H6+'11'!H6</f>
        <v>0</v>
      </c>
      <c r="D8563" s="229"/>
    </row>
    <row r="8564" spans="1:4">
      <c r="A8564" s="194" t="s">
        <v>9299</v>
      </c>
      <c r="B8564" s="198" t="s">
        <v>535</v>
      </c>
      <c r="C8564" s="196">
        <f>'5'!H7+'11'!H7</f>
        <v>0</v>
      </c>
      <c r="D8564" s="229"/>
    </row>
    <row r="8565" spans="1:4">
      <c r="A8565" s="194" t="s">
        <v>9300</v>
      </c>
      <c r="B8565" s="198" t="s">
        <v>537</v>
      </c>
      <c r="C8565" s="196">
        <f>'5'!H8+'11'!H8</f>
        <v>0</v>
      </c>
      <c r="D8565" s="229"/>
    </row>
    <row r="8566" spans="1:4">
      <c r="A8566" s="194" t="s">
        <v>9301</v>
      </c>
      <c r="B8566" s="198" t="s">
        <v>539</v>
      </c>
      <c r="C8566" s="196">
        <f>'5'!H9+'11'!H9</f>
        <v>0</v>
      </c>
      <c r="D8566" s="229"/>
    </row>
    <row r="8567" spans="1:4">
      <c r="A8567" s="194" t="s">
        <v>9302</v>
      </c>
      <c r="B8567" s="198" t="s">
        <v>541</v>
      </c>
      <c r="C8567" s="196">
        <f>'5'!H10+'11'!H10</f>
        <v>0</v>
      </c>
      <c r="D8567" s="229"/>
    </row>
    <row r="8568" spans="1:4">
      <c r="A8568" s="194" t="s">
        <v>9303</v>
      </c>
      <c r="B8568" s="198" t="s">
        <v>543</v>
      </c>
      <c r="C8568" s="196">
        <f>'5'!H11+'11'!H11</f>
        <v>0</v>
      </c>
      <c r="D8568" s="229"/>
    </row>
    <row r="8569" spans="1:4">
      <c r="A8569" s="194" t="s">
        <v>9304</v>
      </c>
      <c r="B8569" s="198" t="s">
        <v>545</v>
      </c>
      <c r="C8569" s="196">
        <f>'5'!H12+'11'!H12</f>
        <v>0</v>
      </c>
      <c r="D8569" s="229"/>
    </row>
    <row r="8570" spans="1:4">
      <c r="A8570" s="194" t="s">
        <v>9305</v>
      </c>
      <c r="B8570" s="198" t="s">
        <v>547</v>
      </c>
      <c r="C8570" s="196">
        <f>'5'!H13+'11'!H13</f>
        <v>0</v>
      </c>
      <c r="D8570" s="229"/>
    </row>
    <row r="8571" spans="1:4">
      <c r="A8571" s="194" t="s">
        <v>9306</v>
      </c>
      <c r="B8571" s="198" t="s">
        <v>549</v>
      </c>
      <c r="C8571" s="196">
        <f>'5'!H14+'11'!H14</f>
        <v>0</v>
      </c>
      <c r="D8571" s="229"/>
    </row>
    <row r="8572" spans="1:4">
      <c r="A8572" s="194" t="s">
        <v>9307</v>
      </c>
      <c r="B8572" s="198" t="s">
        <v>551</v>
      </c>
      <c r="C8572" s="196">
        <f>'5'!H15+'11'!H15</f>
        <v>0</v>
      </c>
      <c r="D8572" s="229"/>
    </row>
    <row r="8573" spans="1:4">
      <c r="A8573" s="194" t="s">
        <v>9308</v>
      </c>
      <c r="B8573" s="198" t="s">
        <v>553</v>
      </c>
      <c r="C8573" s="196">
        <f>'5'!H16+'11'!H16</f>
        <v>0</v>
      </c>
      <c r="D8573" s="229"/>
    </row>
    <row r="8574" spans="1:4">
      <c r="A8574" s="194" t="s">
        <v>9309</v>
      </c>
      <c r="B8574" s="198" t="s">
        <v>555</v>
      </c>
      <c r="C8574" s="196">
        <f>'5'!H17+'11'!H17</f>
        <v>0</v>
      </c>
      <c r="D8574" s="229"/>
    </row>
    <row r="8575" spans="1:4">
      <c r="A8575" s="194" t="s">
        <v>9310</v>
      </c>
      <c r="B8575" s="198" t="s">
        <v>557</v>
      </c>
      <c r="C8575" s="196">
        <f>'5'!H18+'11'!H18</f>
        <v>0</v>
      </c>
      <c r="D8575" s="229"/>
    </row>
    <row r="8576" spans="1:4">
      <c r="A8576" s="194" t="s">
        <v>9311</v>
      </c>
      <c r="B8576" s="198" t="s">
        <v>559</v>
      </c>
      <c r="C8576" s="196">
        <f>'5'!H19+'11'!H19</f>
        <v>0</v>
      </c>
      <c r="D8576" s="229"/>
    </row>
    <row r="8577" spans="1:4">
      <c r="A8577" s="194" t="s">
        <v>9312</v>
      </c>
      <c r="B8577" s="198" t="s">
        <v>561</v>
      </c>
      <c r="C8577" s="196">
        <f>'5'!H20+'11'!H20</f>
        <v>0</v>
      </c>
      <c r="D8577" s="229"/>
    </row>
    <row r="8578" spans="1:4">
      <c r="A8578" s="194" t="s">
        <v>9313</v>
      </c>
      <c r="B8578" s="198" t="s">
        <v>563</v>
      </c>
      <c r="C8578" s="196">
        <f>'5'!H21+'11'!H21</f>
        <v>0</v>
      </c>
      <c r="D8578" s="229"/>
    </row>
    <row r="8579" spans="1:4">
      <c r="A8579" s="194" t="s">
        <v>9314</v>
      </c>
      <c r="B8579" s="198" t="s">
        <v>254</v>
      </c>
      <c r="C8579" s="196">
        <f>'5'!H22+'11'!H22</f>
        <v>0</v>
      </c>
      <c r="D8579" s="229"/>
    </row>
    <row r="8580" spans="1:4">
      <c r="A8580" s="194" t="s">
        <v>9315</v>
      </c>
      <c r="B8580" s="198" t="s">
        <v>566</v>
      </c>
      <c r="C8580" s="196">
        <f>'5'!H23+'11'!H23</f>
        <v>0</v>
      </c>
      <c r="D8580" s="229"/>
    </row>
    <row r="8581" spans="1:4">
      <c r="A8581" s="194" t="s">
        <v>9316</v>
      </c>
      <c r="B8581" s="198" t="s">
        <v>568</v>
      </c>
      <c r="C8581" s="196">
        <f>'5'!H24+'11'!H24</f>
        <v>0</v>
      </c>
      <c r="D8581" s="229"/>
    </row>
    <row r="8582" spans="1:4">
      <c r="A8582" s="194" t="s">
        <v>9317</v>
      </c>
      <c r="B8582" s="198" t="s">
        <v>570</v>
      </c>
      <c r="C8582" s="196">
        <f>'5'!H25+'11'!H25</f>
        <v>0</v>
      </c>
      <c r="D8582" s="229"/>
    </row>
    <row r="8583" spans="1:4">
      <c r="A8583" s="194" t="s">
        <v>9318</v>
      </c>
      <c r="B8583" s="198" t="s">
        <v>572</v>
      </c>
      <c r="C8583" s="196">
        <f>'5'!H26+'11'!H26</f>
        <v>0</v>
      </c>
      <c r="D8583" s="229"/>
    </row>
    <row r="8584" spans="1:4">
      <c r="A8584" s="194" t="s">
        <v>9319</v>
      </c>
      <c r="B8584" s="198" t="s">
        <v>574</v>
      </c>
      <c r="C8584" s="196">
        <f>'5'!H27+'11'!H27</f>
        <v>0</v>
      </c>
      <c r="D8584" s="229"/>
    </row>
    <row r="8585" spans="1:4">
      <c r="A8585" s="194" t="s">
        <v>9320</v>
      </c>
      <c r="B8585" s="198" t="s">
        <v>576</v>
      </c>
      <c r="C8585" s="196">
        <f>'5'!H28+'11'!H28</f>
        <v>0</v>
      </c>
      <c r="D8585" s="229"/>
    </row>
    <row r="8586" spans="1:4">
      <c r="A8586" s="194" t="s">
        <v>9321</v>
      </c>
      <c r="B8586" s="198" t="s">
        <v>578</v>
      </c>
      <c r="C8586" s="196">
        <f>'5'!H30+'11'!H30</f>
        <v>0</v>
      </c>
      <c r="D8586" s="229"/>
    </row>
    <row r="8587" spans="1:4">
      <c r="A8587" s="194" t="s">
        <v>9322</v>
      </c>
      <c r="B8587" s="198" t="s">
        <v>582</v>
      </c>
      <c r="C8587" s="196">
        <f>'6'!H7+'12'!H7</f>
        <v>0</v>
      </c>
      <c r="D8587" s="229"/>
    </row>
    <row r="8588" spans="1:4">
      <c r="A8588" s="194" t="s">
        <v>9323</v>
      </c>
      <c r="B8588" s="198" t="s">
        <v>584</v>
      </c>
      <c r="C8588" s="196">
        <f>'6'!H8+'12'!H8</f>
        <v>0</v>
      </c>
      <c r="D8588" s="229"/>
    </row>
    <row r="8589" spans="1:4">
      <c r="A8589" s="194" t="s">
        <v>9324</v>
      </c>
      <c r="B8589" s="198" t="s">
        <v>586</v>
      </c>
      <c r="C8589" s="196">
        <f>'6'!H13+'12'!H13</f>
        <v>0</v>
      </c>
      <c r="D8589" s="229"/>
    </row>
    <row r="8590" spans="1:4">
      <c r="A8590" s="194" t="s">
        <v>9325</v>
      </c>
      <c r="B8590" s="198" t="s">
        <v>588</v>
      </c>
      <c r="C8590" s="196">
        <f>'6'!H17+'12'!H17</f>
        <v>0</v>
      </c>
      <c r="D8590" s="229"/>
    </row>
    <row r="8591" ht="25.5" spans="1:4">
      <c r="A8591" s="194" t="s">
        <v>9326</v>
      </c>
      <c r="B8591" s="198" t="s">
        <v>2662</v>
      </c>
      <c r="C8591" s="196">
        <f>'6'!H19+'12'!H19</f>
        <v>0</v>
      </c>
      <c r="D8591" s="229"/>
    </row>
    <row r="8592" spans="1:4">
      <c r="A8592" s="194" t="s">
        <v>9327</v>
      </c>
      <c r="B8592" s="199" t="s">
        <v>592</v>
      </c>
      <c r="C8592" s="196">
        <f>'6'!H20+'12'!H20</f>
        <v>0</v>
      </c>
      <c r="D8592" s="229"/>
    </row>
    <row r="8593" spans="1:4">
      <c r="A8593" s="194" t="s">
        <v>9328</v>
      </c>
      <c r="B8593" s="198" t="s">
        <v>594</v>
      </c>
      <c r="C8593" s="196">
        <f>'6'!H22+'12'!H22</f>
        <v>0</v>
      </c>
      <c r="D8593" s="229"/>
    </row>
    <row r="8594" spans="1:4">
      <c r="A8594" s="194" t="s">
        <v>9329</v>
      </c>
      <c r="B8594" s="198" t="s">
        <v>596</v>
      </c>
      <c r="C8594" s="196">
        <f>'6'!H23+'12'!H23</f>
        <v>0</v>
      </c>
      <c r="D8594" s="229"/>
    </row>
    <row r="8595" spans="1:4">
      <c r="A8595" s="194" t="s">
        <v>9330</v>
      </c>
      <c r="B8595" s="198" t="s">
        <v>598</v>
      </c>
      <c r="C8595" s="196">
        <f>'6'!H24+'12'!H24</f>
        <v>0</v>
      </c>
      <c r="D8595" s="229"/>
    </row>
    <row r="8596" spans="1:4">
      <c r="A8596" s="194" t="s">
        <v>9331</v>
      </c>
      <c r="B8596" s="198" t="s">
        <v>600</v>
      </c>
      <c r="C8596" s="196">
        <f>'6'!H25+'12'!H25</f>
        <v>0</v>
      </c>
      <c r="D8596" s="229"/>
    </row>
    <row r="8597" spans="1:4">
      <c r="A8597" s="194" t="s">
        <v>9332</v>
      </c>
      <c r="B8597" s="198" t="s">
        <v>602</v>
      </c>
      <c r="C8597" s="196">
        <f>'6'!H26+'12'!H26</f>
        <v>0</v>
      </c>
      <c r="D8597" s="229"/>
    </row>
    <row r="8598" spans="1:4">
      <c r="A8598" s="194" t="s">
        <v>9333</v>
      </c>
      <c r="B8598" s="198" t="s">
        <v>559</v>
      </c>
      <c r="C8598" s="196">
        <f>'6'!H27+'12'!H27</f>
        <v>0</v>
      </c>
      <c r="D8598" s="229"/>
    </row>
    <row r="8599" spans="1:4">
      <c r="A8599" s="194" t="s">
        <v>9334</v>
      </c>
      <c r="B8599" s="198" t="s">
        <v>605</v>
      </c>
      <c r="C8599" s="196">
        <f>'7'!H6+'13'!H6</f>
        <v>0</v>
      </c>
      <c r="D8599" s="229"/>
    </row>
    <row r="8600" spans="1:4">
      <c r="A8600" s="194" t="s">
        <v>9335</v>
      </c>
      <c r="B8600" s="198" t="s">
        <v>607</v>
      </c>
      <c r="C8600" s="196">
        <f>'7'!H7+'13'!H7</f>
        <v>0</v>
      </c>
      <c r="D8600" s="229"/>
    </row>
    <row r="8601" spans="1:4">
      <c r="A8601" s="194" t="s">
        <v>9336</v>
      </c>
      <c r="B8601" s="198" t="s">
        <v>358</v>
      </c>
      <c r="C8601" s="196">
        <f>'7'!H8+'13'!H8</f>
        <v>0</v>
      </c>
      <c r="D8601" s="229"/>
    </row>
    <row r="8602" spans="1:4">
      <c r="A8602" s="194" t="s">
        <v>9337</v>
      </c>
      <c r="B8602" s="198" t="s">
        <v>610</v>
      </c>
      <c r="C8602" s="196">
        <f>'7'!H9+'13'!H9</f>
        <v>0</v>
      </c>
      <c r="D8602" s="229"/>
    </row>
    <row r="8603" spans="1:4">
      <c r="A8603" s="194" t="s">
        <v>9338</v>
      </c>
      <c r="B8603" s="198" t="s">
        <v>612</v>
      </c>
      <c r="C8603" s="196">
        <f>'7'!H10+'13'!H10</f>
        <v>0</v>
      </c>
      <c r="D8603" s="229"/>
    </row>
    <row r="8604" spans="1:4">
      <c r="A8604" s="194" t="s">
        <v>9339</v>
      </c>
      <c r="B8604" s="198" t="s">
        <v>614</v>
      </c>
      <c r="C8604" s="196">
        <f>'7'!H11+'13'!H11</f>
        <v>0</v>
      </c>
      <c r="D8604" s="229"/>
    </row>
    <row r="8605" spans="1:4">
      <c r="A8605" s="194" t="s">
        <v>9340</v>
      </c>
      <c r="B8605" s="198" t="s">
        <v>616</v>
      </c>
      <c r="C8605" s="196">
        <f>'7'!H12+'13'!H12</f>
        <v>0</v>
      </c>
      <c r="D8605" s="229"/>
    </row>
    <row r="8606" spans="1:4">
      <c r="A8606" s="194" t="s">
        <v>9341</v>
      </c>
      <c r="B8606" s="198" t="s">
        <v>618</v>
      </c>
      <c r="C8606" s="196">
        <f>'7'!H13+'13'!H13</f>
        <v>0</v>
      </c>
      <c r="D8606" s="229"/>
    </row>
    <row r="8607" spans="1:4">
      <c r="A8607" s="194" t="s">
        <v>9342</v>
      </c>
      <c r="B8607" s="198" t="s">
        <v>620</v>
      </c>
      <c r="C8607" s="196">
        <f>'7'!H19+'13'!H19</f>
        <v>0</v>
      </c>
      <c r="D8607" s="229"/>
    </row>
    <row r="8608" spans="1:4">
      <c r="A8608" s="194" t="s">
        <v>9343</v>
      </c>
      <c r="B8608" s="199" t="s">
        <v>622</v>
      </c>
      <c r="C8608" s="196">
        <f>'7'!H20+'13'!H20</f>
        <v>0</v>
      </c>
      <c r="D8608" s="229"/>
    </row>
    <row r="8609" spans="1:4">
      <c r="A8609" s="194" t="s">
        <v>9344</v>
      </c>
      <c r="B8609" s="199" t="s">
        <v>624</v>
      </c>
      <c r="C8609" s="196">
        <f>'7'!H21+'13'!H21</f>
        <v>0</v>
      </c>
      <c r="D8609" s="229"/>
    </row>
    <row r="8610" spans="1:4">
      <c r="A8610" s="194" t="s">
        <v>9345</v>
      </c>
      <c r="B8610" s="198" t="s">
        <v>626</v>
      </c>
      <c r="C8610" s="196">
        <f>'7'!H22+'13'!H22</f>
        <v>0</v>
      </c>
      <c r="D8610" s="229"/>
    </row>
    <row r="8611" spans="1:4">
      <c r="A8611" s="194" t="s">
        <v>9346</v>
      </c>
      <c r="B8611" s="198" t="s">
        <v>628</v>
      </c>
      <c r="C8611" s="196">
        <f>'7'!H23+'13'!H23</f>
        <v>0</v>
      </c>
      <c r="D8611" s="229"/>
    </row>
    <row r="8612" spans="1:4">
      <c r="A8612" s="194" t="s">
        <v>9347</v>
      </c>
      <c r="B8612" s="198" t="s">
        <v>630</v>
      </c>
      <c r="C8612" s="196">
        <f>'7'!H24+'13'!H24</f>
        <v>0</v>
      </c>
      <c r="D8612" s="229"/>
    </row>
    <row r="8613" spans="1:4">
      <c r="A8613" s="194" t="s">
        <v>9348</v>
      </c>
      <c r="B8613" s="198" t="s">
        <v>7361</v>
      </c>
      <c r="C8613" s="196">
        <f>'7'!H25+'13'!H25</f>
        <v>0</v>
      </c>
      <c r="D8613" s="229"/>
    </row>
    <row r="8614" spans="1:4">
      <c r="A8614" s="194" t="s">
        <v>9349</v>
      </c>
      <c r="B8614" s="195" t="s">
        <v>7608</v>
      </c>
      <c r="C8614" s="196">
        <f>('2'!D11+'8'!D11)-('2'!F11+'2'!H11+'8'!F11+'8'!H11)</f>
        <v>1.5</v>
      </c>
      <c r="D8614" s="229"/>
    </row>
    <row r="8615" spans="1:4">
      <c r="A8615" s="194" t="s">
        <v>9350</v>
      </c>
      <c r="B8615" s="195" t="s">
        <v>2693</v>
      </c>
      <c r="C8615" s="196">
        <f>('2'!D13+'8'!D13)-('2'!F13+'2'!H13+'8'!F13+'8'!H13)</f>
        <v>0</v>
      </c>
      <c r="D8615" s="229"/>
    </row>
    <row r="8616" spans="1:4">
      <c r="A8616" s="194" t="s">
        <v>9351</v>
      </c>
      <c r="B8616" s="198" t="s">
        <v>394</v>
      </c>
      <c r="C8616" s="196">
        <f>('2'!D14+'8'!D14)-('2'!F14+'2'!H14+'8'!F14+'8'!H14)</f>
        <v>0</v>
      </c>
      <c r="D8616" s="229"/>
    </row>
    <row r="8617" spans="1:4">
      <c r="A8617" s="194" t="s">
        <v>9352</v>
      </c>
      <c r="B8617" s="198" t="s">
        <v>396</v>
      </c>
      <c r="C8617" s="196">
        <f>('2'!D15+'8'!D15)-('2'!F15+'2'!H15+'8'!F15+'8'!H15)</f>
        <v>0</v>
      </c>
      <c r="D8617" s="229"/>
    </row>
    <row r="8618" spans="1:4">
      <c r="A8618" s="194" t="s">
        <v>9353</v>
      </c>
      <c r="B8618" s="198" t="s">
        <v>398</v>
      </c>
      <c r="C8618" s="196">
        <f>('2'!D16+'8'!D16)-('2'!F16+'2'!H16+'8'!F16+'8'!H16)</f>
        <v>0</v>
      </c>
      <c r="D8618" s="229"/>
    </row>
    <row r="8619" spans="1:4">
      <c r="A8619" s="194" t="s">
        <v>9354</v>
      </c>
      <c r="B8619" s="198" t="s">
        <v>84</v>
      </c>
      <c r="C8619" s="196">
        <f>('2'!D17+'8'!D17)-('2'!F17+'2'!H17+'8'!F17+'8'!H17)</f>
        <v>0</v>
      </c>
      <c r="D8619" s="229"/>
    </row>
    <row r="8620" spans="1:4">
      <c r="A8620" s="194" t="s">
        <v>9355</v>
      </c>
      <c r="B8620" s="198" t="s">
        <v>401</v>
      </c>
      <c r="C8620" s="196">
        <f>('2'!D18+'8'!D18)-('2'!F18+'2'!H18+'8'!F18+'8'!H18)</f>
        <v>0</v>
      </c>
      <c r="D8620" s="229"/>
    </row>
    <row r="8621" spans="1:4">
      <c r="A8621" s="194" t="s">
        <v>9356</v>
      </c>
      <c r="B8621" s="198" t="s">
        <v>403</v>
      </c>
      <c r="C8621" s="196">
        <f>('2'!D19+'8'!D19)-('2'!F19+'2'!H19+'8'!F19+'8'!H19)</f>
        <v>0</v>
      </c>
      <c r="D8621" s="229"/>
    </row>
    <row r="8622" spans="1:4">
      <c r="A8622" s="194" t="s">
        <v>9357</v>
      </c>
      <c r="B8622" s="198" t="s">
        <v>405</v>
      </c>
      <c r="C8622" s="196">
        <f>('2'!D20+'8'!D20)-('2'!F20+'2'!H20+'8'!F20+'8'!H20)</f>
        <v>0</v>
      </c>
      <c r="D8622" s="229"/>
    </row>
    <row r="8623" spans="1:4">
      <c r="A8623" s="194" t="s">
        <v>9358</v>
      </c>
      <c r="B8623" s="198" t="s">
        <v>407</v>
      </c>
      <c r="C8623" s="196">
        <f>'2'!D21+'8'!D21</f>
        <v>0</v>
      </c>
      <c r="D8623" s="229"/>
    </row>
    <row r="8624" spans="1:4">
      <c r="A8624" s="194" t="s">
        <v>9359</v>
      </c>
      <c r="B8624" s="198" t="s">
        <v>409</v>
      </c>
      <c r="C8624" s="196">
        <f>('2'!D22+'8'!D22)-('2'!F22+'2'!H22+'8'!F22+'8'!H22)</f>
        <v>0</v>
      </c>
      <c r="D8624" s="229"/>
    </row>
    <row r="8625" spans="1:4">
      <c r="A8625" s="194" t="s">
        <v>9360</v>
      </c>
      <c r="B8625" s="198" t="s">
        <v>411</v>
      </c>
      <c r="C8625" s="196">
        <f>('2'!D23+'8'!D23)-('2'!F23+'2'!H23+'8'!F23+'8'!H23)</f>
        <v>0</v>
      </c>
      <c r="D8625" s="229"/>
    </row>
    <row r="8626" spans="1:4">
      <c r="A8626" s="194" t="s">
        <v>9361</v>
      </c>
      <c r="B8626" s="198" t="s">
        <v>413</v>
      </c>
      <c r="C8626" s="196">
        <f>('2'!D24+'8'!D24)-('2'!F24+'2'!H24+'8'!F24+'8'!H24)</f>
        <v>0</v>
      </c>
      <c r="D8626" s="229"/>
    </row>
    <row r="8627" spans="1:4">
      <c r="A8627" s="194" t="s">
        <v>9362</v>
      </c>
      <c r="B8627" s="198" t="s">
        <v>415</v>
      </c>
      <c r="C8627" s="196">
        <f>('2'!D25+'8'!D25)-('2'!F25+'2'!H25+'8'!F25+'8'!H25)</f>
        <v>0</v>
      </c>
      <c r="D8627" s="229"/>
    </row>
    <row r="8628" spans="1:4">
      <c r="A8628" s="194" t="s">
        <v>9363</v>
      </c>
      <c r="B8628" s="198" t="s">
        <v>417</v>
      </c>
      <c r="C8628" s="196">
        <f>('2'!D26+'8'!D26)-('2'!F26+'2'!H26+'8'!F26+'8'!H26)</f>
        <v>0</v>
      </c>
      <c r="D8628" s="229"/>
    </row>
    <row r="8629" spans="1:4">
      <c r="A8629" s="194" t="s">
        <v>9364</v>
      </c>
      <c r="B8629" s="198" t="s">
        <v>419</v>
      </c>
      <c r="C8629" s="196">
        <f>('2'!D27+'8'!D27)-('2'!F27+'2'!H27+'8'!F27+'8'!H27)</f>
        <v>0</v>
      </c>
      <c r="D8629" s="229"/>
    </row>
    <row r="8630" spans="1:4">
      <c r="A8630" s="194" t="s">
        <v>9365</v>
      </c>
      <c r="B8630" s="198" t="s">
        <v>421</v>
      </c>
      <c r="C8630" s="196">
        <f>('2'!D28+'8'!D28)-('2'!F28+'2'!H28+'8'!F28+'8'!H28)</f>
        <v>0</v>
      </c>
      <c r="D8630" s="229"/>
    </row>
    <row r="8631" spans="1:4">
      <c r="A8631" s="194" t="s">
        <v>9366</v>
      </c>
      <c r="B8631" s="198" t="s">
        <v>423</v>
      </c>
      <c r="C8631" s="196">
        <f>('2'!D29+'8'!D29)-('2'!F29+'2'!H29+'8'!F29+'8'!H29)</f>
        <v>0</v>
      </c>
      <c r="D8631" s="229"/>
    </row>
    <row r="8632" spans="1:4">
      <c r="A8632" s="194" t="s">
        <v>9367</v>
      </c>
      <c r="B8632" s="198" t="s">
        <v>425</v>
      </c>
      <c r="C8632" s="196">
        <f>('3'!D6+'9'!D6)-('3'!F6+'3'!H6+'9'!F6+'9'!H6)</f>
        <v>0</v>
      </c>
      <c r="D8632" s="229"/>
    </row>
    <row r="8633" spans="1:4">
      <c r="A8633" s="194" t="s">
        <v>9368</v>
      </c>
      <c r="B8633" s="198" t="s">
        <v>427</v>
      </c>
      <c r="C8633" s="196">
        <f>('3'!D7+'9'!D7)-('3'!F7+'3'!H7+'9'!F7+'9'!H7)</f>
        <v>0</v>
      </c>
      <c r="D8633" s="229"/>
    </row>
    <row r="8634" spans="1:4">
      <c r="A8634" s="194" t="s">
        <v>9369</v>
      </c>
      <c r="B8634" s="198" t="s">
        <v>429</v>
      </c>
      <c r="C8634" s="196">
        <f>('3'!D8+'9'!D8)-('3'!F8+'3'!H8+'9'!F8+'9'!H8)</f>
        <v>0</v>
      </c>
      <c r="D8634" s="229"/>
    </row>
    <row r="8635" spans="1:4">
      <c r="A8635" s="194" t="s">
        <v>9370</v>
      </c>
      <c r="B8635" s="198" t="s">
        <v>431</v>
      </c>
      <c r="C8635" s="196">
        <f>('3'!D9+'9'!D9)-('3'!F9+'3'!H9+'9'!F9+'9'!H9)</f>
        <v>0</v>
      </c>
      <c r="D8635" s="229"/>
    </row>
    <row r="8636" spans="1:4">
      <c r="A8636" s="194" t="s">
        <v>9371</v>
      </c>
      <c r="B8636" s="198" t="s">
        <v>433</v>
      </c>
      <c r="C8636" s="196">
        <f>('3'!D10+'9'!D10)-('3'!F10+'3'!H10+'9'!F10+'9'!H10)</f>
        <v>0</v>
      </c>
      <c r="D8636" s="229"/>
    </row>
    <row r="8637" spans="1:4">
      <c r="A8637" s="194" t="s">
        <v>9372</v>
      </c>
      <c r="B8637" s="198" t="s">
        <v>435</v>
      </c>
      <c r="C8637" s="196">
        <f>('3'!D11+'9'!D11)-('3'!F11+'3'!H11+'9'!F11+'9'!H11)</f>
        <v>0</v>
      </c>
      <c r="D8637" s="229"/>
    </row>
    <row r="8638" spans="1:4">
      <c r="A8638" s="194" t="s">
        <v>9373</v>
      </c>
      <c r="B8638" s="198" t="s">
        <v>437</v>
      </c>
      <c r="C8638" s="196">
        <f>('3'!D12+'9'!D12)-('3'!F12+'3'!H12+'9'!F12+'9'!H12)</f>
        <v>0</v>
      </c>
      <c r="D8638" s="229"/>
    </row>
    <row r="8639" spans="1:4">
      <c r="A8639" s="194" t="s">
        <v>9374</v>
      </c>
      <c r="B8639" s="198" t="s">
        <v>439</v>
      </c>
      <c r="C8639" s="196">
        <f>('3'!D13+'9'!D13)-('3'!F13+'3'!H13+'9'!F13+'9'!H13)</f>
        <v>0</v>
      </c>
      <c r="D8639" s="229"/>
    </row>
    <row r="8640" spans="1:4">
      <c r="A8640" s="194" t="s">
        <v>9375</v>
      </c>
      <c r="B8640" s="198" t="s">
        <v>441</v>
      </c>
      <c r="C8640" s="196">
        <f>('3'!D14+'9'!D14)-('3'!F14+'3'!H14+'9'!F14+'9'!H14)</f>
        <v>0</v>
      </c>
      <c r="D8640" s="229"/>
    </row>
    <row r="8641" spans="1:4">
      <c r="A8641" s="194" t="s">
        <v>9376</v>
      </c>
      <c r="B8641" s="198" t="s">
        <v>443</v>
      </c>
      <c r="C8641" s="196">
        <f>('3'!D15+'9'!D15)-('3'!F15+'3'!H15+'9'!F15+'9'!H15)</f>
        <v>0</v>
      </c>
      <c r="D8641" s="229"/>
    </row>
    <row r="8642" spans="1:4">
      <c r="A8642" s="194" t="s">
        <v>9377</v>
      </c>
      <c r="B8642" s="198" t="s">
        <v>445</v>
      </c>
      <c r="C8642" s="196">
        <f>('3'!D16+'9'!D16)-('3'!F16+'3'!H16+'9'!F16+'9'!H16)</f>
        <v>0</v>
      </c>
      <c r="D8642" s="229"/>
    </row>
    <row r="8643" spans="1:4">
      <c r="A8643" s="194" t="s">
        <v>9378</v>
      </c>
      <c r="B8643" s="198" t="s">
        <v>447</v>
      </c>
      <c r="C8643" s="196">
        <f>('3'!D17+'9'!D17)-('3'!F17+'3'!H17+'9'!F17+'9'!H17)</f>
        <v>0</v>
      </c>
      <c r="D8643" s="229"/>
    </row>
    <row r="8644" spans="1:4">
      <c r="A8644" s="194" t="s">
        <v>9379</v>
      </c>
      <c r="B8644" s="198" t="s">
        <v>449</v>
      </c>
      <c r="C8644" s="196">
        <f>('3'!D18+'9'!D18)-('3'!F18+'3'!H18+'9'!F18+'9'!H18)</f>
        <v>0</v>
      </c>
      <c r="D8644" s="229"/>
    </row>
    <row r="8645" spans="1:4">
      <c r="A8645" s="194" t="s">
        <v>9380</v>
      </c>
      <c r="B8645" s="198" t="s">
        <v>451</v>
      </c>
      <c r="C8645" s="196">
        <f>('3'!D19+'9'!D19)-('3'!F19+'3'!H19+'9'!F19+'9'!H19)</f>
        <v>0</v>
      </c>
      <c r="D8645" s="229"/>
    </row>
    <row r="8646" spans="1:4">
      <c r="A8646" s="194" t="s">
        <v>9381</v>
      </c>
      <c r="B8646" s="198" t="s">
        <v>453</v>
      </c>
      <c r="C8646" s="196">
        <f>('3'!D20+'9'!D20)-('3'!F20+'3'!H20+'9'!F20+'9'!H20)</f>
        <v>0</v>
      </c>
      <c r="D8646" s="229"/>
    </row>
    <row r="8647" spans="1:4">
      <c r="A8647" s="194" t="s">
        <v>9382</v>
      </c>
      <c r="B8647" s="198" t="s">
        <v>455</v>
      </c>
      <c r="C8647" s="196">
        <f>('3'!D21+'9'!D21)-('3'!F21+'3'!H21+'9'!F21+'9'!H21)</f>
        <v>0</v>
      </c>
      <c r="D8647" s="229"/>
    </row>
    <row r="8648" spans="1:4">
      <c r="A8648" s="194" t="s">
        <v>9383</v>
      </c>
      <c r="B8648" s="198" t="s">
        <v>457</v>
      </c>
      <c r="C8648" s="196">
        <f>('3'!D22+'9'!D22)-('3'!F22+'3'!H22+'9'!F22+'9'!H22)</f>
        <v>0</v>
      </c>
      <c r="D8648" s="229"/>
    </row>
    <row r="8649" spans="1:4">
      <c r="A8649" s="194" t="s">
        <v>9384</v>
      </c>
      <c r="B8649" s="198" t="s">
        <v>459</v>
      </c>
      <c r="C8649" s="196">
        <f>('3'!D23+'9'!D23)-('3'!F23+'3'!H23+'9'!F23+'9'!H23)</f>
        <v>0</v>
      </c>
      <c r="D8649" s="229"/>
    </row>
    <row r="8650" spans="1:4">
      <c r="A8650" s="194" t="s">
        <v>9385</v>
      </c>
      <c r="B8650" s="198" t="s">
        <v>461</v>
      </c>
      <c r="C8650" s="196">
        <f>('3'!D24+'9'!D24)-('3'!F24+'3'!H24+'9'!F24+'9'!H24)</f>
        <v>0</v>
      </c>
      <c r="D8650" s="229"/>
    </row>
    <row r="8651" spans="1:4">
      <c r="A8651" s="194" t="s">
        <v>9386</v>
      </c>
      <c r="B8651" s="198" t="s">
        <v>463</v>
      </c>
      <c r="C8651" s="196">
        <f>('3'!D25+'9'!D25)-('3'!F25+'3'!H25+'9'!F25+'9'!H25)</f>
        <v>0</v>
      </c>
      <c r="D8651" s="229"/>
    </row>
    <row r="8652" spans="1:4">
      <c r="A8652" s="194" t="s">
        <v>9387</v>
      </c>
      <c r="B8652" s="198" t="s">
        <v>465</v>
      </c>
      <c r="C8652" s="196">
        <f>('3'!D26+'9'!D26)-('3'!F26+'3'!H26+'9'!F26+'9'!H26)</f>
        <v>0</v>
      </c>
      <c r="D8652" s="229"/>
    </row>
    <row r="8653" spans="1:4">
      <c r="A8653" s="194" t="s">
        <v>9388</v>
      </c>
      <c r="B8653" s="198" t="s">
        <v>467</v>
      </c>
      <c r="C8653" s="196">
        <f>('3'!D27+'9'!D27)-('3'!F27+'3'!H27+'9'!F27+'9'!H27)</f>
        <v>0</v>
      </c>
      <c r="D8653" s="229"/>
    </row>
    <row r="8654" spans="1:4">
      <c r="A8654" s="194" t="s">
        <v>9389</v>
      </c>
      <c r="B8654" s="198" t="s">
        <v>469</v>
      </c>
      <c r="C8654" s="196">
        <f>('3'!D28+'9'!D28)-('3'!F28+'3'!H28+'9'!F28+'9'!H28)</f>
        <v>0</v>
      </c>
      <c r="D8654" s="229"/>
    </row>
    <row r="8655" spans="1:4">
      <c r="A8655" s="194" t="s">
        <v>9390</v>
      </c>
      <c r="B8655" s="198" t="s">
        <v>471</v>
      </c>
      <c r="C8655" s="196">
        <f>('3'!D29+'9'!D29)-('3'!F29+'3'!H29+'9'!F29+'9'!H29)</f>
        <v>0</v>
      </c>
      <c r="D8655" s="229"/>
    </row>
    <row r="8656" ht="25.5" spans="1:4">
      <c r="A8656" s="194" t="s">
        <v>9391</v>
      </c>
      <c r="B8656" s="199" t="s">
        <v>473</v>
      </c>
      <c r="C8656" s="196">
        <f>('3'!D30+'9'!D30)-('3'!F30+'3'!H30+'9'!F30+'9'!H30)</f>
        <v>0</v>
      </c>
      <c r="D8656" s="229"/>
    </row>
    <row r="8657" spans="1:4">
      <c r="A8657" s="194" t="s">
        <v>9392</v>
      </c>
      <c r="B8657" s="198" t="s">
        <v>475</v>
      </c>
      <c r="C8657" s="196">
        <f>('3'!D31+'9'!D31)-('3'!F31+'3'!H31+'9'!F31+'9'!H31)</f>
        <v>0</v>
      </c>
      <c r="D8657" s="229"/>
    </row>
    <row r="8658" spans="1:4">
      <c r="A8658" s="194" t="s">
        <v>9393</v>
      </c>
      <c r="B8658" s="198" t="s">
        <v>477</v>
      </c>
      <c r="C8658" s="196">
        <f>('4'!D6+'10'!D6)-('4'!F6+'4'!H6+'10'!F6+'10'!H6)</f>
        <v>0</v>
      </c>
      <c r="D8658" s="229"/>
    </row>
    <row r="8659" spans="1:4">
      <c r="A8659" s="194" t="s">
        <v>9394</v>
      </c>
      <c r="B8659" s="199" t="s">
        <v>479</v>
      </c>
      <c r="C8659" s="196">
        <f>('4'!D7+'10'!D7)-('4'!F7+'4'!H7+'10'!F7+'10'!H7)</f>
        <v>0</v>
      </c>
      <c r="D8659" s="229"/>
    </row>
    <row r="8660" spans="1:4">
      <c r="A8660" s="194" t="s">
        <v>9395</v>
      </c>
      <c r="B8660" s="198" t="s">
        <v>481</v>
      </c>
      <c r="C8660" s="196">
        <f>('4'!D8+'10'!D8)-('4'!F8+'4'!H8+'10'!F8+'10'!H8)</f>
        <v>0</v>
      </c>
      <c r="D8660" s="229"/>
    </row>
    <row r="8661" spans="1:4">
      <c r="A8661" s="194" t="s">
        <v>9396</v>
      </c>
      <c r="B8661" s="198" t="s">
        <v>483</v>
      </c>
      <c r="C8661" s="196">
        <f>('4'!D9+'10'!D9)-('4'!F9+'4'!H9+'10'!F9+'10'!H9)</f>
        <v>0</v>
      </c>
      <c r="D8661" s="229"/>
    </row>
    <row r="8662" spans="1:4">
      <c r="A8662" s="194" t="s">
        <v>9397</v>
      </c>
      <c r="B8662" s="198" t="s">
        <v>485</v>
      </c>
      <c r="C8662" s="196">
        <f>('4'!D10+'10'!D10)-('4'!F10+'4'!H10+'10'!F10+'10'!H10)</f>
        <v>0</v>
      </c>
      <c r="D8662" s="229"/>
    </row>
    <row r="8663" spans="1:4">
      <c r="A8663" s="194" t="s">
        <v>9398</v>
      </c>
      <c r="B8663" s="198" t="s">
        <v>487</v>
      </c>
      <c r="C8663" s="196">
        <f>('4'!D11+'10'!D11)-('4'!F11+'4'!H11+'10'!F11+'10'!H11)</f>
        <v>0</v>
      </c>
      <c r="D8663" s="229"/>
    </row>
    <row r="8664" spans="1:4">
      <c r="A8664" s="194" t="s">
        <v>9399</v>
      </c>
      <c r="B8664" s="198" t="s">
        <v>489</v>
      </c>
      <c r="C8664" s="196">
        <f>('4'!D12+'10'!D12)-('4'!F12+'4'!H12+'10'!F12+'10'!H12)</f>
        <v>0</v>
      </c>
      <c r="D8664" s="229"/>
    </row>
    <row r="8665" spans="1:4">
      <c r="A8665" s="194" t="s">
        <v>9400</v>
      </c>
      <c r="B8665" s="198" t="s">
        <v>491</v>
      </c>
      <c r="C8665" s="196">
        <f>('4'!D13+'10'!D13)-('4'!F13+'4'!H13+'10'!F13+'10'!H13)</f>
        <v>0</v>
      </c>
      <c r="D8665" s="229"/>
    </row>
    <row r="8666" spans="1:4">
      <c r="A8666" s="194" t="s">
        <v>9401</v>
      </c>
      <c r="B8666" s="198" t="s">
        <v>493</v>
      </c>
      <c r="C8666" s="196">
        <f>('4'!D14+'10'!D14)-('4'!F14+'4'!H14+'10'!F14+'10'!H14)</f>
        <v>0</v>
      </c>
      <c r="D8666" s="229"/>
    </row>
    <row r="8667" spans="1:4">
      <c r="A8667" s="194" t="s">
        <v>9402</v>
      </c>
      <c r="B8667" s="198" t="s">
        <v>495</v>
      </c>
      <c r="C8667" s="196">
        <f>('4'!D15+'10'!D15)-('4'!F15+'4'!H15+'10'!F15+'10'!H15)</f>
        <v>0</v>
      </c>
      <c r="D8667" s="229"/>
    </row>
    <row r="8668" spans="1:4">
      <c r="A8668" s="194" t="s">
        <v>9403</v>
      </c>
      <c r="B8668" s="198" t="s">
        <v>497</v>
      </c>
      <c r="C8668" s="196">
        <f>('4'!D16+'10'!D16)-('4'!F16+'4'!H16+'10'!F16+'10'!H16)</f>
        <v>0</v>
      </c>
      <c r="D8668" s="229"/>
    </row>
    <row r="8669" spans="1:4">
      <c r="A8669" s="194" t="s">
        <v>9404</v>
      </c>
      <c r="B8669" s="198" t="s">
        <v>499</v>
      </c>
      <c r="C8669" s="196">
        <f>('4'!D17+'10'!D17)-('4'!F17+'4'!H17+'10'!F17+'10'!H17)</f>
        <v>0</v>
      </c>
      <c r="D8669" s="229"/>
    </row>
    <row r="8670" spans="1:4">
      <c r="A8670" s="194" t="s">
        <v>9405</v>
      </c>
      <c r="B8670" s="198" t="s">
        <v>501</v>
      </c>
      <c r="C8670" s="196">
        <f>('4'!D18+'10'!D18)-('4'!F18+'4'!H18+'10'!F18+'10'!H18)</f>
        <v>0</v>
      </c>
      <c r="D8670" s="229"/>
    </row>
    <row r="8671" spans="1:4">
      <c r="A8671" s="194" t="s">
        <v>9406</v>
      </c>
      <c r="B8671" s="198" t="s">
        <v>503</v>
      </c>
      <c r="C8671" s="196">
        <f>('4'!D19+'10'!D19)-('4'!F19+'4'!H19+'10'!F19+'10'!H19)</f>
        <v>0</v>
      </c>
      <c r="D8671" s="229"/>
    </row>
    <row r="8672" spans="1:4">
      <c r="A8672" s="194" t="s">
        <v>9407</v>
      </c>
      <c r="B8672" s="198" t="s">
        <v>505</v>
      </c>
      <c r="C8672" s="196">
        <f>('4'!D20+'10'!D20)-('4'!F20+'4'!H20+'10'!F20+'10'!H20)</f>
        <v>0</v>
      </c>
      <c r="D8672" s="229"/>
    </row>
    <row r="8673" spans="1:4">
      <c r="A8673" s="194" t="s">
        <v>9408</v>
      </c>
      <c r="B8673" s="198" t="s">
        <v>507</v>
      </c>
      <c r="C8673" s="196">
        <f>('4'!D21+'10'!D21)-('4'!F21+'4'!H21+'10'!F21+'10'!H21)</f>
        <v>0</v>
      </c>
      <c r="D8673" s="229"/>
    </row>
    <row r="8674" spans="1:4">
      <c r="A8674" s="194" t="s">
        <v>9409</v>
      </c>
      <c r="B8674" s="198" t="s">
        <v>509</v>
      </c>
      <c r="C8674" s="196">
        <f>('4'!D22+'10'!D22)-('4'!F22+'4'!H22+'10'!F22+'10'!H22)</f>
        <v>0</v>
      </c>
      <c r="D8674" s="229"/>
    </row>
    <row r="8675" spans="1:4">
      <c r="A8675" s="194" t="s">
        <v>9410</v>
      </c>
      <c r="B8675" s="198" t="s">
        <v>511</v>
      </c>
      <c r="C8675" s="196">
        <f>('4'!D23+'10'!D23)-('4'!F23+'4'!H23+'10'!F23+'10'!H23)</f>
        <v>0</v>
      </c>
      <c r="D8675" s="229"/>
    </row>
    <row r="8676" spans="1:4">
      <c r="A8676" s="194" t="s">
        <v>9411</v>
      </c>
      <c r="B8676" s="198" t="s">
        <v>513</v>
      </c>
      <c r="C8676" s="196">
        <f>('4'!D24+'10'!D24)-('4'!F24+'4'!H24+'10'!F24+'10'!H24)</f>
        <v>0</v>
      </c>
      <c r="D8676" s="229"/>
    </row>
    <row r="8677" spans="1:4">
      <c r="A8677" s="194" t="s">
        <v>9412</v>
      </c>
      <c r="B8677" s="198" t="s">
        <v>515</v>
      </c>
      <c r="C8677" s="196">
        <f>('4'!D25+'10'!D25)-('4'!F25+'4'!H25+'10'!F25+'10'!H25)</f>
        <v>0</v>
      </c>
      <c r="D8677" s="229"/>
    </row>
    <row r="8678" spans="1:4">
      <c r="A8678" s="194" t="s">
        <v>9413</v>
      </c>
      <c r="B8678" s="198" t="s">
        <v>517</v>
      </c>
      <c r="C8678" s="196" t="str">
        <f>'4'!D26</f>
        <v>X</v>
      </c>
      <c r="D8678" s="229"/>
    </row>
    <row r="8679" spans="1:4">
      <c r="A8679" s="194" t="s">
        <v>9414</v>
      </c>
      <c r="B8679" s="198" t="s">
        <v>519</v>
      </c>
      <c r="C8679" s="196">
        <f>('4'!D27+'10'!D27)-('4'!F27+'4'!H27+'10'!F27+'10'!H27)</f>
        <v>0</v>
      </c>
      <c r="D8679" s="229"/>
    </row>
    <row r="8680" spans="1:4">
      <c r="A8680" s="194" t="s">
        <v>9415</v>
      </c>
      <c r="B8680" s="198" t="s">
        <v>521</v>
      </c>
      <c r="C8680" s="196">
        <f>('4'!D28+'10'!D28)-('4'!F28+'4'!H28+'10'!F28+'10'!H28)</f>
        <v>0</v>
      </c>
      <c r="D8680" s="229"/>
    </row>
    <row r="8681" spans="1:4">
      <c r="A8681" s="194" t="s">
        <v>9416</v>
      </c>
      <c r="B8681" s="198" t="s">
        <v>9050</v>
      </c>
      <c r="C8681" s="196">
        <f>('4'!D29+'10'!D29)-('4'!F29+'4'!H29+'10'!F29+'10'!H29)</f>
        <v>0</v>
      </c>
      <c r="D8681" s="229"/>
    </row>
    <row r="8682" spans="1:4">
      <c r="A8682" s="194" t="s">
        <v>9417</v>
      </c>
      <c r="B8682" s="198" t="s">
        <v>6988</v>
      </c>
      <c r="C8682" s="196">
        <f>('4'!D30+'10'!D30)-('4'!F30+'4'!H30+'10'!F30+'10'!H30)</f>
        <v>0</v>
      </c>
      <c r="D8682" s="229"/>
    </row>
    <row r="8683" spans="1:4">
      <c r="A8683" s="194" t="s">
        <v>9418</v>
      </c>
      <c r="B8683" s="198" t="s">
        <v>527</v>
      </c>
      <c r="C8683" s="196" t="str">
        <f>'4'!D31</f>
        <v>X</v>
      </c>
      <c r="D8683" s="229"/>
    </row>
    <row r="8684" spans="1:4">
      <c r="A8684" s="194" t="s">
        <v>9419</v>
      </c>
      <c r="B8684" s="198" t="s">
        <v>529</v>
      </c>
      <c r="C8684" s="196" t="str">
        <f>'4'!D32</f>
        <v>X</v>
      </c>
      <c r="D8684" s="229"/>
    </row>
    <row r="8685" spans="1:4">
      <c r="A8685" s="194" t="s">
        <v>9420</v>
      </c>
      <c r="B8685" s="198" t="s">
        <v>531</v>
      </c>
      <c r="C8685" s="196" t="str">
        <f>'4'!D33</f>
        <v>X</v>
      </c>
      <c r="D8685" s="229"/>
    </row>
    <row r="8686" spans="1:4">
      <c r="A8686" s="194" t="s">
        <v>9421</v>
      </c>
      <c r="B8686" s="198" t="s">
        <v>533</v>
      </c>
      <c r="C8686" s="196" t="str">
        <f>'5'!D6</f>
        <v>X</v>
      </c>
      <c r="D8686" s="229"/>
    </row>
    <row r="8687" spans="1:4">
      <c r="A8687" s="194" t="s">
        <v>9422</v>
      </c>
      <c r="B8687" s="198" t="s">
        <v>535</v>
      </c>
      <c r="C8687" s="196" t="str">
        <f>'5'!D7</f>
        <v>X</v>
      </c>
      <c r="D8687" s="229"/>
    </row>
    <row r="8688" spans="1:4">
      <c r="A8688" s="194" t="s">
        <v>9423</v>
      </c>
      <c r="B8688" s="198" t="s">
        <v>537</v>
      </c>
      <c r="C8688" s="196">
        <f>('5'!D8+'11'!D8)-('5'!F8+'5'!H8+'11'!F8+'11'!H8)</f>
        <v>1.5</v>
      </c>
      <c r="D8688" s="229"/>
    </row>
    <row r="8689" spans="1:4">
      <c r="A8689" s="194" t="s">
        <v>9424</v>
      </c>
      <c r="B8689" s="198" t="s">
        <v>539</v>
      </c>
      <c r="C8689" s="196">
        <f>('5'!D9+'11'!D9)-('5'!F9+'5'!H9+'11'!F9+'11'!H9)</f>
        <v>0</v>
      </c>
      <c r="D8689" s="229"/>
    </row>
    <row r="8690" spans="1:4">
      <c r="A8690" s="194" t="s">
        <v>9425</v>
      </c>
      <c r="B8690" s="198" t="s">
        <v>541</v>
      </c>
      <c r="C8690" s="196">
        <f>('5'!D10+'11'!D10)-('5'!F10+'5'!H10+'11'!F10+'11'!H10)</f>
        <v>0</v>
      </c>
      <c r="D8690" s="229"/>
    </row>
    <row r="8691" spans="1:4">
      <c r="A8691" s="194" t="s">
        <v>9426</v>
      </c>
      <c r="B8691" s="198" t="s">
        <v>543</v>
      </c>
      <c r="C8691" s="196">
        <f>('5'!D11+'11'!D11)-('5'!F11+'5'!H11+'11'!F11+'11'!H11)</f>
        <v>0</v>
      </c>
      <c r="D8691" s="229"/>
    </row>
    <row r="8692" spans="1:4">
      <c r="A8692" s="194" t="s">
        <v>9427</v>
      </c>
      <c r="B8692" s="198" t="s">
        <v>545</v>
      </c>
      <c r="C8692" s="196">
        <f>('5'!D12+'11'!D12)-('5'!F12+'5'!H12+'11'!F12+'11'!H12)</f>
        <v>0</v>
      </c>
      <c r="D8692" s="229"/>
    </row>
    <row r="8693" spans="1:4">
      <c r="A8693" s="194" t="s">
        <v>9428</v>
      </c>
      <c r="B8693" s="198" t="s">
        <v>547</v>
      </c>
      <c r="C8693" s="196">
        <f>('5'!D13+'11'!D13)-('5'!F13+'5'!H13+'11'!F13+'11'!H13)</f>
        <v>0</v>
      </c>
      <c r="D8693" s="229"/>
    </row>
    <row r="8694" spans="1:4">
      <c r="A8694" s="194" t="s">
        <v>9429</v>
      </c>
      <c r="B8694" s="198" t="s">
        <v>549</v>
      </c>
      <c r="C8694" s="196">
        <f>('5'!D14+'11'!D14)-('5'!F14+'5'!H14+'11'!F14+'11'!H14)</f>
        <v>0</v>
      </c>
      <c r="D8694" s="229"/>
    </row>
    <row r="8695" spans="1:4">
      <c r="A8695" s="194" t="s">
        <v>9430</v>
      </c>
      <c r="B8695" s="198" t="s">
        <v>551</v>
      </c>
      <c r="C8695" s="196">
        <f>('5'!D15+'11'!D15)-('5'!F15+'5'!H15+'11'!F15+'11'!H15)</f>
        <v>0</v>
      </c>
      <c r="D8695" s="229"/>
    </row>
    <row r="8696" spans="1:4">
      <c r="A8696" s="194" t="s">
        <v>9431</v>
      </c>
      <c r="B8696" s="198" t="s">
        <v>553</v>
      </c>
      <c r="C8696" s="196">
        <f>('5'!D16+'11'!D16)-('5'!F16+'5'!H16+'11'!F16+'11'!H16)</f>
        <v>0</v>
      </c>
      <c r="D8696" s="229"/>
    </row>
    <row r="8697" spans="1:4">
      <c r="A8697" s="194" t="s">
        <v>9432</v>
      </c>
      <c r="B8697" s="198" t="s">
        <v>555</v>
      </c>
      <c r="C8697" s="196">
        <f>('5'!D17+'11'!D17)-('5'!F17+'5'!H17+'11'!F17+'11'!H17)</f>
        <v>0</v>
      </c>
      <c r="D8697" s="229"/>
    </row>
    <row r="8698" spans="1:4">
      <c r="A8698" s="194" t="s">
        <v>9433</v>
      </c>
      <c r="B8698" s="198" t="s">
        <v>557</v>
      </c>
      <c r="C8698" s="196">
        <f>('5'!D18+'11'!D18)-('5'!H18+'11'!H18)</f>
        <v>0</v>
      </c>
      <c r="D8698" s="229"/>
    </row>
    <row r="8699" spans="1:4">
      <c r="A8699" s="194" t="s">
        <v>9434</v>
      </c>
      <c r="B8699" s="198" t="s">
        <v>559</v>
      </c>
      <c r="C8699" s="196">
        <f>('5'!D19+'11'!D19)-('5'!F19+'5'!H19+'11'!F19+'11'!H19)</f>
        <v>0</v>
      </c>
      <c r="D8699" s="229"/>
    </row>
    <row r="8700" spans="1:4">
      <c r="A8700" s="194" t="s">
        <v>9435</v>
      </c>
      <c r="B8700" s="198" t="s">
        <v>561</v>
      </c>
      <c r="C8700" s="196">
        <f>('5'!D20+'11'!D20)-('5'!F20+'5'!H20+'11'!F20+'11'!H20)</f>
        <v>0</v>
      </c>
      <c r="D8700" s="229"/>
    </row>
    <row r="8701" spans="1:4">
      <c r="A8701" s="194" t="s">
        <v>9436</v>
      </c>
      <c r="B8701" s="198" t="s">
        <v>563</v>
      </c>
      <c r="C8701" s="196">
        <f>('5'!D21+'11'!D21)-('5'!F21+'5'!H21+'11'!F21+'11'!H21)</f>
        <v>0</v>
      </c>
      <c r="D8701" s="229"/>
    </row>
    <row r="8702" spans="1:4">
      <c r="A8702" s="194" t="s">
        <v>9437</v>
      </c>
      <c r="B8702" s="198" t="s">
        <v>254</v>
      </c>
      <c r="C8702" s="196">
        <f>('5'!D22+'11'!D22)-('5'!F22+'5'!H22+'11'!F22+'11'!H22)</f>
        <v>0</v>
      </c>
      <c r="D8702" s="229"/>
    </row>
    <row r="8703" spans="1:4">
      <c r="A8703" s="194" t="s">
        <v>9438</v>
      </c>
      <c r="B8703" s="198" t="s">
        <v>566</v>
      </c>
      <c r="C8703" s="196">
        <f>('5'!D23+'11'!D23)-('5'!F23+'5'!H23+'11'!F23+'11'!H23)</f>
        <v>0</v>
      </c>
      <c r="D8703" s="229"/>
    </row>
    <row r="8704" spans="1:4">
      <c r="A8704" s="194" t="s">
        <v>9439</v>
      </c>
      <c r="B8704" s="198" t="s">
        <v>568</v>
      </c>
      <c r="C8704" s="196">
        <f>('5'!D24+'11'!D24)-('5'!F24+'5'!H24+'11'!F24+'11'!H24)</f>
        <v>0</v>
      </c>
      <c r="D8704" s="229"/>
    </row>
    <row r="8705" spans="1:4">
      <c r="A8705" s="194" t="s">
        <v>9440</v>
      </c>
      <c r="B8705" s="198" t="s">
        <v>570</v>
      </c>
      <c r="C8705" s="196">
        <f>('5'!D25+'11'!D25)-('5'!F25+'5'!H25+'11'!F25+'11'!H25)</f>
        <v>0</v>
      </c>
      <c r="D8705" s="229"/>
    </row>
    <row r="8706" spans="1:4">
      <c r="A8706" s="194" t="s">
        <v>9441</v>
      </c>
      <c r="B8706" s="198" t="s">
        <v>572</v>
      </c>
      <c r="C8706" s="196">
        <f>('5'!D26+'11'!D26)-('5'!F26+'5'!H26+'11'!F26+'11'!H26)</f>
        <v>0</v>
      </c>
      <c r="D8706" s="229"/>
    </row>
    <row r="8707" spans="1:4">
      <c r="A8707" s="194" t="s">
        <v>9442</v>
      </c>
      <c r="B8707" s="198" t="s">
        <v>574</v>
      </c>
      <c r="C8707" s="196">
        <f>('5'!D27+'11'!D27)-('5'!F27+'5'!H27+'11'!F27+'11'!H27)</f>
        <v>0</v>
      </c>
      <c r="D8707" s="229"/>
    </row>
    <row r="8708" spans="1:4">
      <c r="A8708" s="194" t="s">
        <v>9443</v>
      </c>
      <c r="B8708" s="198" t="s">
        <v>576</v>
      </c>
      <c r="C8708" s="196">
        <f>('5'!D28+'11'!D28)-('5'!F28+'5'!H28+'11'!F28+'11'!H28)</f>
        <v>0</v>
      </c>
      <c r="D8708" s="229"/>
    </row>
    <row r="8709" spans="1:4">
      <c r="A8709" s="194" t="s">
        <v>9444</v>
      </c>
      <c r="B8709" s="198" t="s">
        <v>578</v>
      </c>
      <c r="C8709" s="196">
        <f>('5'!D30+'11'!D30)-('5'!F30+'5'!H30+'11'!F30+'11'!H30)</f>
        <v>0</v>
      </c>
      <c r="D8709" s="229"/>
    </row>
    <row r="8710" spans="1:4">
      <c r="A8710" s="194" t="s">
        <v>9445</v>
      </c>
      <c r="B8710" s="198" t="s">
        <v>582</v>
      </c>
      <c r="C8710" s="196">
        <f>('6'!D7+'12'!D7)-('6'!F7+'6'!H7+'12'!F7+'12'!H7)</f>
        <v>0</v>
      </c>
      <c r="D8710" s="229"/>
    </row>
    <row r="8711" spans="1:4">
      <c r="A8711" s="194" t="s">
        <v>9446</v>
      </c>
      <c r="B8711" s="198" t="s">
        <v>584</v>
      </c>
      <c r="C8711" s="196">
        <f>('6'!D8+'12'!D8)-('6'!F8+'6'!H8+'12'!F8+'12'!H8)</f>
        <v>0</v>
      </c>
      <c r="D8711" s="229"/>
    </row>
    <row r="8712" spans="1:4">
      <c r="A8712" s="194" t="s">
        <v>9447</v>
      </c>
      <c r="B8712" s="198" t="s">
        <v>586</v>
      </c>
      <c r="C8712" s="196">
        <f>('6'!D13+'12'!D13)-('6'!F13+'6'!H13+'12'!F13+'12'!H13)</f>
        <v>1.5</v>
      </c>
      <c r="D8712" s="229"/>
    </row>
    <row r="8713" spans="1:4">
      <c r="A8713" s="194" t="s">
        <v>9448</v>
      </c>
      <c r="B8713" s="198" t="s">
        <v>588</v>
      </c>
      <c r="C8713" s="196">
        <f>('6'!D17+'12'!D17)-('6'!F17+'6'!H17+'12'!F17+'12'!H17)</f>
        <v>1.5</v>
      </c>
      <c r="D8713" s="229"/>
    </row>
    <row r="8714" ht="25.5" spans="1:4">
      <c r="A8714" s="194" t="s">
        <v>9449</v>
      </c>
      <c r="B8714" s="198" t="s">
        <v>2662</v>
      </c>
      <c r="C8714" s="196">
        <f>('6'!D19+'12'!D19)-('6'!F19+'6'!H19+'12'!F19+'12'!H19)</f>
        <v>0.5</v>
      </c>
      <c r="D8714" s="229"/>
    </row>
    <row r="8715" spans="1:4">
      <c r="A8715" s="194" t="s">
        <v>9450</v>
      </c>
      <c r="B8715" s="199" t="s">
        <v>592</v>
      </c>
      <c r="C8715" s="196">
        <f>('6'!D20+'12'!D20)-('6'!F20+'6'!H20+'12'!F20+'12'!H20)</f>
        <v>0</v>
      </c>
      <c r="D8715" s="229"/>
    </row>
    <row r="8716" spans="1:4">
      <c r="A8716" s="194" t="s">
        <v>9451</v>
      </c>
      <c r="B8716" s="198" t="s">
        <v>594</v>
      </c>
      <c r="C8716" s="196">
        <f>('6'!D22+'12'!D22)-('6'!F22+'6'!H22+'12'!F22+'12'!H22)</f>
        <v>0</v>
      </c>
      <c r="D8716" s="229"/>
    </row>
    <row r="8717" spans="1:4">
      <c r="A8717" s="194" t="s">
        <v>9452</v>
      </c>
      <c r="B8717" s="198" t="s">
        <v>596</v>
      </c>
      <c r="C8717" s="196">
        <f>('6'!D23+'12'!D23)-('6'!F23+'6'!H23+'12'!F23+'12'!H23)</f>
        <v>0</v>
      </c>
      <c r="D8717" s="229"/>
    </row>
    <row r="8718" spans="1:4">
      <c r="A8718" s="194" t="s">
        <v>9453</v>
      </c>
      <c r="B8718" s="198" t="s">
        <v>598</v>
      </c>
      <c r="C8718" s="196">
        <f>('6'!D24+'12'!D24)-('6'!F24+'6'!H24+'12'!F24+'12'!H24)</f>
        <v>0</v>
      </c>
      <c r="D8718" s="229"/>
    </row>
    <row r="8719" spans="1:4">
      <c r="A8719" s="194" t="s">
        <v>9454</v>
      </c>
      <c r="B8719" s="198" t="s">
        <v>600</v>
      </c>
      <c r="C8719" s="196">
        <f>('6'!D25+'12'!D25)-('6'!F25+'6'!H25+'12'!F25+'12'!H25)</f>
        <v>0</v>
      </c>
      <c r="D8719" s="229"/>
    </row>
    <row r="8720" spans="1:4">
      <c r="A8720" s="194" t="s">
        <v>9455</v>
      </c>
      <c r="B8720" s="198" t="s">
        <v>602</v>
      </c>
      <c r="C8720" s="196">
        <f>('6'!D26+'12'!D26)-('6'!F26+'6'!H26+'12'!F26+'12'!H26)</f>
        <v>0</v>
      </c>
      <c r="D8720" s="229"/>
    </row>
    <row r="8721" spans="1:4">
      <c r="A8721" s="194" t="s">
        <v>9456</v>
      </c>
      <c r="B8721" s="198" t="s">
        <v>559</v>
      </c>
      <c r="C8721" s="196">
        <f>('6'!D27+'12'!D27)-('6'!F27+'6'!H27+'12'!F27+'12'!H27)</f>
        <v>0</v>
      </c>
      <c r="D8721" s="229"/>
    </row>
    <row r="8722" spans="1:4">
      <c r="A8722" s="194" t="s">
        <v>9457</v>
      </c>
      <c r="B8722" s="198" t="s">
        <v>605</v>
      </c>
      <c r="C8722" s="196">
        <f>('7'!D6+'13'!D6)-('7'!F6+'7'!H6+'13'!F6+'13'!H6)</f>
        <v>0</v>
      </c>
      <c r="D8722" s="229"/>
    </row>
    <row r="8723" spans="1:4">
      <c r="A8723" s="194" t="s">
        <v>9458</v>
      </c>
      <c r="B8723" s="198" t="s">
        <v>607</v>
      </c>
      <c r="C8723" s="196">
        <f>('7'!D7+'13'!D7)-('7'!F7+'7'!H7+'13'!F7+'13'!H7)</f>
        <v>0</v>
      </c>
      <c r="D8723" s="229"/>
    </row>
    <row r="8724" spans="1:4">
      <c r="A8724" s="194" t="s">
        <v>9459</v>
      </c>
      <c r="B8724" s="198" t="s">
        <v>358</v>
      </c>
      <c r="C8724" s="196">
        <f>('7'!D8+'13'!D8)-('7'!F8+'7'!H8+'13'!F8+'13'!H8)</f>
        <v>1</v>
      </c>
      <c r="D8724" s="229"/>
    </row>
    <row r="8725" spans="1:4">
      <c r="A8725" s="194" t="s">
        <v>9460</v>
      </c>
      <c r="B8725" s="198" t="s">
        <v>610</v>
      </c>
      <c r="C8725" s="196">
        <f>('7'!D9+'13'!D9)-('7'!F9+'7'!H9+'13'!F9+'13'!H9)</f>
        <v>0</v>
      </c>
      <c r="D8725" s="229"/>
    </row>
    <row r="8726" spans="1:4">
      <c r="A8726" s="194" t="s">
        <v>9461</v>
      </c>
      <c r="B8726" s="198" t="s">
        <v>612</v>
      </c>
      <c r="C8726" s="196">
        <f>('7'!D10+'13'!D10)-('7'!F10+'7'!H10+'13'!F10+'13'!H10)</f>
        <v>0</v>
      </c>
      <c r="D8726" s="229"/>
    </row>
    <row r="8727" spans="1:4">
      <c r="A8727" s="194" t="s">
        <v>9462</v>
      </c>
      <c r="B8727" s="198" t="s">
        <v>614</v>
      </c>
      <c r="C8727" s="196">
        <f>('7'!D11+'13'!D11)-('7'!F11+'7'!H11+'13'!F11+'13'!H11)</f>
        <v>0</v>
      </c>
      <c r="D8727" s="229"/>
    </row>
    <row r="8728" spans="1:4">
      <c r="A8728" s="194" t="s">
        <v>9463</v>
      </c>
      <c r="B8728" s="198" t="s">
        <v>616</v>
      </c>
      <c r="C8728" s="196">
        <f>('7'!D12+'13'!D12)-('7'!F12+'7'!H12+'13'!F12+'13'!H12)</f>
        <v>0</v>
      </c>
      <c r="D8728" s="229"/>
    </row>
    <row r="8729" spans="1:4">
      <c r="A8729" s="194" t="s">
        <v>9464</v>
      </c>
      <c r="B8729" s="198" t="s">
        <v>618</v>
      </c>
      <c r="C8729" s="196">
        <f>('7'!D13+'13'!D13)-('7'!F13+'7'!H13+'13'!F13+'13'!H13)</f>
        <v>0</v>
      </c>
      <c r="D8729" s="229"/>
    </row>
    <row r="8730" spans="1:4">
      <c r="A8730" s="194" t="s">
        <v>9465</v>
      </c>
      <c r="B8730" s="198" t="s">
        <v>620</v>
      </c>
      <c r="C8730" s="196">
        <f>('7'!D19+'13'!D19)-('7'!F19+'7'!H19+'13'!F19+'13'!H19)</f>
        <v>0</v>
      </c>
      <c r="D8730" s="229"/>
    </row>
    <row r="8731" spans="1:4">
      <c r="A8731" s="194" t="s">
        <v>9466</v>
      </c>
      <c r="B8731" s="199" t="s">
        <v>622</v>
      </c>
      <c r="C8731" s="196">
        <f>('7'!D20+'13'!D20)-('7'!F20+'7'!H20+'13'!F20+'13'!H20)</f>
        <v>0</v>
      </c>
      <c r="D8731" s="229"/>
    </row>
    <row r="8732" spans="1:4">
      <c r="A8732" s="194" t="s">
        <v>9467</v>
      </c>
      <c r="B8732" s="199" t="s">
        <v>624</v>
      </c>
      <c r="C8732" s="196">
        <f>('7'!D21+'13'!D21)-('7'!F21+'7'!H21+'13'!F21+'13'!H21)</f>
        <v>0</v>
      </c>
      <c r="D8732" s="229"/>
    </row>
    <row r="8733" spans="1:4">
      <c r="A8733" s="194" t="s">
        <v>9468</v>
      </c>
      <c r="B8733" s="198" t="s">
        <v>626</v>
      </c>
      <c r="C8733" s="196">
        <f>('7'!D22+'13'!D22)-('7'!F22+'7'!H22+'13'!F22+'13'!H22)</f>
        <v>0</v>
      </c>
      <c r="D8733" s="229"/>
    </row>
    <row r="8734" spans="1:4">
      <c r="A8734" s="194" t="s">
        <v>9469</v>
      </c>
      <c r="B8734" s="198" t="s">
        <v>628</v>
      </c>
      <c r="C8734" s="196">
        <f>('7'!D23+'13'!D23)-('7'!F23+'7'!H23+'13'!F23+'13'!H23)</f>
        <v>0.5</v>
      </c>
      <c r="D8734" s="229"/>
    </row>
    <row r="8735" spans="1:4">
      <c r="A8735" s="194" t="s">
        <v>9470</v>
      </c>
      <c r="B8735" s="198" t="s">
        <v>630</v>
      </c>
      <c r="C8735" s="196">
        <f>('7'!D24+'13'!D24)-('7'!F24+'7'!H24+'13'!F24+'13'!H24)</f>
        <v>0</v>
      </c>
      <c r="D8735" s="229"/>
    </row>
    <row r="8736" spans="1:4">
      <c r="A8736" s="194" t="s">
        <v>9471</v>
      </c>
      <c r="B8736" s="198" t="s">
        <v>7361</v>
      </c>
      <c r="C8736" s="196">
        <f>('7'!D25+'13'!D25)-('7'!F25+'7'!H25+'13'!F25+'13'!H25)</f>
        <v>3.5</v>
      </c>
      <c r="D8736" s="229"/>
    </row>
    <row r="8737" ht="25.5" spans="1:4">
      <c r="A8737" s="194" t="s">
        <v>9472</v>
      </c>
      <c r="B8737" s="195" t="s">
        <v>7732</v>
      </c>
      <c r="C8737" s="196"/>
      <c r="D8737" s="229"/>
    </row>
    <row r="8738" spans="1:4">
      <c r="A8738" s="194" t="s">
        <v>9473</v>
      </c>
      <c r="B8738" s="230" t="s">
        <v>7734</v>
      </c>
      <c r="C8738" s="196"/>
      <c r="D8738" s="229"/>
    </row>
    <row r="8739" spans="1:4">
      <c r="A8739" s="194" t="s">
        <v>9474</v>
      </c>
      <c r="B8739" s="195" t="s">
        <v>2693</v>
      </c>
      <c r="C8739" s="196"/>
      <c r="D8739" s="229"/>
    </row>
    <row r="8740" spans="1:4">
      <c r="A8740" s="194" t="s">
        <v>9475</v>
      </c>
      <c r="B8740" s="198" t="s">
        <v>394</v>
      </c>
      <c r="C8740" s="196"/>
      <c r="D8740" s="229"/>
    </row>
    <row r="8741" spans="1:4">
      <c r="A8741" s="194" t="s">
        <v>9476</v>
      </c>
      <c r="B8741" s="198" t="s">
        <v>396</v>
      </c>
      <c r="C8741" s="196"/>
      <c r="D8741" s="229"/>
    </row>
    <row r="8742" spans="1:4">
      <c r="A8742" s="194" t="s">
        <v>9477</v>
      </c>
      <c r="B8742" s="198" t="s">
        <v>398</v>
      </c>
      <c r="C8742" s="196"/>
      <c r="D8742" s="229"/>
    </row>
    <row r="8743" spans="1:4">
      <c r="A8743" s="194" t="s">
        <v>9478</v>
      </c>
      <c r="B8743" s="198" t="s">
        <v>84</v>
      </c>
      <c r="C8743" s="196"/>
      <c r="D8743" s="229"/>
    </row>
    <row r="8744" spans="1:4">
      <c r="A8744" s="194" t="s">
        <v>9479</v>
      </c>
      <c r="B8744" s="198" t="s">
        <v>401</v>
      </c>
      <c r="C8744" s="196"/>
      <c r="D8744" s="229"/>
    </row>
    <row r="8745" spans="1:4">
      <c r="A8745" s="194" t="s">
        <v>9480</v>
      </c>
      <c r="B8745" s="198" t="s">
        <v>403</v>
      </c>
      <c r="C8745" s="196"/>
      <c r="D8745" s="229"/>
    </row>
    <row r="8746" spans="1:4">
      <c r="A8746" s="194" t="s">
        <v>9481</v>
      </c>
      <c r="B8746" s="198" t="s">
        <v>405</v>
      </c>
      <c r="C8746" s="196"/>
      <c r="D8746" s="229"/>
    </row>
    <row r="8747" spans="1:4">
      <c r="A8747" s="194" t="s">
        <v>9482</v>
      </c>
      <c r="B8747" s="198" t="s">
        <v>407</v>
      </c>
      <c r="C8747" s="196"/>
      <c r="D8747" s="229"/>
    </row>
    <row r="8748" spans="1:4">
      <c r="A8748" s="194" t="s">
        <v>9483</v>
      </c>
      <c r="B8748" s="198" t="s">
        <v>409</v>
      </c>
      <c r="C8748" s="196"/>
      <c r="D8748" s="229"/>
    </row>
    <row r="8749" spans="1:4">
      <c r="A8749" s="194" t="s">
        <v>9484</v>
      </c>
      <c r="B8749" s="198" t="s">
        <v>411</v>
      </c>
      <c r="C8749" s="196"/>
      <c r="D8749" s="229"/>
    </row>
    <row r="8750" spans="1:4">
      <c r="A8750" s="194" t="s">
        <v>9485</v>
      </c>
      <c r="B8750" s="198" t="s">
        <v>413</v>
      </c>
      <c r="C8750" s="196"/>
      <c r="D8750" s="229"/>
    </row>
    <row r="8751" spans="1:4">
      <c r="A8751" s="194" t="s">
        <v>9486</v>
      </c>
      <c r="B8751" s="198" t="s">
        <v>415</v>
      </c>
      <c r="C8751" s="196"/>
      <c r="D8751" s="229"/>
    </row>
    <row r="8752" spans="1:4">
      <c r="A8752" s="194" t="s">
        <v>9487</v>
      </c>
      <c r="B8752" s="198" t="s">
        <v>417</v>
      </c>
      <c r="C8752" s="196"/>
      <c r="D8752" s="229"/>
    </row>
    <row r="8753" spans="1:4">
      <c r="A8753" s="194" t="s">
        <v>9488</v>
      </c>
      <c r="B8753" s="198" t="s">
        <v>419</v>
      </c>
      <c r="C8753" s="196"/>
      <c r="D8753" s="229"/>
    </row>
    <row r="8754" spans="1:4">
      <c r="A8754" s="194" t="s">
        <v>9489</v>
      </c>
      <c r="B8754" s="198" t="s">
        <v>421</v>
      </c>
      <c r="C8754" s="196"/>
      <c r="D8754" s="229"/>
    </row>
    <row r="8755" spans="1:4">
      <c r="A8755" s="194" t="s">
        <v>9490</v>
      </c>
      <c r="B8755" s="198" t="s">
        <v>423</v>
      </c>
      <c r="C8755" s="196"/>
      <c r="D8755" s="229"/>
    </row>
    <row r="8756" spans="1:4">
      <c r="A8756" s="194" t="s">
        <v>9491</v>
      </c>
      <c r="B8756" s="198" t="s">
        <v>425</v>
      </c>
      <c r="C8756" s="196"/>
      <c r="D8756" s="229"/>
    </row>
    <row r="8757" spans="1:4">
      <c r="A8757" s="194" t="s">
        <v>9492</v>
      </c>
      <c r="B8757" s="198" t="s">
        <v>427</v>
      </c>
      <c r="C8757" s="196"/>
      <c r="D8757" s="229"/>
    </row>
    <row r="8758" spans="1:4">
      <c r="A8758" s="194" t="s">
        <v>9493</v>
      </c>
      <c r="B8758" s="198" t="s">
        <v>429</v>
      </c>
      <c r="C8758" s="196"/>
      <c r="D8758" s="229"/>
    </row>
    <row r="8759" spans="1:4">
      <c r="A8759" s="194" t="s">
        <v>9494</v>
      </c>
      <c r="B8759" s="198" t="s">
        <v>431</v>
      </c>
      <c r="C8759" s="196"/>
      <c r="D8759" s="229"/>
    </row>
    <row r="8760" spans="1:4">
      <c r="A8760" s="194" t="s">
        <v>9495</v>
      </c>
      <c r="B8760" s="198" t="s">
        <v>433</v>
      </c>
      <c r="C8760" s="196"/>
      <c r="D8760" s="229"/>
    </row>
    <row r="8761" spans="1:4">
      <c r="A8761" s="194" t="s">
        <v>9496</v>
      </c>
      <c r="B8761" s="198" t="s">
        <v>435</v>
      </c>
      <c r="C8761" s="196"/>
      <c r="D8761" s="229"/>
    </row>
    <row r="8762" spans="1:4">
      <c r="A8762" s="194" t="s">
        <v>9497</v>
      </c>
      <c r="B8762" s="198" t="s">
        <v>437</v>
      </c>
      <c r="C8762" s="196"/>
      <c r="D8762" s="229"/>
    </row>
    <row r="8763" spans="1:4">
      <c r="A8763" s="194" t="s">
        <v>9498</v>
      </c>
      <c r="B8763" s="198" t="s">
        <v>439</v>
      </c>
      <c r="C8763" s="196"/>
      <c r="D8763" s="229"/>
    </row>
    <row r="8764" spans="1:4">
      <c r="A8764" s="194" t="s">
        <v>9499</v>
      </c>
      <c r="B8764" s="198" t="s">
        <v>441</v>
      </c>
      <c r="C8764" s="196"/>
      <c r="D8764" s="229"/>
    </row>
    <row r="8765" spans="1:4">
      <c r="A8765" s="194" t="s">
        <v>9500</v>
      </c>
      <c r="B8765" s="198" t="s">
        <v>443</v>
      </c>
      <c r="C8765" s="196"/>
      <c r="D8765" s="229"/>
    </row>
    <row r="8766" spans="1:4">
      <c r="A8766" s="194" t="s">
        <v>9501</v>
      </c>
      <c r="B8766" s="198" t="s">
        <v>445</v>
      </c>
      <c r="C8766" s="196"/>
      <c r="D8766" s="229"/>
    </row>
    <row r="8767" spans="1:4">
      <c r="A8767" s="194" t="s">
        <v>9502</v>
      </c>
      <c r="B8767" s="198" t="s">
        <v>447</v>
      </c>
      <c r="C8767" s="196"/>
      <c r="D8767" s="229"/>
    </row>
    <row r="8768" spans="1:4">
      <c r="A8768" s="194" t="s">
        <v>9503</v>
      </c>
      <c r="B8768" s="198" t="s">
        <v>449</v>
      </c>
      <c r="C8768" s="196"/>
      <c r="D8768" s="229"/>
    </row>
    <row r="8769" spans="1:4">
      <c r="A8769" s="194" t="s">
        <v>9504</v>
      </c>
      <c r="B8769" s="198" t="s">
        <v>451</v>
      </c>
      <c r="C8769" s="196"/>
      <c r="D8769" s="229"/>
    </row>
    <row r="8770" spans="1:4">
      <c r="A8770" s="194" t="s">
        <v>9505</v>
      </c>
      <c r="B8770" s="198" t="s">
        <v>453</v>
      </c>
      <c r="C8770" s="196"/>
      <c r="D8770" s="229"/>
    </row>
    <row r="8771" spans="1:4">
      <c r="A8771" s="194" t="s">
        <v>9506</v>
      </c>
      <c r="B8771" s="198" t="s">
        <v>455</v>
      </c>
      <c r="C8771" s="196"/>
      <c r="D8771" s="229"/>
    </row>
    <row r="8772" spans="1:4">
      <c r="A8772" s="194" t="s">
        <v>9507</v>
      </c>
      <c r="B8772" s="198" t="s">
        <v>457</v>
      </c>
      <c r="C8772" s="196"/>
      <c r="D8772" s="229"/>
    </row>
    <row r="8773" spans="1:4">
      <c r="A8773" s="194" t="s">
        <v>9508</v>
      </c>
      <c r="B8773" s="198" t="s">
        <v>459</v>
      </c>
      <c r="C8773" s="196"/>
      <c r="D8773" s="229"/>
    </row>
    <row r="8774" spans="1:4">
      <c r="A8774" s="194" t="s">
        <v>9509</v>
      </c>
      <c r="B8774" s="198" t="s">
        <v>461</v>
      </c>
      <c r="C8774" s="196"/>
      <c r="D8774" s="229"/>
    </row>
    <row r="8775" spans="1:4">
      <c r="A8775" s="194" t="s">
        <v>9510</v>
      </c>
      <c r="B8775" s="198" t="s">
        <v>463</v>
      </c>
      <c r="C8775" s="196"/>
      <c r="D8775" s="229"/>
    </row>
    <row r="8776" spans="1:4">
      <c r="A8776" s="194" t="s">
        <v>9511</v>
      </c>
      <c r="B8776" s="198" t="s">
        <v>465</v>
      </c>
      <c r="C8776" s="196"/>
      <c r="D8776" s="229"/>
    </row>
    <row r="8777" spans="1:4">
      <c r="A8777" s="194" t="s">
        <v>9512</v>
      </c>
      <c r="B8777" s="198" t="s">
        <v>467</v>
      </c>
      <c r="C8777" s="196"/>
      <c r="D8777" s="229"/>
    </row>
    <row r="8778" spans="1:4">
      <c r="A8778" s="194" t="s">
        <v>9513</v>
      </c>
      <c r="B8778" s="198" t="s">
        <v>469</v>
      </c>
      <c r="C8778" s="196"/>
      <c r="D8778" s="229"/>
    </row>
    <row r="8779" spans="1:4">
      <c r="A8779" s="194" t="s">
        <v>9514</v>
      </c>
      <c r="B8779" s="198" t="s">
        <v>471</v>
      </c>
      <c r="C8779" s="196"/>
      <c r="D8779" s="229"/>
    </row>
    <row r="8780" ht="25.5" spans="1:4">
      <c r="A8780" s="194" t="s">
        <v>9515</v>
      </c>
      <c r="B8780" s="199" t="s">
        <v>473</v>
      </c>
      <c r="C8780" s="196"/>
      <c r="D8780" s="229"/>
    </row>
    <row r="8781" spans="1:4">
      <c r="A8781" s="194" t="s">
        <v>9516</v>
      </c>
      <c r="B8781" s="198" t="s">
        <v>475</v>
      </c>
      <c r="C8781" s="196"/>
      <c r="D8781" s="229"/>
    </row>
    <row r="8782" spans="1:4">
      <c r="A8782" s="194" t="s">
        <v>9517</v>
      </c>
      <c r="B8782" s="198" t="s">
        <v>477</v>
      </c>
      <c r="C8782" s="196"/>
      <c r="D8782" s="229"/>
    </row>
    <row r="8783" spans="1:4">
      <c r="A8783" s="194" t="s">
        <v>9518</v>
      </c>
      <c r="B8783" s="199" t="s">
        <v>479</v>
      </c>
      <c r="C8783" s="196"/>
      <c r="D8783" s="229"/>
    </row>
    <row r="8784" spans="1:4">
      <c r="A8784" s="194" t="s">
        <v>9519</v>
      </c>
      <c r="B8784" s="198" t="s">
        <v>481</v>
      </c>
      <c r="C8784" s="196"/>
      <c r="D8784" s="229"/>
    </row>
    <row r="8785" spans="1:4">
      <c r="A8785" s="194" t="s">
        <v>9520</v>
      </c>
      <c r="B8785" s="198" t="s">
        <v>483</v>
      </c>
      <c r="C8785" s="196"/>
      <c r="D8785" s="229"/>
    </row>
    <row r="8786" spans="1:4">
      <c r="A8786" s="194" t="s">
        <v>9521</v>
      </c>
      <c r="B8786" s="198" t="s">
        <v>485</v>
      </c>
      <c r="C8786" s="196"/>
      <c r="D8786" s="229"/>
    </row>
    <row r="8787" spans="1:4">
      <c r="A8787" s="194" t="s">
        <v>9522</v>
      </c>
      <c r="B8787" s="198" t="s">
        <v>487</v>
      </c>
      <c r="C8787" s="196"/>
      <c r="D8787" s="229"/>
    </row>
    <row r="8788" spans="1:4">
      <c r="A8788" s="194" t="s">
        <v>9523</v>
      </c>
      <c r="B8788" s="198" t="s">
        <v>489</v>
      </c>
      <c r="C8788" s="196"/>
      <c r="D8788" s="229"/>
    </row>
    <row r="8789" spans="1:4">
      <c r="A8789" s="194" t="s">
        <v>9524</v>
      </c>
      <c r="B8789" s="198" t="s">
        <v>491</v>
      </c>
      <c r="C8789" s="196"/>
      <c r="D8789" s="229"/>
    </row>
    <row r="8790" spans="1:4">
      <c r="A8790" s="194" t="s">
        <v>9525</v>
      </c>
      <c r="B8790" s="198" t="s">
        <v>493</v>
      </c>
      <c r="C8790" s="196"/>
      <c r="D8790" s="229"/>
    </row>
    <row r="8791" spans="1:4">
      <c r="A8791" s="194" t="s">
        <v>9526</v>
      </c>
      <c r="B8791" s="198" t="s">
        <v>495</v>
      </c>
      <c r="C8791" s="196"/>
      <c r="D8791" s="229"/>
    </row>
    <row r="8792" spans="1:4">
      <c r="A8792" s="194" t="s">
        <v>9527</v>
      </c>
      <c r="B8792" s="198" t="s">
        <v>497</v>
      </c>
      <c r="C8792" s="196"/>
      <c r="D8792" s="229"/>
    </row>
    <row r="8793" spans="1:4">
      <c r="A8793" s="194" t="s">
        <v>9528</v>
      </c>
      <c r="B8793" s="198" t="s">
        <v>499</v>
      </c>
      <c r="C8793" s="196"/>
      <c r="D8793" s="229"/>
    </row>
    <row r="8794" spans="1:4">
      <c r="A8794" s="194" t="s">
        <v>9529</v>
      </c>
      <c r="B8794" s="198" t="s">
        <v>501</v>
      </c>
      <c r="C8794" s="196"/>
      <c r="D8794" s="229"/>
    </row>
    <row r="8795" spans="1:4">
      <c r="A8795" s="194" t="s">
        <v>9530</v>
      </c>
      <c r="B8795" s="198" t="s">
        <v>503</v>
      </c>
      <c r="C8795" s="196"/>
      <c r="D8795" s="229"/>
    </row>
    <row r="8796" spans="1:4">
      <c r="A8796" s="194" t="s">
        <v>9531</v>
      </c>
      <c r="B8796" s="198" t="s">
        <v>505</v>
      </c>
      <c r="C8796" s="196"/>
      <c r="D8796" s="229"/>
    </row>
    <row r="8797" spans="1:4">
      <c r="A8797" s="194" t="s">
        <v>9532</v>
      </c>
      <c r="B8797" s="198" t="s">
        <v>507</v>
      </c>
      <c r="C8797" s="196"/>
      <c r="D8797" s="229"/>
    </row>
    <row r="8798" spans="1:4">
      <c r="A8798" s="194" t="s">
        <v>9533</v>
      </c>
      <c r="B8798" s="198" t="s">
        <v>509</v>
      </c>
      <c r="C8798" s="196"/>
      <c r="D8798" s="229"/>
    </row>
    <row r="8799" spans="1:4">
      <c r="A8799" s="194" t="s">
        <v>9534</v>
      </c>
      <c r="B8799" s="198" t="s">
        <v>511</v>
      </c>
      <c r="C8799" s="196"/>
      <c r="D8799" s="229"/>
    </row>
    <row r="8800" spans="1:4">
      <c r="A8800" s="194" t="s">
        <v>9535</v>
      </c>
      <c r="B8800" s="198" t="s">
        <v>513</v>
      </c>
      <c r="C8800" s="196"/>
      <c r="D8800" s="229"/>
    </row>
    <row r="8801" spans="1:4">
      <c r="A8801" s="194" t="s">
        <v>9536</v>
      </c>
      <c r="B8801" s="198" t="s">
        <v>515</v>
      </c>
      <c r="C8801" s="196"/>
      <c r="D8801" s="229"/>
    </row>
    <row r="8802" spans="1:4">
      <c r="A8802" s="194" t="s">
        <v>9537</v>
      </c>
      <c r="B8802" s="198" t="s">
        <v>517</v>
      </c>
      <c r="C8802" s="196"/>
      <c r="D8802" s="229"/>
    </row>
    <row r="8803" spans="1:4">
      <c r="A8803" s="194" t="s">
        <v>9538</v>
      </c>
      <c r="B8803" s="198" t="s">
        <v>519</v>
      </c>
      <c r="C8803" s="196"/>
      <c r="D8803" s="229"/>
    </row>
    <row r="8804" spans="1:4">
      <c r="A8804" s="194" t="s">
        <v>9539</v>
      </c>
      <c r="B8804" s="198" t="s">
        <v>521</v>
      </c>
      <c r="C8804" s="196"/>
      <c r="D8804" s="229"/>
    </row>
    <row r="8805" spans="1:4">
      <c r="A8805" s="194" t="s">
        <v>9540</v>
      </c>
      <c r="B8805" s="198" t="s">
        <v>9050</v>
      </c>
      <c r="C8805" s="196"/>
      <c r="D8805" s="229"/>
    </row>
    <row r="8806" spans="1:4">
      <c r="A8806" s="194" t="s">
        <v>9541</v>
      </c>
      <c r="B8806" s="198" t="s">
        <v>6988</v>
      </c>
      <c r="C8806" s="196"/>
      <c r="D8806" s="229"/>
    </row>
    <row r="8807" spans="1:4">
      <c r="A8807" s="194" t="s">
        <v>9542</v>
      </c>
      <c r="B8807" s="198" t="s">
        <v>527</v>
      </c>
      <c r="C8807" s="196"/>
      <c r="D8807" s="229"/>
    </row>
    <row r="8808" spans="1:4">
      <c r="A8808" s="194" t="s">
        <v>9543</v>
      </c>
      <c r="B8808" s="198" t="s">
        <v>529</v>
      </c>
      <c r="C8808" s="196"/>
      <c r="D8808" s="229"/>
    </row>
    <row r="8809" spans="1:4">
      <c r="A8809" s="194" t="s">
        <v>9544</v>
      </c>
      <c r="B8809" s="198" t="s">
        <v>531</v>
      </c>
      <c r="C8809" s="196"/>
      <c r="D8809" s="229"/>
    </row>
    <row r="8810" spans="1:4">
      <c r="A8810" s="194" t="s">
        <v>9545</v>
      </c>
      <c r="B8810" s="198" t="s">
        <v>533</v>
      </c>
      <c r="C8810" s="196"/>
      <c r="D8810" s="229"/>
    </row>
    <row r="8811" spans="1:4">
      <c r="A8811" s="194" t="s">
        <v>9546</v>
      </c>
      <c r="B8811" s="198" t="s">
        <v>535</v>
      </c>
      <c r="C8811" s="196"/>
      <c r="D8811" s="229"/>
    </row>
    <row r="8812" spans="1:4">
      <c r="A8812" s="194" t="s">
        <v>9547</v>
      </c>
      <c r="B8812" s="198" t="s">
        <v>537</v>
      </c>
      <c r="C8812" s="196"/>
      <c r="D8812" s="229"/>
    </row>
    <row r="8813" spans="1:4">
      <c r="A8813" s="194" t="s">
        <v>9548</v>
      </c>
      <c r="B8813" s="198" t="s">
        <v>539</v>
      </c>
      <c r="C8813" s="196"/>
      <c r="D8813" s="229"/>
    </row>
    <row r="8814" spans="1:4">
      <c r="A8814" s="194" t="s">
        <v>9549</v>
      </c>
      <c r="B8814" s="198" t="s">
        <v>541</v>
      </c>
      <c r="C8814" s="196"/>
      <c r="D8814" s="229"/>
    </row>
    <row r="8815" spans="1:4">
      <c r="A8815" s="194" t="s">
        <v>9550</v>
      </c>
      <c r="B8815" s="198" t="s">
        <v>543</v>
      </c>
      <c r="C8815" s="196"/>
      <c r="D8815" s="229"/>
    </row>
    <row r="8816" spans="1:4">
      <c r="A8816" s="194" t="s">
        <v>9551</v>
      </c>
      <c r="B8816" s="198" t="s">
        <v>545</v>
      </c>
      <c r="C8816" s="196"/>
      <c r="D8816" s="229"/>
    </row>
    <row r="8817" spans="1:4">
      <c r="A8817" s="194" t="s">
        <v>9552</v>
      </c>
      <c r="B8817" s="198" t="s">
        <v>547</v>
      </c>
      <c r="C8817" s="196"/>
      <c r="D8817" s="229"/>
    </row>
    <row r="8818" spans="1:4">
      <c r="A8818" s="194" t="s">
        <v>9553</v>
      </c>
      <c r="B8818" s="198" t="s">
        <v>549</v>
      </c>
      <c r="C8818" s="196"/>
      <c r="D8818" s="229"/>
    </row>
    <row r="8819" spans="1:4">
      <c r="A8819" s="194" t="s">
        <v>9554</v>
      </c>
      <c r="B8819" s="198" t="s">
        <v>551</v>
      </c>
      <c r="C8819" s="196"/>
      <c r="D8819" s="229"/>
    </row>
    <row r="8820" spans="1:4">
      <c r="A8820" s="194" t="s">
        <v>9555</v>
      </c>
      <c r="B8820" s="198" t="s">
        <v>553</v>
      </c>
      <c r="C8820" s="196"/>
      <c r="D8820" s="229"/>
    </row>
    <row r="8821" spans="1:4">
      <c r="A8821" s="194" t="s">
        <v>9556</v>
      </c>
      <c r="B8821" s="198" t="s">
        <v>555</v>
      </c>
      <c r="C8821" s="196"/>
      <c r="D8821" s="229"/>
    </row>
    <row r="8822" spans="1:4">
      <c r="A8822" s="194" t="s">
        <v>9557</v>
      </c>
      <c r="B8822" s="198" t="s">
        <v>557</v>
      </c>
      <c r="C8822" s="196"/>
      <c r="D8822" s="229"/>
    </row>
    <row r="8823" spans="1:4">
      <c r="A8823" s="194" t="s">
        <v>9558</v>
      </c>
      <c r="B8823" s="198" t="s">
        <v>559</v>
      </c>
      <c r="C8823" s="196"/>
      <c r="D8823" s="229"/>
    </row>
    <row r="8824" spans="1:4">
      <c r="A8824" s="194" t="s">
        <v>9559</v>
      </c>
      <c r="B8824" s="198" t="s">
        <v>561</v>
      </c>
      <c r="C8824" s="196"/>
      <c r="D8824" s="229"/>
    </row>
    <row r="8825" spans="1:4">
      <c r="A8825" s="194" t="s">
        <v>9560</v>
      </c>
      <c r="B8825" s="198" t="s">
        <v>563</v>
      </c>
      <c r="C8825" s="196"/>
      <c r="D8825" s="229"/>
    </row>
    <row r="8826" spans="1:4">
      <c r="A8826" s="194" t="s">
        <v>9561</v>
      </c>
      <c r="B8826" s="198" t="s">
        <v>254</v>
      </c>
      <c r="C8826" s="196"/>
      <c r="D8826" s="229"/>
    </row>
    <row r="8827" spans="1:4">
      <c r="A8827" s="194" t="s">
        <v>9562</v>
      </c>
      <c r="B8827" s="198" t="s">
        <v>566</v>
      </c>
      <c r="C8827" s="196"/>
      <c r="D8827" s="229"/>
    </row>
    <row r="8828" spans="1:4">
      <c r="A8828" s="194" t="s">
        <v>9563</v>
      </c>
      <c r="B8828" s="198" t="s">
        <v>568</v>
      </c>
      <c r="C8828" s="196"/>
      <c r="D8828" s="229"/>
    </row>
    <row r="8829" spans="1:4">
      <c r="A8829" s="194" t="s">
        <v>9564</v>
      </c>
      <c r="B8829" s="198" t="s">
        <v>570</v>
      </c>
      <c r="C8829" s="196"/>
      <c r="D8829" s="229"/>
    </row>
    <row r="8830" spans="1:4">
      <c r="A8830" s="194" t="s">
        <v>9565</v>
      </c>
      <c r="B8830" s="198" t="s">
        <v>572</v>
      </c>
      <c r="C8830" s="196"/>
      <c r="D8830" s="229"/>
    </row>
    <row r="8831" spans="1:4">
      <c r="A8831" s="194" t="s">
        <v>9566</v>
      </c>
      <c r="B8831" s="198" t="s">
        <v>574</v>
      </c>
      <c r="C8831" s="196"/>
      <c r="D8831" s="229"/>
    </row>
    <row r="8832" spans="1:4">
      <c r="A8832" s="194" t="s">
        <v>9567</v>
      </c>
      <c r="B8832" s="198" t="s">
        <v>576</v>
      </c>
      <c r="C8832" s="196"/>
      <c r="D8832" s="229"/>
    </row>
    <row r="8833" spans="1:4">
      <c r="A8833" s="194" t="s">
        <v>9568</v>
      </c>
      <c r="B8833" s="198" t="s">
        <v>578</v>
      </c>
      <c r="C8833" s="196"/>
      <c r="D8833" s="229"/>
    </row>
    <row r="8834" spans="1:4">
      <c r="A8834" s="194" t="s">
        <v>9569</v>
      </c>
      <c r="B8834" s="198" t="s">
        <v>2034</v>
      </c>
      <c r="C8834" s="196"/>
      <c r="D8834" s="229"/>
    </row>
    <row r="8835" spans="1:4">
      <c r="A8835" s="194" t="s">
        <v>9570</v>
      </c>
      <c r="B8835" s="198" t="s">
        <v>733</v>
      </c>
      <c r="C8835" s="196"/>
      <c r="D8835" s="229"/>
    </row>
    <row r="8836" spans="1:4">
      <c r="A8836" s="194" t="s">
        <v>9571</v>
      </c>
      <c r="B8836" s="198" t="s">
        <v>582</v>
      </c>
      <c r="C8836" s="196"/>
      <c r="D8836" s="229"/>
    </row>
    <row r="8837" spans="1:4">
      <c r="A8837" s="194" t="s">
        <v>9572</v>
      </c>
      <c r="B8837" s="198" t="s">
        <v>584</v>
      </c>
      <c r="C8837" s="196"/>
      <c r="D8837" s="229"/>
    </row>
    <row r="8838" spans="1:4">
      <c r="A8838" s="194" t="s">
        <v>9573</v>
      </c>
      <c r="B8838" s="198" t="s">
        <v>586</v>
      </c>
      <c r="C8838" s="196"/>
      <c r="D8838" s="229"/>
    </row>
    <row r="8839" spans="1:4">
      <c r="A8839" s="194" t="s">
        <v>9574</v>
      </c>
      <c r="B8839" s="198" t="s">
        <v>588</v>
      </c>
      <c r="C8839" s="196"/>
      <c r="D8839" s="229"/>
    </row>
    <row r="8840" spans="1:4">
      <c r="A8840" s="194" t="s">
        <v>9575</v>
      </c>
      <c r="B8840" s="198" t="s">
        <v>7837</v>
      </c>
      <c r="C8840" s="196"/>
      <c r="D8840" s="229"/>
    </row>
    <row r="8841" ht="25.5" spans="1:4">
      <c r="A8841" s="194" t="s">
        <v>9576</v>
      </c>
      <c r="B8841" s="198" t="s">
        <v>2662</v>
      </c>
      <c r="C8841" s="196"/>
      <c r="D8841" s="229"/>
    </row>
    <row r="8842" spans="1:4">
      <c r="A8842" s="194" t="s">
        <v>9577</v>
      </c>
      <c r="B8842" s="199" t="s">
        <v>7840</v>
      </c>
      <c r="C8842" s="196"/>
      <c r="D8842" s="229"/>
    </row>
    <row r="8843" spans="1:4">
      <c r="A8843" s="194" t="s">
        <v>9578</v>
      </c>
      <c r="B8843" s="198" t="s">
        <v>594</v>
      </c>
      <c r="C8843" s="196"/>
      <c r="D8843" s="229"/>
    </row>
    <row r="8844" spans="1:4">
      <c r="A8844" s="194" t="s">
        <v>9579</v>
      </c>
      <c r="B8844" s="198" t="s">
        <v>596</v>
      </c>
      <c r="C8844" s="196"/>
      <c r="D8844" s="229"/>
    </row>
    <row r="8845" spans="1:4">
      <c r="A8845" s="194" t="s">
        <v>9580</v>
      </c>
      <c r="B8845" s="198" t="s">
        <v>598</v>
      </c>
      <c r="C8845" s="196"/>
      <c r="D8845" s="229"/>
    </row>
    <row r="8846" spans="1:4">
      <c r="A8846" s="194" t="s">
        <v>9581</v>
      </c>
      <c r="B8846" s="198" t="s">
        <v>600</v>
      </c>
      <c r="C8846" s="196"/>
      <c r="D8846" s="229"/>
    </row>
    <row r="8847" spans="1:4">
      <c r="A8847" s="194" t="s">
        <v>9582</v>
      </c>
      <c r="B8847" s="198" t="s">
        <v>602</v>
      </c>
      <c r="C8847" s="196"/>
      <c r="D8847" s="229"/>
    </row>
    <row r="8848" spans="1:4">
      <c r="A8848" s="194" t="s">
        <v>9583</v>
      </c>
      <c r="B8848" s="198" t="s">
        <v>559</v>
      </c>
      <c r="C8848" s="196"/>
      <c r="D8848" s="229"/>
    </row>
    <row r="8849" spans="1:4">
      <c r="A8849" s="194" t="s">
        <v>9584</v>
      </c>
      <c r="B8849" s="198" t="s">
        <v>605</v>
      </c>
      <c r="C8849" s="196"/>
      <c r="D8849" s="229"/>
    </row>
    <row r="8850" spans="1:4">
      <c r="A8850" s="194" t="s">
        <v>9585</v>
      </c>
      <c r="B8850" s="198" t="s">
        <v>607</v>
      </c>
      <c r="C8850" s="196"/>
      <c r="D8850" s="229"/>
    </row>
    <row r="8851" spans="1:4">
      <c r="A8851" s="194" t="s">
        <v>9586</v>
      </c>
      <c r="B8851" s="198" t="s">
        <v>358</v>
      </c>
      <c r="C8851" s="196"/>
      <c r="D8851" s="229"/>
    </row>
    <row r="8852" spans="1:4">
      <c r="A8852" s="194" t="s">
        <v>9587</v>
      </c>
      <c r="B8852" s="198" t="s">
        <v>610</v>
      </c>
      <c r="C8852" s="196"/>
      <c r="D8852" s="229"/>
    </row>
    <row r="8853" spans="1:4">
      <c r="A8853" s="194" t="s">
        <v>9588</v>
      </c>
      <c r="B8853" s="198" t="s">
        <v>612</v>
      </c>
      <c r="C8853" s="196"/>
      <c r="D8853" s="229"/>
    </row>
    <row r="8854" spans="1:4">
      <c r="A8854" s="194" t="s">
        <v>9589</v>
      </c>
      <c r="B8854" s="198" t="s">
        <v>614</v>
      </c>
      <c r="C8854" s="196"/>
      <c r="D8854" s="229"/>
    </row>
    <row r="8855" spans="1:4">
      <c r="A8855" s="194" t="s">
        <v>9590</v>
      </c>
      <c r="B8855" s="198" t="s">
        <v>616</v>
      </c>
      <c r="C8855" s="196"/>
      <c r="D8855" s="229"/>
    </row>
    <row r="8856" spans="1:4">
      <c r="A8856" s="194" t="s">
        <v>9591</v>
      </c>
      <c r="B8856" s="198" t="s">
        <v>618</v>
      </c>
      <c r="C8856" s="196"/>
      <c r="D8856" s="229"/>
    </row>
    <row r="8857" spans="1:4">
      <c r="A8857" s="194" t="s">
        <v>9592</v>
      </c>
      <c r="B8857" s="198" t="s">
        <v>620</v>
      </c>
      <c r="C8857" s="196"/>
      <c r="D8857" s="229"/>
    </row>
    <row r="8858" spans="1:4">
      <c r="A8858" s="194" t="s">
        <v>9593</v>
      </c>
      <c r="B8858" s="199" t="s">
        <v>622</v>
      </c>
      <c r="C8858" s="196"/>
      <c r="D8858" s="229"/>
    </row>
    <row r="8859" spans="1:4">
      <c r="A8859" s="194" t="s">
        <v>9594</v>
      </c>
      <c r="B8859" s="199" t="s">
        <v>624</v>
      </c>
      <c r="C8859" s="196"/>
      <c r="D8859" s="229"/>
    </row>
    <row r="8860" spans="1:4">
      <c r="A8860" s="194" t="s">
        <v>9595</v>
      </c>
      <c r="B8860" s="198" t="s">
        <v>630</v>
      </c>
      <c r="C8860" s="196"/>
      <c r="D8860" s="229"/>
    </row>
    <row r="8861" spans="1:4">
      <c r="A8861" s="194" t="s">
        <v>9596</v>
      </c>
      <c r="B8861" s="198" t="s">
        <v>7361</v>
      </c>
      <c r="C8861" s="196"/>
      <c r="D8861" s="229"/>
    </row>
    <row r="8862" ht="25.5" spans="1:4">
      <c r="A8862" s="194" t="s">
        <v>9597</v>
      </c>
      <c r="B8862" s="195" t="s">
        <v>7861</v>
      </c>
      <c r="C8862" s="196">
        <f>'2'!K11+'8'!K11</f>
        <v>0</v>
      </c>
      <c r="D8862" s="229"/>
    </row>
    <row r="8863" spans="1:4">
      <c r="A8863" s="194" t="s">
        <v>9598</v>
      </c>
      <c r="B8863" s="230" t="s">
        <v>7734</v>
      </c>
      <c r="C8863" s="196">
        <f>'2'!K12+'8'!K12</f>
        <v>0</v>
      </c>
      <c r="D8863" s="229"/>
    </row>
    <row r="8864" spans="1:4">
      <c r="A8864" s="194" t="s">
        <v>9599</v>
      </c>
      <c r="B8864" s="195" t="s">
        <v>2693</v>
      </c>
      <c r="C8864" s="196">
        <f>'2'!K13+'8'!K13</f>
        <v>0</v>
      </c>
      <c r="D8864" s="229"/>
    </row>
    <row r="8865" spans="1:4">
      <c r="A8865" s="194" t="s">
        <v>9600</v>
      </c>
      <c r="B8865" s="198" t="s">
        <v>394</v>
      </c>
      <c r="C8865" s="196">
        <f>'2'!K14+'8'!K14</f>
        <v>0</v>
      </c>
      <c r="D8865" s="229"/>
    </row>
    <row r="8866" spans="1:4">
      <c r="A8866" s="194" t="s">
        <v>9601</v>
      </c>
      <c r="B8866" s="198" t="s">
        <v>396</v>
      </c>
      <c r="C8866" s="196">
        <f>'2'!K15+'8'!K15</f>
        <v>0</v>
      </c>
      <c r="D8866" s="229"/>
    </row>
    <row r="8867" spans="1:4">
      <c r="A8867" s="194" t="s">
        <v>9602</v>
      </c>
      <c r="B8867" s="198" t="s">
        <v>398</v>
      </c>
      <c r="C8867" s="196">
        <f>'2'!K16+'8'!K16</f>
        <v>0</v>
      </c>
      <c r="D8867" s="229"/>
    </row>
    <row r="8868" spans="1:4">
      <c r="A8868" s="194" t="s">
        <v>9603</v>
      </c>
      <c r="B8868" s="198" t="s">
        <v>84</v>
      </c>
      <c r="C8868" s="196">
        <f>'2'!K17+'8'!K17</f>
        <v>0</v>
      </c>
      <c r="D8868" s="229"/>
    </row>
    <row r="8869" spans="1:4">
      <c r="A8869" s="194" t="s">
        <v>9604</v>
      </c>
      <c r="B8869" s="198" t="s">
        <v>401</v>
      </c>
      <c r="C8869" s="196">
        <f>'2'!K18+'8'!K18</f>
        <v>0</v>
      </c>
      <c r="D8869" s="229"/>
    </row>
    <row r="8870" spans="1:4">
      <c r="A8870" s="194" t="s">
        <v>9605</v>
      </c>
      <c r="B8870" s="198" t="s">
        <v>403</v>
      </c>
      <c r="C8870" s="196">
        <f>'2'!K19+'8'!K19</f>
        <v>0</v>
      </c>
      <c r="D8870" s="229"/>
    </row>
    <row r="8871" spans="1:4">
      <c r="A8871" s="194" t="s">
        <v>9606</v>
      </c>
      <c r="B8871" s="198" t="s">
        <v>405</v>
      </c>
      <c r="C8871" s="196">
        <f>'2'!K20+'8'!K20</f>
        <v>0</v>
      </c>
      <c r="D8871" s="229"/>
    </row>
    <row r="8872" spans="1:4">
      <c r="A8872" s="194" t="s">
        <v>9607</v>
      </c>
      <c r="B8872" s="198" t="s">
        <v>409</v>
      </c>
      <c r="C8872" s="196">
        <f>'2'!K22+'8'!K22</f>
        <v>0</v>
      </c>
      <c r="D8872" s="229"/>
    </row>
    <row r="8873" spans="1:4">
      <c r="A8873" s="194" t="s">
        <v>9608</v>
      </c>
      <c r="B8873" s="198" t="s">
        <v>411</v>
      </c>
      <c r="C8873" s="196">
        <f>'2'!K23+'8'!K23</f>
        <v>0</v>
      </c>
      <c r="D8873" s="229"/>
    </row>
    <row r="8874" spans="1:4">
      <c r="A8874" s="194" t="s">
        <v>9609</v>
      </c>
      <c r="B8874" s="198" t="s">
        <v>413</v>
      </c>
      <c r="C8874" s="196">
        <f>'2'!K24+'8'!K24</f>
        <v>0</v>
      </c>
      <c r="D8874" s="229"/>
    </row>
    <row r="8875" spans="1:4">
      <c r="A8875" s="194" t="s">
        <v>9610</v>
      </c>
      <c r="B8875" s="198" t="s">
        <v>415</v>
      </c>
      <c r="C8875" s="196">
        <f>'2'!K25+'8'!K25</f>
        <v>0</v>
      </c>
      <c r="D8875" s="229"/>
    </row>
    <row r="8876" spans="1:4">
      <c r="A8876" s="194" t="s">
        <v>9611</v>
      </c>
      <c r="B8876" s="198" t="s">
        <v>417</v>
      </c>
      <c r="C8876" s="196">
        <f>'2'!K26+'8'!K26</f>
        <v>0</v>
      </c>
      <c r="D8876" s="229"/>
    </row>
    <row r="8877" spans="1:4">
      <c r="A8877" s="194" t="s">
        <v>9612</v>
      </c>
      <c r="B8877" s="198" t="s">
        <v>419</v>
      </c>
      <c r="C8877" s="196">
        <f>'2'!K27+'8'!K27</f>
        <v>0</v>
      </c>
      <c r="D8877" s="229"/>
    </row>
    <row r="8878" spans="1:4">
      <c r="A8878" s="194" t="s">
        <v>9613</v>
      </c>
      <c r="B8878" s="198" t="s">
        <v>421</v>
      </c>
      <c r="C8878" s="196">
        <f>'2'!K28+'8'!K28</f>
        <v>0</v>
      </c>
      <c r="D8878" s="229"/>
    </row>
    <row r="8879" spans="1:4">
      <c r="A8879" s="194" t="s">
        <v>9614</v>
      </c>
      <c r="B8879" s="198" t="s">
        <v>423</v>
      </c>
      <c r="C8879" s="196">
        <f>'2'!K29+'8'!K29</f>
        <v>0</v>
      </c>
      <c r="D8879" s="229"/>
    </row>
    <row r="8880" spans="1:4">
      <c r="A8880" s="194" t="s">
        <v>9615</v>
      </c>
      <c r="B8880" s="198" t="s">
        <v>425</v>
      </c>
      <c r="C8880" s="196">
        <f>'3'!K6+'9'!K6</f>
        <v>0</v>
      </c>
      <c r="D8880" s="229"/>
    </row>
    <row r="8881" spans="1:4">
      <c r="A8881" s="194" t="s">
        <v>9616</v>
      </c>
      <c r="B8881" s="198" t="s">
        <v>427</v>
      </c>
      <c r="C8881" s="196">
        <f>'3'!K7+'9'!K7</f>
        <v>0</v>
      </c>
      <c r="D8881" s="229"/>
    </row>
    <row r="8882" spans="1:4">
      <c r="A8882" s="194" t="s">
        <v>9617</v>
      </c>
      <c r="B8882" s="198" t="s">
        <v>429</v>
      </c>
      <c r="C8882" s="196">
        <f>'3'!K8+'9'!K8</f>
        <v>0</v>
      </c>
      <c r="D8882" s="229"/>
    </row>
    <row r="8883" spans="1:4">
      <c r="A8883" s="194" t="s">
        <v>9618</v>
      </c>
      <c r="B8883" s="198" t="s">
        <v>431</v>
      </c>
      <c r="C8883" s="196">
        <f>'3'!K9+'9'!K9</f>
        <v>0</v>
      </c>
      <c r="D8883" s="229"/>
    </row>
    <row r="8884" spans="1:4">
      <c r="A8884" s="194" t="s">
        <v>9619</v>
      </c>
      <c r="B8884" s="198" t="s">
        <v>433</v>
      </c>
      <c r="C8884" s="196">
        <f>'3'!K10+'9'!K10</f>
        <v>0</v>
      </c>
      <c r="D8884" s="229"/>
    </row>
    <row r="8885" spans="1:4">
      <c r="A8885" s="194" t="s">
        <v>9620</v>
      </c>
      <c r="B8885" s="198" t="s">
        <v>435</v>
      </c>
      <c r="C8885" s="196">
        <f>'3'!K11+'9'!K11</f>
        <v>0</v>
      </c>
      <c r="D8885" s="229"/>
    </row>
    <row r="8886" spans="1:4">
      <c r="A8886" s="194" t="s">
        <v>9621</v>
      </c>
      <c r="B8886" s="198" t="s">
        <v>437</v>
      </c>
      <c r="C8886" s="196">
        <f>'3'!K12+'9'!K12</f>
        <v>0</v>
      </c>
      <c r="D8886" s="229"/>
    </row>
    <row r="8887" spans="1:4">
      <c r="A8887" s="194" t="s">
        <v>9622</v>
      </c>
      <c r="B8887" s="198" t="s">
        <v>439</v>
      </c>
      <c r="C8887" s="196">
        <f>'3'!K13+'9'!K13</f>
        <v>0</v>
      </c>
      <c r="D8887" s="229"/>
    </row>
    <row r="8888" spans="1:4">
      <c r="A8888" s="194" t="s">
        <v>9623</v>
      </c>
      <c r="B8888" s="198" t="s">
        <v>441</v>
      </c>
      <c r="C8888" s="196">
        <f>'3'!K14+'9'!K14</f>
        <v>0</v>
      </c>
      <c r="D8888" s="229"/>
    </row>
    <row r="8889" spans="1:4">
      <c r="A8889" s="194" t="s">
        <v>9624</v>
      </c>
      <c r="B8889" s="198" t="s">
        <v>443</v>
      </c>
      <c r="C8889" s="196">
        <f>'3'!K15+'9'!K15</f>
        <v>0</v>
      </c>
      <c r="D8889" s="229"/>
    </row>
    <row r="8890" spans="1:4">
      <c r="A8890" s="194" t="s">
        <v>9625</v>
      </c>
      <c r="B8890" s="198" t="s">
        <v>445</v>
      </c>
      <c r="C8890" s="196">
        <f>'3'!K16+'9'!K16</f>
        <v>0</v>
      </c>
      <c r="D8890" s="229"/>
    </row>
    <row r="8891" spans="1:4">
      <c r="A8891" s="194" t="s">
        <v>9626</v>
      </c>
      <c r="B8891" s="198" t="s">
        <v>447</v>
      </c>
      <c r="C8891" s="196">
        <f>'3'!K17+'9'!K17</f>
        <v>0</v>
      </c>
      <c r="D8891" s="229"/>
    </row>
    <row r="8892" spans="1:4">
      <c r="A8892" s="194" t="s">
        <v>9627</v>
      </c>
      <c r="B8892" s="198" t="s">
        <v>449</v>
      </c>
      <c r="C8892" s="196">
        <f>'3'!K18+'9'!K18</f>
        <v>0</v>
      </c>
      <c r="D8892" s="229"/>
    </row>
    <row r="8893" spans="1:4">
      <c r="A8893" s="194" t="s">
        <v>9628</v>
      </c>
      <c r="B8893" s="198" t="s">
        <v>451</v>
      </c>
      <c r="C8893" s="196">
        <f>'3'!K19+'9'!K19</f>
        <v>0</v>
      </c>
      <c r="D8893" s="229"/>
    </row>
    <row r="8894" spans="1:4">
      <c r="A8894" s="194" t="s">
        <v>9629</v>
      </c>
      <c r="B8894" s="198" t="s">
        <v>453</v>
      </c>
      <c r="C8894" s="196">
        <f>'3'!K20+'9'!K20</f>
        <v>0</v>
      </c>
      <c r="D8894" s="229"/>
    </row>
    <row r="8895" spans="1:4">
      <c r="A8895" s="194" t="s">
        <v>9630</v>
      </c>
      <c r="B8895" s="198" t="s">
        <v>455</v>
      </c>
      <c r="C8895" s="196">
        <f>'3'!K21+'9'!K21</f>
        <v>0</v>
      </c>
      <c r="D8895" s="229"/>
    </row>
    <row r="8896" spans="1:4">
      <c r="A8896" s="194" t="s">
        <v>9631</v>
      </c>
      <c r="B8896" s="198" t="s">
        <v>457</v>
      </c>
      <c r="C8896" s="196">
        <f>'3'!K22+'9'!K22</f>
        <v>0</v>
      </c>
      <c r="D8896" s="229"/>
    </row>
    <row r="8897" spans="1:4">
      <c r="A8897" s="194" t="s">
        <v>9632</v>
      </c>
      <c r="B8897" s="198" t="s">
        <v>459</v>
      </c>
      <c r="C8897" s="196">
        <f>'3'!K23+'9'!K23</f>
        <v>0</v>
      </c>
      <c r="D8897" s="229"/>
    </row>
    <row r="8898" spans="1:4">
      <c r="A8898" s="194" t="s">
        <v>9633</v>
      </c>
      <c r="B8898" s="198" t="s">
        <v>461</v>
      </c>
      <c r="C8898" s="196">
        <f>'3'!K24+'9'!K24</f>
        <v>0</v>
      </c>
      <c r="D8898" s="229"/>
    </row>
    <row r="8899" spans="1:4">
      <c r="A8899" s="194" t="s">
        <v>9634</v>
      </c>
      <c r="B8899" s="198" t="s">
        <v>463</v>
      </c>
      <c r="C8899" s="196">
        <f>'3'!K25+'9'!K25</f>
        <v>0</v>
      </c>
      <c r="D8899" s="229"/>
    </row>
    <row r="8900" spans="1:4">
      <c r="A8900" s="194" t="s">
        <v>9635</v>
      </c>
      <c r="B8900" s="198" t="s">
        <v>465</v>
      </c>
      <c r="C8900" s="196">
        <f>'3'!K26+'9'!K26</f>
        <v>0</v>
      </c>
      <c r="D8900" s="229"/>
    </row>
    <row r="8901" spans="1:4">
      <c r="A8901" s="194" t="s">
        <v>9636</v>
      </c>
      <c r="B8901" s="198" t="s">
        <v>467</v>
      </c>
      <c r="C8901" s="196">
        <f>'3'!K27+'9'!K27</f>
        <v>0</v>
      </c>
      <c r="D8901" s="229"/>
    </row>
    <row r="8902" spans="1:4">
      <c r="A8902" s="194" t="s">
        <v>9637</v>
      </c>
      <c r="B8902" s="198" t="s">
        <v>469</v>
      </c>
      <c r="C8902" s="196">
        <f>'3'!K28+'9'!K28</f>
        <v>0</v>
      </c>
      <c r="D8902" s="229"/>
    </row>
    <row r="8903" spans="1:4">
      <c r="A8903" s="194" t="s">
        <v>9638</v>
      </c>
      <c r="B8903" s="198" t="s">
        <v>471</v>
      </c>
      <c r="C8903" s="196">
        <f>'3'!K29+'9'!K29</f>
        <v>0</v>
      </c>
      <c r="D8903" s="229"/>
    </row>
    <row r="8904" ht="25.5" spans="1:4">
      <c r="A8904" s="194" t="s">
        <v>9639</v>
      </c>
      <c r="B8904" s="199" t="s">
        <v>473</v>
      </c>
      <c r="C8904" s="196">
        <f>'3'!K30+'9'!K30</f>
        <v>0</v>
      </c>
      <c r="D8904" s="229"/>
    </row>
    <row r="8905" spans="1:4">
      <c r="A8905" s="194" t="s">
        <v>9640</v>
      </c>
      <c r="B8905" s="198" t="s">
        <v>475</v>
      </c>
      <c r="C8905" s="196">
        <f>'3'!K31+'9'!K31</f>
        <v>0</v>
      </c>
      <c r="D8905" s="229"/>
    </row>
    <row r="8906" spans="1:4">
      <c r="A8906" s="194" t="s">
        <v>9641</v>
      </c>
      <c r="B8906" s="198" t="s">
        <v>477</v>
      </c>
      <c r="C8906" s="196">
        <f>'4'!K6+'10'!K6</f>
        <v>0</v>
      </c>
      <c r="D8906" s="229"/>
    </row>
    <row r="8907" spans="1:4">
      <c r="A8907" s="194" t="s">
        <v>9642</v>
      </c>
      <c r="B8907" s="199" t="s">
        <v>479</v>
      </c>
      <c r="C8907" s="196">
        <f>'4'!K7+'10'!K7</f>
        <v>0</v>
      </c>
      <c r="D8907" s="229"/>
    </row>
    <row r="8908" spans="1:4">
      <c r="A8908" s="194" t="s">
        <v>9643</v>
      </c>
      <c r="B8908" s="198" t="s">
        <v>481</v>
      </c>
      <c r="C8908" s="196">
        <f>'4'!K8+'10'!K8</f>
        <v>0</v>
      </c>
      <c r="D8908" s="229"/>
    </row>
    <row r="8909" spans="1:4">
      <c r="A8909" s="194" t="s">
        <v>9644</v>
      </c>
      <c r="B8909" s="198" t="s">
        <v>483</v>
      </c>
      <c r="C8909" s="196">
        <f>'4'!K9+'10'!K9</f>
        <v>0</v>
      </c>
      <c r="D8909" s="229"/>
    </row>
    <row r="8910" spans="1:4">
      <c r="A8910" s="194" t="s">
        <v>9645</v>
      </c>
      <c r="B8910" s="198" t="s">
        <v>485</v>
      </c>
      <c r="C8910" s="196">
        <f>'4'!K10+'10'!K10</f>
        <v>0</v>
      </c>
      <c r="D8910" s="229"/>
    </row>
    <row r="8911" spans="1:4">
      <c r="A8911" s="194" t="s">
        <v>9646</v>
      </c>
      <c r="B8911" s="198" t="s">
        <v>487</v>
      </c>
      <c r="C8911" s="196">
        <f>'4'!K11+'10'!K11</f>
        <v>0</v>
      </c>
      <c r="D8911" s="229"/>
    </row>
    <row r="8912" spans="1:4">
      <c r="A8912" s="194" t="s">
        <v>9647</v>
      </c>
      <c r="B8912" s="198" t="s">
        <v>489</v>
      </c>
      <c r="C8912" s="196">
        <f>'4'!K12+'10'!K12</f>
        <v>0</v>
      </c>
      <c r="D8912" s="229"/>
    </row>
    <row r="8913" spans="1:4">
      <c r="A8913" s="194" t="s">
        <v>9648</v>
      </c>
      <c r="B8913" s="198" t="s">
        <v>491</v>
      </c>
      <c r="C8913" s="196">
        <f>'4'!K13+'10'!K13</f>
        <v>0</v>
      </c>
      <c r="D8913" s="229"/>
    </row>
    <row r="8914" spans="1:4">
      <c r="A8914" s="194" t="s">
        <v>9649</v>
      </c>
      <c r="B8914" s="198" t="s">
        <v>493</v>
      </c>
      <c r="C8914" s="196">
        <f>'4'!K14+'10'!K14</f>
        <v>0</v>
      </c>
      <c r="D8914" s="229"/>
    </row>
    <row r="8915" spans="1:4">
      <c r="A8915" s="194" t="s">
        <v>9650</v>
      </c>
      <c r="B8915" s="198" t="s">
        <v>495</v>
      </c>
      <c r="C8915" s="196">
        <f>'4'!K15+'10'!K15</f>
        <v>0</v>
      </c>
      <c r="D8915" s="229"/>
    </row>
    <row r="8916" spans="1:4">
      <c r="A8916" s="194" t="s">
        <v>9651</v>
      </c>
      <c r="B8916" s="198" t="s">
        <v>497</v>
      </c>
      <c r="C8916" s="196">
        <f>'4'!K16+'10'!K16</f>
        <v>0</v>
      </c>
      <c r="D8916" s="229"/>
    </row>
    <row r="8917" spans="1:4">
      <c r="A8917" s="194" t="s">
        <v>9652</v>
      </c>
      <c r="B8917" s="198" t="s">
        <v>499</v>
      </c>
      <c r="C8917" s="196">
        <f>'4'!K17+'10'!K17</f>
        <v>0</v>
      </c>
      <c r="D8917" s="229"/>
    </row>
    <row r="8918" spans="1:4">
      <c r="A8918" s="194" t="s">
        <v>9653</v>
      </c>
      <c r="B8918" s="198" t="s">
        <v>501</v>
      </c>
      <c r="C8918" s="196">
        <f>'4'!K18+'10'!K18</f>
        <v>0</v>
      </c>
      <c r="D8918" s="229"/>
    </row>
    <row r="8919" spans="1:4">
      <c r="A8919" s="194" t="s">
        <v>9654</v>
      </c>
      <c r="B8919" s="198" t="s">
        <v>503</v>
      </c>
      <c r="C8919" s="196">
        <f>'4'!K19+'10'!K19</f>
        <v>0</v>
      </c>
      <c r="D8919" s="229"/>
    </row>
    <row r="8920" spans="1:4">
      <c r="A8920" s="194" t="s">
        <v>9655</v>
      </c>
      <c r="B8920" s="198" t="s">
        <v>505</v>
      </c>
      <c r="C8920" s="196">
        <f>'4'!K20+'10'!K20</f>
        <v>0</v>
      </c>
      <c r="D8920" s="229"/>
    </row>
    <row r="8921" spans="1:4">
      <c r="A8921" s="194" t="s">
        <v>9656</v>
      </c>
      <c r="B8921" s="198" t="s">
        <v>507</v>
      </c>
      <c r="C8921" s="196">
        <f>'4'!K21+'10'!K21</f>
        <v>0</v>
      </c>
      <c r="D8921" s="229"/>
    </row>
    <row r="8922" spans="1:4">
      <c r="A8922" s="194" t="s">
        <v>9657</v>
      </c>
      <c r="B8922" s="198" t="s">
        <v>509</v>
      </c>
      <c r="C8922" s="196">
        <f>'4'!K22+'10'!K22</f>
        <v>0</v>
      </c>
      <c r="D8922" s="229"/>
    </row>
    <row r="8923" spans="1:4">
      <c r="A8923" s="194" t="s">
        <v>9658</v>
      </c>
      <c r="B8923" s="198" t="s">
        <v>511</v>
      </c>
      <c r="C8923" s="196">
        <f>'4'!K23+'10'!K23</f>
        <v>0</v>
      </c>
      <c r="D8923" s="229"/>
    </row>
    <row r="8924" spans="1:4">
      <c r="A8924" s="194" t="s">
        <v>9659</v>
      </c>
      <c r="B8924" s="198" t="s">
        <v>513</v>
      </c>
      <c r="C8924" s="196">
        <f>'4'!K24+'10'!K24</f>
        <v>0</v>
      </c>
      <c r="D8924" s="229"/>
    </row>
    <row r="8925" spans="1:4">
      <c r="A8925" s="194" t="s">
        <v>9660</v>
      </c>
      <c r="B8925" s="198" t="s">
        <v>515</v>
      </c>
      <c r="C8925" s="196">
        <f>'4'!K25+'10'!K25</f>
        <v>0</v>
      </c>
      <c r="D8925" s="229"/>
    </row>
    <row r="8926" spans="1:4">
      <c r="A8926" s="194" t="s">
        <v>9661</v>
      </c>
      <c r="B8926" s="198" t="s">
        <v>517</v>
      </c>
      <c r="C8926" s="196">
        <f>'4'!K26+'10'!K26</f>
        <v>0</v>
      </c>
      <c r="D8926" s="229"/>
    </row>
    <row r="8927" spans="1:4">
      <c r="A8927" s="194" t="s">
        <v>9662</v>
      </c>
      <c r="B8927" s="198" t="s">
        <v>519</v>
      </c>
      <c r="C8927" s="196">
        <f>'4'!K27+'10'!K27</f>
        <v>0</v>
      </c>
      <c r="D8927" s="229"/>
    </row>
    <row r="8928" spans="1:4">
      <c r="A8928" s="194" t="s">
        <v>9663</v>
      </c>
      <c r="B8928" s="198" t="s">
        <v>521</v>
      </c>
      <c r="C8928" s="196">
        <f>'4'!K28+'10'!K28</f>
        <v>0</v>
      </c>
      <c r="D8928" s="229"/>
    </row>
    <row r="8929" spans="1:4">
      <c r="A8929" s="194" t="s">
        <v>9664</v>
      </c>
      <c r="B8929" s="198" t="s">
        <v>9050</v>
      </c>
      <c r="C8929" s="196">
        <f>'4'!K29+'10'!K29</f>
        <v>0</v>
      </c>
      <c r="D8929" s="229"/>
    </row>
    <row r="8930" spans="1:4">
      <c r="A8930" s="194" t="s">
        <v>9665</v>
      </c>
      <c r="B8930" s="198" t="s">
        <v>6988</v>
      </c>
      <c r="C8930" s="196">
        <f>'4'!K30+'10'!K30</f>
        <v>0</v>
      </c>
      <c r="D8930" s="229"/>
    </row>
    <row r="8931" spans="1:4">
      <c r="A8931" s="194" t="s">
        <v>9666</v>
      </c>
      <c r="B8931" s="198" t="s">
        <v>527</v>
      </c>
      <c r="C8931" s="196">
        <f>'4'!K31+'10'!K31</f>
        <v>0</v>
      </c>
      <c r="D8931" s="229"/>
    </row>
    <row r="8932" spans="1:4">
      <c r="A8932" s="194" t="s">
        <v>9667</v>
      </c>
      <c r="B8932" s="198" t="s">
        <v>529</v>
      </c>
      <c r="C8932" s="196">
        <f>'4'!K32+'10'!K32</f>
        <v>0</v>
      </c>
      <c r="D8932" s="229"/>
    </row>
    <row r="8933" spans="1:4">
      <c r="A8933" s="194" t="s">
        <v>9668</v>
      </c>
      <c r="B8933" s="198" t="s">
        <v>531</v>
      </c>
      <c r="C8933" s="196">
        <f>'4'!K33+'10'!K33</f>
        <v>0</v>
      </c>
      <c r="D8933" s="229"/>
    </row>
    <row r="8934" spans="1:4">
      <c r="A8934" s="194" t="s">
        <v>9669</v>
      </c>
      <c r="B8934" s="198" t="s">
        <v>533</v>
      </c>
      <c r="C8934" s="196">
        <f>'5'!K6+'11'!K6</f>
        <v>0</v>
      </c>
      <c r="D8934" s="229"/>
    </row>
    <row r="8935" spans="1:4">
      <c r="A8935" s="194" t="s">
        <v>9670</v>
      </c>
      <c r="B8935" s="198" t="s">
        <v>535</v>
      </c>
      <c r="C8935" s="196">
        <f>'5'!K7+'11'!K7</f>
        <v>0</v>
      </c>
      <c r="D8935" s="229"/>
    </row>
    <row r="8936" spans="1:4">
      <c r="A8936" s="194" t="s">
        <v>9671</v>
      </c>
      <c r="B8936" s="198" t="s">
        <v>537</v>
      </c>
      <c r="C8936" s="196">
        <f>'5'!K8+'11'!K8</f>
        <v>0</v>
      </c>
      <c r="D8936" s="229"/>
    </row>
    <row r="8937" spans="1:4">
      <c r="A8937" s="194" t="s">
        <v>9672</v>
      </c>
      <c r="B8937" s="198" t="s">
        <v>539</v>
      </c>
      <c r="C8937" s="196">
        <f>'5'!K9+'11'!K9</f>
        <v>0</v>
      </c>
      <c r="D8937" s="229"/>
    </row>
    <row r="8938" spans="1:4">
      <c r="A8938" s="194" t="s">
        <v>9673</v>
      </c>
      <c r="B8938" s="198" t="s">
        <v>541</v>
      </c>
      <c r="C8938" s="196">
        <f>'5'!K10+'11'!K10</f>
        <v>0</v>
      </c>
      <c r="D8938" s="229"/>
    </row>
    <row r="8939" spans="1:4">
      <c r="A8939" s="194" t="s">
        <v>9674</v>
      </c>
      <c r="B8939" s="198" t="s">
        <v>543</v>
      </c>
      <c r="C8939" s="196">
        <f>'5'!K11+'11'!K11</f>
        <v>0</v>
      </c>
      <c r="D8939" s="229"/>
    </row>
    <row r="8940" spans="1:4">
      <c r="A8940" s="194" t="s">
        <v>9675</v>
      </c>
      <c r="B8940" s="198" t="s">
        <v>545</v>
      </c>
      <c r="C8940" s="196">
        <f>'5'!K12+'11'!K12</f>
        <v>0</v>
      </c>
      <c r="D8940" s="229"/>
    </row>
    <row r="8941" spans="1:4">
      <c r="A8941" s="194" t="s">
        <v>9676</v>
      </c>
      <c r="B8941" s="198" t="s">
        <v>547</v>
      </c>
      <c r="C8941" s="196">
        <f>'5'!K13+'11'!K13</f>
        <v>0</v>
      </c>
      <c r="D8941" s="229"/>
    </row>
    <row r="8942" spans="1:4">
      <c r="A8942" s="194" t="s">
        <v>9677</v>
      </c>
      <c r="B8942" s="198" t="s">
        <v>549</v>
      </c>
      <c r="C8942" s="196">
        <f>'5'!K14+'11'!K14</f>
        <v>0</v>
      </c>
      <c r="D8942" s="229"/>
    </row>
    <row r="8943" spans="1:4">
      <c r="A8943" s="194" t="s">
        <v>9678</v>
      </c>
      <c r="B8943" s="198" t="s">
        <v>551</v>
      </c>
      <c r="C8943" s="196">
        <f>'5'!K15+'11'!K15</f>
        <v>0</v>
      </c>
      <c r="D8943" s="229"/>
    </row>
    <row r="8944" spans="1:4">
      <c r="A8944" s="194" t="s">
        <v>9679</v>
      </c>
      <c r="B8944" s="198" t="s">
        <v>553</v>
      </c>
      <c r="C8944" s="196">
        <f>'5'!K16+'11'!K16</f>
        <v>0</v>
      </c>
      <c r="D8944" s="229"/>
    </row>
    <row r="8945" spans="1:4">
      <c r="A8945" s="194" t="s">
        <v>9680</v>
      </c>
      <c r="B8945" s="198" t="s">
        <v>555</v>
      </c>
      <c r="C8945" s="196">
        <f>'5'!K17+'11'!K17</f>
        <v>0</v>
      </c>
      <c r="D8945" s="229"/>
    </row>
    <row r="8946" spans="1:4">
      <c r="A8946" s="194" t="s">
        <v>9681</v>
      </c>
      <c r="B8946" s="198" t="s">
        <v>559</v>
      </c>
      <c r="C8946" s="196">
        <f>'5'!K19+'11'!K19</f>
        <v>0</v>
      </c>
      <c r="D8946" s="229"/>
    </row>
    <row r="8947" spans="1:4">
      <c r="A8947" s="194" t="s">
        <v>9682</v>
      </c>
      <c r="B8947" s="198" t="s">
        <v>561</v>
      </c>
      <c r="C8947" s="196">
        <f>'5'!K20+'11'!K20</f>
        <v>0</v>
      </c>
      <c r="D8947" s="229"/>
    </row>
    <row r="8948" spans="1:4">
      <c r="A8948" s="194" t="s">
        <v>9683</v>
      </c>
      <c r="B8948" s="198" t="s">
        <v>563</v>
      </c>
      <c r="C8948" s="196">
        <f>'5'!K21+'11'!K21</f>
        <v>0</v>
      </c>
      <c r="D8948" s="229"/>
    </row>
    <row r="8949" spans="1:4">
      <c r="A8949" s="194" t="s">
        <v>9684</v>
      </c>
      <c r="B8949" s="198" t="s">
        <v>254</v>
      </c>
      <c r="C8949" s="196">
        <f>'5'!K22+'11'!K22</f>
        <v>0</v>
      </c>
      <c r="D8949" s="229"/>
    </row>
    <row r="8950" spans="1:4">
      <c r="A8950" s="194" t="s">
        <v>9685</v>
      </c>
      <c r="B8950" s="198" t="s">
        <v>566</v>
      </c>
      <c r="C8950" s="196">
        <f>'5'!K23+'11'!K23</f>
        <v>0</v>
      </c>
      <c r="D8950" s="229"/>
    </row>
    <row r="8951" spans="1:4">
      <c r="A8951" s="194" t="s">
        <v>9686</v>
      </c>
      <c r="B8951" s="198" t="s">
        <v>568</v>
      </c>
      <c r="C8951" s="196">
        <f>'5'!K24+'11'!K24</f>
        <v>0</v>
      </c>
      <c r="D8951" s="229"/>
    </row>
    <row r="8952" spans="1:4">
      <c r="A8952" s="194" t="s">
        <v>9687</v>
      </c>
      <c r="B8952" s="198" t="s">
        <v>570</v>
      </c>
      <c r="C8952" s="196">
        <f>'5'!K25+'11'!K25</f>
        <v>0</v>
      </c>
      <c r="D8952" s="229"/>
    </row>
    <row r="8953" spans="1:4">
      <c r="A8953" s="194" t="s">
        <v>9688</v>
      </c>
      <c r="B8953" s="198" t="s">
        <v>572</v>
      </c>
      <c r="C8953" s="196">
        <f>'5'!K26+'11'!K26</f>
        <v>0</v>
      </c>
      <c r="D8953" s="229"/>
    </row>
    <row r="8954" spans="1:4">
      <c r="A8954" s="194" t="s">
        <v>9689</v>
      </c>
      <c r="B8954" s="198" t="s">
        <v>574</v>
      </c>
      <c r="C8954" s="196">
        <f>'5'!K27+'11'!K27</f>
        <v>0</v>
      </c>
      <c r="D8954" s="229"/>
    </row>
    <row r="8955" spans="1:4">
      <c r="A8955" s="194" t="s">
        <v>9690</v>
      </c>
      <c r="B8955" s="198" t="s">
        <v>576</v>
      </c>
      <c r="C8955" s="196">
        <f>'5'!K28+'11'!K28</f>
        <v>0</v>
      </c>
      <c r="D8955" s="229"/>
    </row>
    <row r="8956" spans="1:4">
      <c r="A8956" s="194" t="s">
        <v>9691</v>
      </c>
      <c r="B8956" s="198" t="s">
        <v>578</v>
      </c>
      <c r="C8956" s="196">
        <f>'5'!K30+'11'!K30</f>
        <v>0</v>
      </c>
      <c r="D8956" s="229"/>
    </row>
    <row r="8957" spans="1:4">
      <c r="A8957" s="194" t="s">
        <v>9692</v>
      </c>
      <c r="B8957" s="198" t="s">
        <v>2034</v>
      </c>
      <c r="C8957" s="196">
        <f>'5'!K31+'11'!K31</f>
        <v>0</v>
      </c>
      <c r="D8957" s="229"/>
    </row>
    <row r="8958" spans="1:4">
      <c r="A8958" s="194" t="s">
        <v>9693</v>
      </c>
      <c r="B8958" s="198" t="s">
        <v>733</v>
      </c>
      <c r="C8958" s="196">
        <f>'6'!K6+'12'!K6</f>
        <v>0</v>
      </c>
      <c r="D8958" s="229"/>
    </row>
    <row r="8959" spans="1:4">
      <c r="A8959" s="194" t="s">
        <v>9694</v>
      </c>
      <c r="B8959" s="198" t="s">
        <v>7959</v>
      </c>
      <c r="C8959" s="196">
        <f>'6'!K7+'12'!K7</f>
        <v>0</v>
      </c>
      <c r="D8959" s="229"/>
    </row>
    <row r="8960" spans="1:4">
      <c r="A8960" s="194" t="s">
        <v>9695</v>
      </c>
      <c r="B8960" s="198" t="s">
        <v>584</v>
      </c>
      <c r="C8960" s="196">
        <f>'6'!K8+'12'!K8</f>
        <v>0</v>
      </c>
      <c r="D8960" s="229"/>
    </row>
    <row r="8961" spans="1:4">
      <c r="A8961" s="194" t="s">
        <v>9696</v>
      </c>
      <c r="B8961" s="198" t="s">
        <v>586</v>
      </c>
      <c r="C8961" s="196">
        <f>'6'!K13+'12'!K13</f>
        <v>0</v>
      </c>
      <c r="D8961" s="229"/>
    </row>
    <row r="8962" spans="1:4">
      <c r="A8962" s="194" t="s">
        <v>9697</v>
      </c>
      <c r="B8962" s="198" t="s">
        <v>588</v>
      </c>
      <c r="C8962" s="196">
        <f>'6'!K17+'12'!K17</f>
        <v>0</v>
      </c>
      <c r="D8962" s="229"/>
    </row>
    <row r="8963" spans="1:4">
      <c r="A8963" s="194" t="s">
        <v>9698</v>
      </c>
      <c r="B8963" s="198" t="s">
        <v>7964</v>
      </c>
      <c r="C8963" s="196">
        <f>'6'!K18+'12'!K18</f>
        <v>0</v>
      </c>
      <c r="D8963" s="229"/>
    </row>
    <row r="8964" ht="25.5" spans="1:4">
      <c r="A8964" s="194" t="s">
        <v>9699</v>
      </c>
      <c r="B8964" s="198" t="s">
        <v>2662</v>
      </c>
      <c r="C8964" s="196">
        <f>'6'!K19+'12'!K19</f>
        <v>0</v>
      </c>
      <c r="D8964" s="229"/>
    </row>
    <row r="8965" spans="1:4">
      <c r="A8965" s="194" t="s">
        <v>9700</v>
      </c>
      <c r="B8965" s="199" t="s">
        <v>592</v>
      </c>
      <c r="C8965" s="196">
        <f>'6'!K20+'12'!K20</f>
        <v>0</v>
      </c>
      <c r="D8965" s="229"/>
    </row>
    <row r="8966" spans="1:4">
      <c r="A8966" s="194" t="s">
        <v>9701</v>
      </c>
      <c r="B8966" s="198" t="s">
        <v>594</v>
      </c>
      <c r="C8966" s="196">
        <f>'6'!K22+'12'!K22</f>
        <v>0</v>
      </c>
      <c r="D8966" s="229"/>
    </row>
    <row r="8967" spans="1:4">
      <c r="A8967" s="194" t="s">
        <v>9702</v>
      </c>
      <c r="B8967" s="198" t="s">
        <v>596</v>
      </c>
      <c r="C8967" s="196">
        <f>'6'!K23+'12'!K23</f>
        <v>0</v>
      </c>
      <c r="D8967" s="229"/>
    </row>
    <row r="8968" spans="1:4">
      <c r="A8968" s="194" t="s">
        <v>9703</v>
      </c>
      <c r="B8968" s="198" t="s">
        <v>598</v>
      </c>
      <c r="C8968" s="196">
        <f>'6'!K24+'12'!K24</f>
        <v>0</v>
      </c>
      <c r="D8968" s="229"/>
    </row>
    <row r="8969" spans="1:4">
      <c r="A8969" s="194" t="s">
        <v>9704</v>
      </c>
      <c r="B8969" s="198" t="s">
        <v>600</v>
      </c>
      <c r="C8969" s="196">
        <f>'6'!K25+'12'!K25</f>
        <v>0</v>
      </c>
      <c r="D8969" s="229"/>
    </row>
    <row r="8970" spans="1:4">
      <c r="A8970" s="194" t="s">
        <v>9705</v>
      </c>
      <c r="B8970" s="198" t="s">
        <v>602</v>
      </c>
      <c r="C8970" s="196">
        <f>'6'!K26+'12'!K26</f>
        <v>0</v>
      </c>
      <c r="D8970" s="229"/>
    </row>
    <row r="8971" spans="1:4">
      <c r="A8971" s="194" t="s">
        <v>9706</v>
      </c>
      <c r="B8971" s="198" t="s">
        <v>559</v>
      </c>
      <c r="C8971" s="196">
        <f>'6'!K27+'12'!K27</f>
        <v>0</v>
      </c>
      <c r="D8971" s="229"/>
    </row>
    <row r="8972" spans="1:4">
      <c r="A8972" s="194" t="s">
        <v>9707</v>
      </c>
      <c r="B8972" s="198" t="s">
        <v>605</v>
      </c>
      <c r="C8972" s="196">
        <f>'7'!K6+'13'!K6</f>
        <v>0</v>
      </c>
      <c r="D8972" s="229"/>
    </row>
    <row r="8973" spans="1:4">
      <c r="A8973" s="194" t="s">
        <v>9708</v>
      </c>
      <c r="B8973" s="198" t="s">
        <v>607</v>
      </c>
      <c r="C8973" s="196">
        <f>'7'!K7+'13'!K7</f>
        <v>0</v>
      </c>
      <c r="D8973" s="229"/>
    </row>
    <row r="8974" spans="1:4">
      <c r="A8974" s="194" t="s">
        <v>9709</v>
      </c>
      <c r="B8974" s="198" t="s">
        <v>358</v>
      </c>
      <c r="C8974" s="196">
        <f>'7'!K8+'13'!K8</f>
        <v>0</v>
      </c>
      <c r="D8974" s="229"/>
    </row>
    <row r="8975" spans="1:4">
      <c r="A8975" s="194" t="s">
        <v>9710</v>
      </c>
      <c r="B8975" s="198" t="s">
        <v>610</v>
      </c>
      <c r="C8975" s="196">
        <f>'7'!K9+'13'!K9</f>
        <v>0</v>
      </c>
      <c r="D8975" s="229"/>
    </row>
    <row r="8976" spans="1:4">
      <c r="A8976" s="194" t="s">
        <v>9711</v>
      </c>
      <c r="B8976" s="198" t="s">
        <v>612</v>
      </c>
      <c r="C8976" s="196">
        <f>'7'!K10+'13'!K10</f>
        <v>0</v>
      </c>
      <c r="D8976" s="229"/>
    </row>
    <row r="8977" spans="1:4">
      <c r="A8977" s="194" t="s">
        <v>9712</v>
      </c>
      <c r="B8977" s="198" t="s">
        <v>614</v>
      </c>
      <c r="C8977" s="196">
        <f>'7'!K11+'13'!K11</f>
        <v>0</v>
      </c>
      <c r="D8977" s="229"/>
    </row>
    <row r="8978" spans="1:4">
      <c r="A8978" s="194" t="s">
        <v>9713</v>
      </c>
      <c r="B8978" s="198" t="s">
        <v>616</v>
      </c>
      <c r="C8978" s="196">
        <f>'7'!K12+'13'!K12</f>
        <v>0</v>
      </c>
      <c r="D8978" s="229"/>
    </row>
    <row r="8979" spans="1:4">
      <c r="A8979" s="194" t="s">
        <v>9714</v>
      </c>
      <c r="B8979" s="198" t="s">
        <v>618</v>
      </c>
      <c r="C8979" s="196">
        <f>'7'!K13+'13'!K13</f>
        <v>0</v>
      </c>
      <c r="D8979" s="229"/>
    </row>
    <row r="8980" spans="1:4">
      <c r="A8980" s="194" t="s">
        <v>9715</v>
      </c>
      <c r="B8980" s="198" t="s">
        <v>620</v>
      </c>
      <c r="C8980" s="196">
        <f>'7'!K19+'13'!K19</f>
        <v>0</v>
      </c>
      <c r="D8980" s="229"/>
    </row>
    <row r="8981" spans="1:4">
      <c r="A8981" s="194" t="s">
        <v>9716</v>
      </c>
      <c r="B8981" s="199" t="s">
        <v>622</v>
      </c>
      <c r="C8981" s="196">
        <f>'7'!K20+'13'!K20</f>
        <v>0</v>
      </c>
      <c r="D8981" s="229"/>
    </row>
    <row r="8982" spans="1:4">
      <c r="A8982" s="194" t="s">
        <v>9717</v>
      </c>
      <c r="B8982" s="199" t="s">
        <v>624</v>
      </c>
      <c r="C8982" s="196">
        <f>'7'!K21+'13'!K21</f>
        <v>0</v>
      </c>
      <c r="D8982" s="229"/>
    </row>
    <row r="8983" spans="1:4">
      <c r="A8983" s="194" t="s">
        <v>9718</v>
      </c>
      <c r="B8983" s="198" t="s">
        <v>626</v>
      </c>
      <c r="C8983" s="196">
        <f>'7'!K22+'13'!K22</f>
        <v>0</v>
      </c>
      <c r="D8983" s="229"/>
    </row>
    <row r="8984" spans="1:4">
      <c r="A8984" s="194" t="s">
        <v>9719</v>
      </c>
      <c r="B8984" s="198" t="s">
        <v>628</v>
      </c>
      <c r="C8984" s="196">
        <f>'7'!K23+'13'!K23</f>
        <v>0</v>
      </c>
      <c r="D8984" s="229"/>
    </row>
    <row r="8985" spans="1:4">
      <c r="A8985" s="194" t="s">
        <v>9720</v>
      </c>
      <c r="B8985" s="198" t="s">
        <v>630</v>
      </c>
      <c r="C8985" s="196">
        <f>'7'!K24+'13'!K24</f>
        <v>0</v>
      </c>
      <c r="D8985" s="229"/>
    </row>
    <row r="8986" spans="1:4">
      <c r="A8986" s="194" t="s">
        <v>9721</v>
      </c>
      <c r="B8986" s="198" t="s">
        <v>7361</v>
      </c>
      <c r="C8986" s="196">
        <f>'7'!K25+'13'!K25</f>
        <v>0</v>
      </c>
      <c r="D8986" s="229"/>
    </row>
    <row r="8987" ht="25.5" spans="1:4">
      <c r="A8987" s="194" t="s">
        <v>9722</v>
      </c>
      <c r="B8987" s="195" t="s">
        <v>7989</v>
      </c>
      <c r="C8987" s="196">
        <f>'2'!L11+'8'!L11</f>
        <v>0</v>
      </c>
      <c r="D8987" s="229"/>
    </row>
    <row r="8988" spans="1:4">
      <c r="A8988" s="194" t="s">
        <v>9723</v>
      </c>
      <c r="B8988" s="230" t="s">
        <v>7734</v>
      </c>
      <c r="C8988" s="196">
        <f>'2'!L12+'8'!L12</f>
        <v>0</v>
      </c>
      <c r="D8988" s="229"/>
    </row>
    <row r="8989" spans="1:4">
      <c r="A8989" s="194" t="s">
        <v>9724</v>
      </c>
      <c r="B8989" s="195" t="s">
        <v>2693</v>
      </c>
      <c r="C8989" s="196">
        <f>'2'!L13+'8'!L13</f>
        <v>0</v>
      </c>
      <c r="D8989" s="229"/>
    </row>
    <row r="8990" spans="1:4">
      <c r="A8990" s="194" t="s">
        <v>9725</v>
      </c>
      <c r="B8990" s="198" t="s">
        <v>394</v>
      </c>
      <c r="C8990" s="196">
        <f>'2'!L14+'8'!L14</f>
        <v>0</v>
      </c>
      <c r="D8990" s="229"/>
    </row>
    <row r="8991" spans="1:4">
      <c r="A8991" s="194" t="s">
        <v>9726</v>
      </c>
      <c r="B8991" s="198" t="s">
        <v>396</v>
      </c>
      <c r="C8991" s="196">
        <f>'2'!L15+'8'!L15</f>
        <v>0</v>
      </c>
      <c r="D8991" s="229"/>
    </row>
    <row r="8992" spans="1:4">
      <c r="A8992" s="194" t="s">
        <v>9727</v>
      </c>
      <c r="B8992" s="198" t="s">
        <v>398</v>
      </c>
      <c r="C8992" s="196">
        <f>'2'!L16+'8'!L16</f>
        <v>0</v>
      </c>
      <c r="D8992" s="229"/>
    </row>
    <row r="8993" spans="1:4">
      <c r="A8993" s="194" t="s">
        <v>9728</v>
      </c>
      <c r="B8993" s="198" t="s">
        <v>84</v>
      </c>
      <c r="C8993" s="196">
        <f>'2'!L17+'8'!L17</f>
        <v>0</v>
      </c>
      <c r="D8993" s="229"/>
    </row>
    <row r="8994" spans="1:4">
      <c r="A8994" s="194" t="s">
        <v>9729</v>
      </c>
      <c r="B8994" s="198" t="s">
        <v>401</v>
      </c>
      <c r="C8994" s="196">
        <f>'2'!L18+'8'!L18</f>
        <v>0</v>
      </c>
      <c r="D8994" s="229"/>
    </row>
    <row r="8995" spans="1:4">
      <c r="A8995" s="194" t="s">
        <v>9730</v>
      </c>
      <c r="B8995" s="198" t="s">
        <v>403</v>
      </c>
      <c r="C8995" s="196">
        <f>'2'!L19+'8'!L19</f>
        <v>0</v>
      </c>
      <c r="D8995" s="229"/>
    </row>
    <row r="8996" spans="1:4">
      <c r="A8996" s="194" t="s">
        <v>9731</v>
      </c>
      <c r="B8996" s="198" t="s">
        <v>405</v>
      </c>
      <c r="C8996" s="196">
        <f>'2'!L20+'8'!L20</f>
        <v>0</v>
      </c>
      <c r="D8996" s="229"/>
    </row>
    <row r="8997" spans="1:4">
      <c r="A8997" s="194" t="s">
        <v>9732</v>
      </c>
      <c r="B8997" s="198" t="s">
        <v>409</v>
      </c>
      <c r="C8997" s="196">
        <f>'2'!L22+'8'!L22</f>
        <v>0</v>
      </c>
      <c r="D8997" s="229"/>
    </row>
    <row r="8998" spans="1:4">
      <c r="A8998" s="194" t="s">
        <v>9733</v>
      </c>
      <c r="B8998" s="198" t="s">
        <v>411</v>
      </c>
      <c r="C8998" s="196">
        <f>'2'!L23+'8'!L23</f>
        <v>0</v>
      </c>
      <c r="D8998" s="229"/>
    </row>
    <row r="8999" spans="1:4">
      <c r="A8999" s="194" t="s">
        <v>9734</v>
      </c>
      <c r="B8999" s="198" t="s">
        <v>413</v>
      </c>
      <c r="C8999" s="196">
        <f>'2'!L24+'8'!L24</f>
        <v>0</v>
      </c>
      <c r="D8999" s="229"/>
    </row>
    <row r="9000" spans="1:4">
      <c r="A9000" s="194" t="s">
        <v>9735</v>
      </c>
      <c r="B9000" s="198" t="s">
        <v>415</v>
      </c>
      <c r="C9000" s="196">
        <f>'2'!L25+'8'!L25</f>
        <v>0</v>
      </c>
      <c r="D9000" s="229"/>
    </row>
    <row r="9001" spans="1:4">
      <c r="A9001" s="194" t="s">
        <v>9736</v>
      </c>
      <c r="B9001" s="198" t="s">
        <v>417</v>
      </c>
      <c r="C9001" s="196">
        <f>'2'!L26+'8'!L26</f>
        <v>0</v>
      </c>
      <c r="D9001" s="229"/>
    </row>
    <row r="9002" spans="1:4">
      <c r="A9002" s="194" t="s">
        <v>9737</v>
      </c>
      <c r="B9002" s="198" t="s">
        <v>419</v>
      </c>
      <c r="C9002" s="196">
        <f>'2'!L27+'8'!L27</f>
        <v>0</v>
      </c>
      <c r="D9002" s="229"/>
    </row>
    <row r="9003" spans="1:4">
      <c r="A9003" s="194" t="s">
        <v>9738</v>
      </c>
      <c r="B9003" s="198" t="s">
        <v>421</v>
      </c>
      <c r="C9003" s="196">
        <f>'2'!L28+'8'!L28</f>
        <v>0</v>
      </c>
      <c r="D9003" s="229"/>
    </row>
    <row r="9004" spans="1:4">
      <c r="A9004" s="194" t="s">
        <v>9739</v>
      </c>
      <c r="B9004" s="198" t="s">
        <v>423</v>
      </c>
      <c r="C9004" s="196">
        <f>'2'!L29+'8'!L29</f>
        <v>0</v>
      </c>
      <c r="D9004" s="229"/>
    </row>
    <row r="9005" spans="1:4">
      <c r="A9005" s="194" t="s">
        <v>9740</v>
      </c>
      <c r="B9005" s="198" t="s">
        <v>425</v>
      </c>
      <c r="C9005" s="196">
        <f>'3'!L6+'9'!L6</f>
        <v>0</v>
      </c>
      <c r="D9005" s="229"/>
    </row>
    <row r="9006" spans="1:4">
      <c r="A9006" s="194" t="s">
        <v>9741</v>
      </c>
      <c r="B9006" s="198" t="s">
        <v>427</v>
      </c>
      <c r="C9006" s="196">
        <f>'3'!L7+'9'!L7</f>
        <v>0</v>
      </c>
      <c r="D9006" s="229"/>
    </row>
    <row r="9007" spans="1:4">
      <c r="A9007" s="194" t="s">
        <v>9742</v>
      </c>
      <c r="B9007" s="198" t="s">
        <v>429</v>
      </c>
      <c r="C9007" s="196">
        <f>'3'!L8+'9'!L8</f>
        <v>0</v>
      </c>
      <c r="D9007" s="229"/>
    </row>
    <row r="9008" spans="1:4">
      <c r="A9008" s="194" t="s">
        <v>9743</v>
      </c>
      <c r="B9008" s="198" t="s">
        <v>431</v>
      </c>
      <c r="C9008" s="196">
        <f>'3'!L9+'9'!L9</f>
        <v>0</v>
      </c>
      <c r="D9008" s="229"/>
    </row>
    <row r="9009" spans="1:4">
      <c r="A9009" s="194" t="s">
        <v>9744</v>
      </c>
      <c r="B9009" s="198" t="s">
        <v>433</v>
      </c>
      <c r="C9009" s="196">
        <f>'3'!L10+'9'!L10</f>
        <v>0</v>
      </c>
      <c r="D9009" s="229"/>
    </row>
    <row r="9010" spans="1:4">
      <c r="A9010" s="194" t="s">
        <v>9745</v>
      </c>
      <c r="B9010" s="198" t="s">
        <v>435</v>
      </c>
      <c r="C9010" s="196">
        <f>'3'!L11+'9'!L11</f>
        <v>0</v>
      </c>
      <c r="D9010" s="229"/>
    </row>
    <row r="9011" spans="1:4">
      <c r="A9011" s="194" t="s">
        <v>9746</v>
      </c>
      <c r="B9011" s="198" t="s">
        <v>437</v>
      </c>
      <c r="C9011" s="196">
        <f>'3'!L12+'9'!L12</f>
        <v>0</v>
      </c>
      <c r="D9011" s="229"/>
    </row>
    <row r="9012" spans="1:4">
      <c r="A9012" s="194" t="s">
        <v>9747</v>
      </c>
      <c r="B9012" s="198" t="s">
        <v>439</v>
      </c>
      <c r="C9012" s="196">
        <f>'3'!L13+'9'!L13</f>
        <v>0</v>
      </c>
      <c r="D9012" s="229"/>
    </row>
    <row r="9013" spans="1:4">
      <c r="A9013" s="194" t="s">
        <v>9748</v>
      </c>
      <c r="B9013" s="198" t="s">
        <v>441</v>
      </c>
      <c r="C9013" s="196">
        <f>'3'!L14+'9'!L14</f>
        <v>0</v>
      </c>
      <c r="D9013" s="229"/>
    </row>
    <row r="9014" spans="1:4">
      <c r="A9014" s="194" t="s">
        <v>9749</v>
      </c>
      <c r="B9014" s="198" t="s">
        <v>443</v>
      </c>
      <c r="C9014" s="196">
        <f>'3'!L15+'9'!L15</f>
        <v>0</v>
      </c>
      <c r="D9014" s="229"/>
    </row>
    <row r="9015" spans="1:4">
      <c r="A9015" s="194" t="s">
        <v>9750</v>
      </c>
      <c r="B9015" s="198" t="s">
        <v>445</v>
      </c>
      <c r="C9015" s="196">
        <f>'3'!L16+'9'!L16</f>
        <v>0</v>
      </c>
      <c r="D9015" s="229"/>
    </row>
    <row r="9016" spans="1:4">
      <c r="A9016" s="194" t="s">
        <v>9751</v>
      </c>
      <c r="B9016" s="198" t="s">
        <v>447</v>
      </c>
      <c r="C9016" s="196">
        <f>'3'!L17+'9'!L17</f>
        <v>0</v>
      </c>
      <c r="D9016" s="229"/>
    </row>
    <row r="9017" spans="1:4">
      <c r="A9017" s="194" t="s">
        <v>9752</v>
      </c>
      <c r="B9017" s="198" t="s">
        <v>449</v>
      </c>
      <c r="C9017" s="196">
        <f>'3'!L18+'9'!L18</f>
        <v>0</v>
      </c>
      <c r="D9017" s="229"/>
    </row>
    <row r="9018" spans="1:4">
      <c r="A9018" s="194" t="s">
        <v>9753</v>
      </c>
      <c r="B9018" s="198" t="s">
        <v>451</v>
      </c>
      <c r="C9018" s="196">
        <f>'3'!L19+'9'!L19</f>
        <v>0</v>
      </c>
      <c r="D9018" s="229"/>
    </row>
    <row r="9019" spans="1:4">
      <c r="A9019" s="194" t="s">
        <v>9754</v>
      </c>
      <c r="B9019" s="198" t="s">
        <v>453</v>
      </c>
      <c r="C9019" s="196">
        <f>'3'!L20+'9'!L20</f>
        <v>0</v>
      </c>
      <c r="D9019" s="229"/>
    </row>
    <row r="9020" spans="1:4">
      <c r="A9020" s="194" t="s">
        <v>9755</v>
      </c>
      <c r="B9020" s="198" t="s">
        <v>455</v>
      </c>
      <c r="C9020" s="196">
        <f>'3'!L21+'9'!L21</f>
        <v>0</v>
      </c>
      <c r="D9020" s="229"/>
    </row>
    <row r="9021" spans="1:4">
      <c r="A9021" s="194" t="s">
        <v>9756</v>
      </c>
      <c r="B9021" s="198" t="s">
        <v>457</v>
      </c>
      <c r="C9021" s="196">
        <f>'3'!L22+'9'!L22</f>
        <v>0</v>
      </c>
      <c r="D9021" s="229"/>
    </row>
    <row r="9022" spans="1:4">
      <c r="A9022" s="194" t="s">
        <v>9757</v>
      </c>
      <c r="B9022" s="198" t="s">
        <v>459</v>
      </c>
      <c r="C9022" s="196">
        <f>'3'!L23+'9'!L23</f>
        <v>0</v>
      </c>
      <c r="D9022" s="229"/>
    </row>
    <row r="9023" spans="1:4">
      <c r="A9023" s="194" t="s">
        <v>9758</v>
      </c>
      <c r="B9023" s="198" t="s">
        <v>461</v>
      </c>
      <c r="C9023" s="196">
        <f>'3'!L24+'9'!L24</f>
        <v>0</v>
      </c>
      <c r="D9023" s="229"/>
    </row>
    <row r="9024" spans="1:4">
      <c r="A9024" s="194" t="s">
        <v>9759</v>
      </c>
      <c r="B9024" s="198" t="s">
        <v>463</v>
      </c>
      <c r="C9024" s="196">
        <f>'3'!L25+'9'!L25</f>
        <v>0</v>
      </c>
      <c r="D9024" s="229"/>
    </row>
    <row r="9025" spans="1:4">
      <c r="A9025" s="194" t="s">
        <v>9760</v>
      </c>
      <c r="B9025" s="198" t="s">
        <v>465</v>
      </c>
      <c r="C9025" s="196">
        <f>'3'!L26+'9'!L26</f>
        <v>0</v>
      </c>
      <c r="D9025" s="229"/>
    </row>
    <row r="9026" spans="1:4">
      <c r="A9026" s="194" t="s">
        <v>9761</v>
      </c>
      <c r="B9026" s="198" t="s">
        <v>467</v>
      </c>
      <c r="C9026" s="196">
        <f>'3'!L27+'9'!L27</f>
        <v>0</v>
      </c>
      <c r="D9026" s="229"/>
    </row>
    <row r="9027" spans="1:4">
      <c r="A9027" s="194" t="s">
        <v>9762</v>
      </c>
      <c r="B9027" s="198" t="s">
        <v>469</v>
      </c>
      <c r="C9027" s="196">
        <f>'3'!L28+'9'!L28</f>
        <v>0</v>
      </c>
      <c r="D9027" s="229"/>
    </row>
    <row r="9028" spans="1:4">
      <c r="A9028" s="194" t="s">
        <v>9763</v>
      </c>
      <c r="B9028" s="198" t="s">
        <v>471</v>
      </c>
      <c r="C9028" s="196">
        <f>'3'!L29+'9'!L29</f>
        <v>0</v>
      </c>
      <c r="D9028" s="229"/>
    </row>
    <row r="9029" ht="25.5" spans="1:4">
      <c r="A9029" s="194" t="s">
        <v>9764</v>
      </c>
      <c r="B9029" s="199" t="s">
        <v>473</v>
      </c>
      <c r="C9029" s="196">
        <f>'3'!L30+'9'!L30</f>
        <v>0</v>
      </c>
      <c r="D9029" s="229"/>
    </row>
    <row r="9030" spans="1:4">
      <c r="A9030" s="194" t="s">
        <v>9765</v>
      </c>
      <c r="B9030" s="198" t="s">
        <v>475</v>
      </c>
      <c r="C9030" s="196">
        <f>'3'!L31+'9'!L31</f>
        <v>0</v>
      </c>
      <c r="D9030" s="229"/>
    </row>
    <row r="9031" spans="1:4">
      <c r="A9031" s="194" t="s">
        <v>9766</v>
      </c>
      <c r="B9031" s="198" t="s">
        <v>477</v>
      </c>
      <c r="C9031" s="196">
        <f>'4'!L6+'10'!L6</f>
        <v>0</v>
      </c>
      <c r="D9031" s="229"/>
    </row>
    <row r="9032" spans="1:4">
      <c r="A9032" s="194" t="s">
        <v>9767</v>
      </c>
      <c r="B9032" s="199" t="s">
        <v>479</v>
      </c>
      <c r="C9032" s="196">
        <f>'4'!L7+'10'!L7</f>
        <v>0</v>
      </c>
      <c r="D9032" s="229"/>
    </row>
    <row r="9033" spans="1:4">
      <c r="A9033" s="194" t="s">
        <v>9768</v>
      </c>
      <c r="B9033" s="198" t="s">
        <v>481</v>
      </c>
      <c r="C9033" s="196">
        <f>'4'!L8+'10'!L8</f>
        <v>0</v>
      </c>
      <c r="D9033" s="229"/>
    </row>
    <row r="9034" spans="1:4">
      <c r="A9034" s="194" t="s">
        <v>9769</v>
      </c>
      <c r="B9034" s="198" t="s">
        <v>483</v>
      </c>
      <c r="C9034" s="196">
        <f>'4'!L9+'10'!L9</f>
        <v>0</v>
      </c>
      <c r="D9034" s="229"/>
    </row>
    <row r="9035" spans="1:4">
      <c r="A9035" s="194" t="s">
        <v>9770</v>
      </c>
      <c r="B9035" s="198" t="s">
        <v>485</v>
      </c>
      <c r="C9035" s="196">
        <f>'4'!L10+'10'!L10</f>
        <v>0</v>
      </c>
      <c r="D9035" s="229"/>
    </row>
    <row r="9036" spans="1:4">
      <c r="A9036" s="194" t="s">
        <v>9771</v>
      </c>
      <c r="B9036" s="198" t="s">
        <v>487</v>
      </c>
      <c r="C9036" s="196">
        <f>'4'!L11+'10'!L11</f>
        <v>0</v>
      </c>
      <c r="D9036" s="229"/>
    </row>
    <row r="9037" spans="1:4">
      <c r="A9037" s="194" t="s">
        <v>9772</v>
      </c>
      <c r="B9037" s="198" t="s">
        <v>489</v>
      </c>
      <c r="C9037" s="196">
        <f>'4'!L12+'10'!L12</f>
        <v>0</v>
      </c>
      <c r="D9037" s="229"/>
    </row>
    <row r="9038" spans="1:4">
      <c r="A9038" s="194" t="s">
        <v>9773</v>
      </c>
      <c r="B9038" s="198" t="s">
        <v>491</v>
      </c>
      <c r="C9038" s="196">
        <f>'4'!L13+'10'!L13</f>
        <v>0</v>
      </c>
      <c r="D9038" s="229"/>
    </row>
    <row r="9039" spans="1:4">
      <c r="A9039" s="194" t="s">
        <v>9774</v>
      </c>
      <c r="B9039" s="198" t="s">
        <v>493</v>
      </c>
      <c r="C9039" s="196">
        <f>'4'!L14+'10'!L14</f>
        <v>0</v>
      </c>
      <c r="D9039" s="229"/>
    </row>
    <row r="9040" spans="1:4">
      <c r="A9040" s="194" t="s">
        <v>9775</v>
      </c>
      <c r="B9040" s="198" t="s">
        <v>495</v>
      </c>
      <c r="C9040" s="196">
        <f>'4'!L15+'10'!L15</f>
        <v>0</v>
      </c>
      <c r="D9040" s="229"/>
    </row>
    <row r="9041" spans="1:4">
      <c r="A9041" s="194" t="s">
        <v>9776</v>
      </c>
      <c r="B9041" s="198" t="s">
        <v>497</v>
      </c>
      <c r="C9041" s="196">
        <f>'4'!L16+'10'!L16</f>
        <v>0</v>
      </c>
      <c r="D9041" s="229"/>
    </row>
    <row r="9042" spans="1:4">
      <c r="A9042" s="194" t="s">
        <v>9777</v>
      </c>
      <c r="B9042" s="198" t="s">
        <v>499</v>
      </c>
      <c r="C9042" s="196">
        <f>'4'!L17+'10'!L17</f>
        <v>0</v>
      </c>
      <c r="D9042" s="229"/>
    </row>
    <row r="9043" spans="1:4">
      <c r="A9043" s="194" t="s">
        <v>9778</v>
      </c>
      <c r="B9043" s="198" t="s">
        <v>501</v>
      </c>
      <c r="C9043" s="196">
        <f>'4'!L18+'10'!L18</f>
        <v>0</v>
      </c>
      <c r="D9043" s="229"/>
    </row>
    <row r="9044" spans="1:4">
      <c r="A9044" s="194" t="s">
        <v>9779</v>
      </c>
      <c r="B9044" s="198" t="s">
        <v>503</v>
      </c>
      <c r="C9044" s="196">
        <f>'4'!L19+'10'!L19</f>
        <v>0</v>
      </c>
      <c r="D9044" s="229"/>
    </row>
    <row r="9045" spans="1:4">
      <c r="A9045" s="194" t="s">
        <v>9780</v>
      </c>
      <c r="B9045" s="198" t="s">
        <v>505</v>
      </c>
      <c r="C9045" s="196">
        <f>'4'!L20+'10'!L20</f>
        <v>0</v>
      </c>
      <c r="D9045" s="229"/>
    </row>
    <row r="9046" spans="1:4">
      <c r="A9046" s="194" t="s">
        <v>9781</v>
      </c>
      <c r="B9046" s="198" t="s">
        <v>507</v>
      </c>
      <c r="C9046" s="196">
        <f>'4'!L21+'10'!L21</f>
        <v>0</v>
      </c>
      <c r="D9046" s="229"/>
    </row>
    <row r="9047" spans="1:4">
      <c r="A9047" s="194" t="s">
        <v>9782</v>
      </c>
      <c r="B9047" s="198" t="s">
        <v>509</v>
      </c>
      <c r="C9047" s="196">
        <f>'4'!L22+'10'!L22</f>
        <v>0</v>
      </c>
      <c r="D9047" s="229"/>
    </row>
    <row r="9048" spans="1:4">
      <c r="A9048" s="194" t="s">
        <v>9783</v>
      </c>
      <c r="B9048" s="198" t="s">
        <v>511</v>
      </c>
      <c r="C9048" s="196">
        <f>'4'!L23+'10'!L23</f>
        <v>0</v>
      </c>
      <c r="D9048" s="229"/>
    </row>
    <row r="9049" spans="1:4">
      <c r="A9049" s="194" t="s">
        <v>9784</v>
      </c>
      <c r="B9049" s="198" t="s">
        <v>513</v>
      </c>
      <c r="C9049" s="196">
        <f>'4'!L24+'10'!L24</f>
        <v>0</v>
      </c>
      <c r="D9049" s="229"/>
    </row>
    <row r="9050" spans="1:4">
      <c r="A9050" s="194" t="s">
        <v>9785</v>
      </c>
      <c r="B9050" s="198" t="s">
        <v>515</v>
      </c>
      <c r="C9050" s="196">
        <f>'4'!L25+'10'!L25</f>
        <v>0</v>
      </c>
      <c r="D9050" s="229"/>
    </row>
    <row r="9051" spans="1:4">
      <c r="A9051" s="194" t="s">
        <v>9786</v>
      </c>
      <c r="B9051" s="198" t="s">
        <v>517</v>
      </c>
      <c r="C9051" s="196">
        <f>'4'!L26+'10'!L26</f>
        <v>0</v>
      </c>
      <c r="D9051" s="229"/>
    </row>
    <row r="9052" spans="1:4">
      <c r="A9052" s="194" t="s">
        <v>9787</v>
      </c>
      <c r="B9052" s="198" t="s">
        <v>519</v>
      </c>
      <c r="C9052" s="196">
        <f>'4'!L27+'10'!L27</f>
        <v>0</v>
      </c>
      <c r="D9052" s="229"/>
    </row>
    <row r="9053" spans="1:4">
      <c r="A9053" s="194" t="s">
        <v>9788</v>
      </c>
      <c r="B9053" s="198" t="s">
        <v>521</v>
      </c>
      <c r="C9053" s="196">
        <f>'4'!L28+'10'!L28</f>
        <v>0</v>
      </c>
      <c r="D9053" s="229"/>
    </row>
    <row r="9054" spans="1:4">
      <c r="A9054" s="194" t="s">
        <v>9789</v>
      </c>
      <c r="B9054" s="198" t="s">
        <v>9050</v>
      </c>
      <c r="C9054" s="196">
        <f>'4'!L29+'10'!L29</f>
        <v>0</v>
      </c>
      <c r="D9054" s="229"/>
    </row>
    <row r="9055" spans="1:4">
      <c r="A9055" s="194" t="s">
        <v>9790</v>
      </c>
      <c r="B9055" s="198" t="s">
        <v>6988</v>
      </c>
      <c r="C9055" s="196">
        <f>'4'!L30+'10'!L30</f>
        <v>0</v>
      </c>
      <c r="D9055" s="229"/>
    </row>
    <row r="9056" spans="1:4">
      <c r="A9056" s="194" t="s">
        <v>9791</v>
      </c>
      <c r="B9056" s="198" t="s">
        <v>527</v>
      </c>
      <c r="C9056" s="196">
        <f>'4'!L31+'10'!L31</f>
        <v>0</v>
      </c>
      <c r="D9056" s="229"/>
    </row>
    <row r="9057" spans="1:4">
      <c r="A9057" s="194" t="s">
        <v>9792</v>
      </c>
      <c r="B9057" s="198" t="s">
        <v>529</v>
      </c>
      <c r="C9057" s="196">
        <f>'4'!L32+'10'!L32</f>
        <v>0</v>
      </c>
      <c r="D9057" s="229"/>
    </row>
    <row r="9058" spans="1:4">
      <c r="A9058" s="194" t="s">
        <v>9793</v>
      </c>
      <c r="B9058" s="198" t="s">
        <v>531</v>
      </c>
      <c r="C9058" s="196">
        <f>'4'!L33+'10'!L33</f>
        <v>0</v>
      </c>
      <c r="D9058" s="229"/>
    </row>
    <row r="9059" spans="1:4">
      <c r="A9059" s="194" t="s">
        <v>9794</v>
      </c>
      <c r="B9059" s="198" t="s">
        <v>533</v>
      </c>
      <c r="C9059" s="196">
        <f>'5'!L6+'11'!L6</f>
        <v>0</v>
      </c>
      <c r="D9059" s="229"/>
    </row>
    <row r="9060" spans="1:4">
      <c r="A9060" s="194" t="s">
        <v>9795</v>
      </c>
      <c r="B9060" s="198" t="s">
        <v>535</v>
      </c>
      <c r="C9060" s="196">
        <f>'5'!L7+'11'!L7</f>
        <v>0</v>
      </c>
      <c r="D9060" s="229"/>
    </row>
    <row r="9061" spans="1:4">
      <c r="A9061" s="194" t="s">
        <v>9796</v>
      </c>
      <c r="B9061" s="198" t="s">
        <v>537</v>
      </c>
      <c r="C9061" s="196">
        <f>'5'!L8+'11'!L8</f>
        <v>0</v>
      </c>
      <c r="D9061" s="229"/>
    </row>
    <row r="9062" spans="1:4">
      <c r="A9062" s="194" t="s">
        <v>9797</v>
      </c>
      <c r="B9062" s="198" t="s">
        <v>539</v>
      </c>
      <c r="C9062" s="196">
        <f>'5'!L9+'11'!L9</f>
        <v>0</v>
      </c>
      <c r="D9062" s="229"/>
    </row>
    <row r="9063" spans="1:4">
      <c r="A9063" s="194" t="s">
        <v>9798</v>
      </c>
      <c r="B9063" s="198" t="s">
        <v>541</v>
      </c>
      <c r="C9063" s="196">
        <f>'5'!L10+'11'!L10</f>
        <v>0</v>
      </c>
      <c r="D9063" s="229"/>
    </row>
    <row r="9064" spans="1:4">
      <c r="A9064" s="194" t="s">
        <v>9799</v>
      </c>
      <c r="B9064" s="198" t="s">
        <v>543</v>
      </c>
      <c r="C9064" s="196">
        <f>'5'!L11+'11'!L11</f>
        <v>0</v>
      </c>
      <c r="D9064" s="229"/>
    </row>
    <row r="9065" spans="1:4">
      <c r="A9065" s="194" t="s">
        <v>9800</v>
      </c>
      <c r="B9065" s="198" t="s">
        <v>545</v>
      </c>
      <c r="C9065" s="196">
        <f>'5'!L12+'11'!L12</f>
        <v>0</v>
      </c>
      <c r="D9065" s="229"/>
    </row>
    <row r="9066" spans="1:4">
      <c r="A9066" s="194" t="s">
        <v>9801</v>
      </c>
      <c r="B9066" s="198" t="s">
        <v>547</v>
      </c>
      <c r="C9066" s="196">
        <f>'5'!L13+'11'!L13</f>
        <v>0</v>
      </c>
      <c r="D9066" s="229"/>
    </row>
    <row r="9067" spans="1:4">
      <c r="A9067" s="194" t="s">
        <v>9802</v>
      </c>
      <c r="B9067" s="198" t="s">
        <v>549</v>
      </c>
      <c r="C9067" s="196">
        <f>'5'!L14+'11'!L14</f>
        <v>0</v>
      </c>
      <c r="D9067" s="229"/>
    </row>
    <row r="9068" spans="1:4">
      <c r="A9068" s="194" t="s">
        <v>9803</v>
      </c>
      <c r="B9068" s="198" t="s">
        <v>551</v>
      </c>
      <c r="C9068" s="196">
        <f>'5'!L15+'11'!L15</f>
        <v>0</v>
      </c>
      <c r="D9068" s="229"/>
    </row>
    <row r="9069" spans="1:4">
      <c r="A9069" s="194" t="s">
        <v>9804</v>
      </c>
      <c r="B9069" s="198" t="s">
        <v>553</v>
      </c>
      <c r="C9069" s="196">
        <f>'5'!L16+'11'!L16</f>
        <v>0</v>
      </c>
      <c r="D9069" s="229"/>
    </row>
    <row r="9070" spans="1:4">
      <c r="A9070" s="194" t="s">
        <v>9805</v>
      </c>
      <c r="B9070" s="198" t="s">
        <v>555</v>
      </c>
      <c r="C9070" s="196">
        <f>'5'!L17+'11'!L17</f>
        <v>0</v>
      </c>
      <c r="D9070" s="229"/>
    </row>
    <row r="9071" spans="1:4">
      <c r="A9071" s="194" t="s">
        <v>9806</v>
      </c>
      <c r="B9071" s="198" t="s">
        <v>557</v>
      </c>
      <c r="C9071" s="196">
        <f>'5'!L18+'11'!L18</f>
        <v>0</v>
      </c>
      <c r="D9071" s="229"/>
    </row>
    <row r="9072" spans="1:4">
      <c r="A9072" s="194" t="s">
        <v>9807</v>
      </c>
      <c r="B9072" s="198" t="s">
        <v>559</v>
      </c>
      <c r="C9072" s="196">
        <f>'5'!L19+'11'!L19</f>
        <v>0</v>
      </c>
      <c r="D9072" s="229"/>
    </row>
    <row r="9073" spans="1:4">
      <c r="A9073" s="194" t="s">
        <v>9808</v>
      </c>
      <c r="B9073" s="198" t="s">
        <v>561</v>
      </c>
      <c r="C9073" s="196">
        <f>'5'!L20+'11'!L20</f>
        <v>0</v>
      </c>
      <c r="D9073" s="229"/>
    </row>
    <row r="9074" spans="1:4">
      <c r="A9074" s="194" t="s">
        <v>9809</v>
      </c>
      <c r="B9074" s="198" t="s">
        <v>563</v>
      </c>
      <c r="C9074" s="196">
        <f>'5'!L21+'11'!L21</f>
        <v>0</v>
      </c>
      <c r="D9074" s="229"/>
    </row>
    <row r="9075" spans="1:4">
      <c r="A9075" s="194" t="s">
        <v>9810</v>
      </c>
      <c r="B9075" s="198" t="s">
        <v>254</v>
      </c>
      <c r="C9075" s="196">
        <f>'5'!L22+'11'!L22</f>
        <v>0</v>
      </c>
      <c r="D9075" s="229"/>
    </row>
    <row r="9076" spans="1:4">
      <c r="A9076" s="194" t="s">
        <v>9811</v>
      </c>
      <c r="B9076" s="198" t="s">
        <v>566</v>
      </c>
      <c r="C9076" s="196">
        <f>'5'!L23+'11'!L23</f>
        <v>0</v>
      </c>
      <c r="D9076" s="229"/>
    </row>
    <row r="9077" spans="1:4">
      <c r="A9077" s="194" t="s">
        <v>9812</v>
      </c>
      <c r="B9077" s="198" t="s">
        <v>568</v>
      </c>
      <c r="C9077" s="196">
        <f>'5'!L24+'11'!L24</f>
        <v>0</v>
      </c>
      <c r="D9077" s="229"/>
    </row>
    <row r="9078" spans="1:4">
      <c r="A9078" s="194" t="s">
        <v>9813</v>
      </c>
      <c r="B9078" s="198" t="s">
        <v>570</v>
      </c>
      <c r="C9078" s="196">
        <f>'5'!L25+'11'!L25</f>
        <v>0</v>
      </c>
      <c r="D9078" s="229"/>
    </row>
    <row r="9079" spans="1:4">
      <c r="A9079" s="194" t="s">
        <v>9814</v>
      </c>
      <c r="B9079" s="198" t="s">
        <v>572</v>
      </c>
      <c r="C9079" s="196">
        <f>'5'!L26+'11'!L26</f>
        <v>0</v>
      </c>
      <c r="D9079" s="229"/>
    </row>
    <row r="9080" spans="1:4">
      <c r="A9080" s="194" t="s">
        <v>9815</v>
      </c>
      <c r="B9080" s="198" t="s">
        <v>574</v>
      </c>
      <c r="C9080" s="196">
        <f>'5'!L27+'11'!L27</f>
        <v>0</v>
      </c>
      <c r="D9080" s="229"/>
    </row>
    <row r="9081" spans="1:4">
      <c r="A9081" s="194" t="s">
        <v>9816</v>
      </c>
      <c r="B9081" s="198" t="s">
        <v>576</v>
      </c>
      <c r="C9081" s="196">
        <f>'5'!L28+'11'!L28</f>
        <v>0</v>
      </c>
      <c r="D9081" s="229"/>
    </row>
    <row r="9082" spans="1:4">
      <c r="A9082" s="194" t="s">
        <v>9817</v>
      </c>
      <c r="B9082" s="198" t="s">
        <v>578</v>
      </c>
      <c r="C9082" s="196">
        <f>'5'!L30+'11'!L30</f>
        <v>0</v>
      </c>
      <c r="D9082" s="229"/>
    </row>
    <row r="9083" spans="1:4">
      <c r="A9083" s="194" t="s">
        <v>9818</v>
      </c>
      <c r="B9083" s="198" t="s">
        <v>2034</v>
      </c>
      <c r="C9083" s="196">
        <f>'5'!L31+'11'!L31</f>
        <v>0</v>
      </c>
      <c r="D9083" s="229"/>
    </row>
    <row r="9084" spans="1:4">
      <c r="A9084" s="194" t="s">
        <v>9819</v>
      </c>
      <c r="B9084" s="198" t="s">
        <v>733</v>
      </c>
      <c r="C9084" s="196">
        <f>'6'!L6+'12'!L6</f>
        <v>0</v>
      </c>
      <c r="D9084" s="229"/>
    </row>
    <row r="9085" spans="1:4">
      <c r="A9085" s="194" t="s">
        <v>9820</v>
      </c>
      <c r="B9085" s="198" t="s">
        <v>582</v>
      </c>
      <c r="C9085" s="196">
        <f>'6'!L7+'12'!L7</f>
        <v>0</v>
      </c>
      <c r="D9085" s="229"/>
    </row>
    <row r="9086" spans="1:4">
      <c r="A9086" s="194" t="s">
        <v>9821</v>
      </c>
      <c r="B9086" s="198" t="s">
        <v>584</v>
      </c>
      <c r="C9086" s="196">
        <f>'6'!L8+'12'!L8</f>
        <v>0</v>
      </c>
      <c r="D9086" s="229"/>
    </row>
    <row r="9087" spans="1:4">
      <c r="A9087" s="194" t="s">
        <v>9822</v>
      </c>
      <c r="B9087" s="198" t="s">
        <v>586</v>
      </c>
      <c r="C9087" s="196">
        <f>'6'!L13+'12'!L13</f>
        <v>0</v>
      </c>
      <c r="D9087" s="229"/>
    </row>
    <row r="9088" spans="1:4">
      <c r="A9088" s="194" t="s">
        <v>9823</v>
      </c>
      <c r="B9088" s="198" t="s">
        <v>588</v>
      </c>
      <c r="C9088" s="196">
        <f>'6'!L17+'12'!L17</f>
        <v>0</v>
      </c>
      <c r="D9088" s="229"/>
    </row>
    <row r="9089" spans="1:4">
      <c r="A9089" s="194" t="s">
        <v>9824</v>
      </c>
      <c r="B9089" s="198" t="s">
        <v>7964</v>
      </c>
      <c r="C9089" s="196">
        <f>'6'!L18+'12'!L18</f>
        <v>0</v>
      </c>
      <c r="D9089" s="229"/>
    </row>
    <row r="9090" ht="25.5" spans="1:4">
      <c r="A9090" s="194" t="s">
        <v>9825</v>
      </c>
      <c r="B9090" s="198" t="s">
        <v>2662</v>
      </c>
      <c r="C9090" s="196">
        <f>'6'!L19+'12'!L19</f>
        <v>0</v>
      </c>
      <c r="D9090" s="229"/>
    </row>
    <row r="9091" spans="1:4">
      <c r="A9091" s="194" t="s">
        <v>9826</v>
      </c>
      <c r="B9091" s="199" t="s">
        <v>592</v>
      </c>
      <c r="C9091" s="196">
        <f>'6'!L20+'12'!L20</f>
        <v>0</v>
      </c>
      <c r="D9091" s="229"/>
    </row>
    <row r="9092" spans="1:4">
      <c r="A9092" s="194" t="s">
        <v>9827</v>
      </c>
      <c r="B9092" s="198" t="s">
        <v>594</v>
      </c>
      <c r="C9092" s="196">
        <f>'6'!L22+'12'!L22</f>
        <v>0</v>
      </c>
      <c r="D9092" s="229"/>
    </row>
    <row r="9093" spans="1:4">
      <c r="A9093" s="194" t="s">
        <v>9828</v>
      </c>
      <c r="B9093" s="198" t="s">
        <v>596</v>
      </c>
      <c r="C9093" s="196">
        <f>'6'!L23+'12'!L23</f>
        <v>0</v>
      </c>
      <c r="D9093" s="229"/>
    </row>
    <row r="9094" spans="1:4">
      <c r="A9094" s="194" t="s">
        <v>9829</v>
      </c>
      <c r="B9094" s="198" t="s">
        <v>598</v>
      </c>
      <c r="C9094" s="196">
        <f>'6'!L24+'12'!L24</f>
        <v>0</v>
      </c>
      <c r="D9094" s="229"/>
    </row>
    <row r="9095" spans="1:4">
      <c r="A9095" s="194" t="s">
        <v>9830</v>
      </c>
      <c r="B9095" s="198" t="s">
        <v>600</v>
      </c>
      <c r="C9095" s="196">
        <f>'6'!L25+'12'!L25</f>
        <v>0</v>
      </c>
      <c r="D9095" s="229"/>
    </row>
    <row r="9096" spans="1:4">
      <c r="A9096" s="194" t="s">
        <v>9831</v>
      </c>
      <c r="B9096" s="198" t="s">
        <v>602</v>
      </c>
      <c r="C9096" s="196">
        <f>'6'!L26+'12'!L26</f>
        <v>0</v>
      </c>
      <c r="D9096" s="229"/>
    </row>
    <row r="9097" spans="1:4">
      <c r="A9097" s="194" t="s">
        <v>9832</v>
      </c>
      <c r="B9097" s="198" t="s">
        <v>559</v>
      </c>
      <c r="C9097" s="196">
        <f>'6'!L27+'12'!L27</f>
        <v>0</v>
      </c>
      <c r="D9097" s="229"/>
    </row>
    <row r="9098" spans="1:4">
      <c r="A9098" s="194" t="s">
        <v>9833</v>
      </c>
      <c r="B9098" s="198" t="s">
        <v>605</v>
      </c>
      <c r="C9098" s="196">
        <f>'7'!L6+'13'!L6</f>
        <v>0</v>
      </c>
      <c r="D9098" s="229"/>
    </row>
    <row r="9099" spans="1:4">
      <c r="A9099" s="194" t="s">
        <v>9834</v>
      </c>
      <c r="B9099" s="198" t="s">
        <v>607</v>
      </c>
      <c r="C9099" s="196">
        <f>'7'!L7+'13'!L7</f>
        <v>0</v>
      </c>
      <c r="D9099" s="229"/>
    </row>
    <row r="9100" spans="1:4">
      <c r="A9100" s="194" t="s">
        <v>9835</v>
      </c>
      <c r="B9100" s="198" t="s">
        <v>358</v>
      </c>
      <c r="C9100" s="196">
        <f>'7'!L8+'13'!L8</f>
        <v>0</v>
      </c>
      <c r="D9100" s="229"/>
    </row>
    <row r="9101" spans="1:4">
      <c r="A9101" s="194" t="s">
        <v>9836</v>
      </c>
      <c r="B9101" s="198" t="s">
        <v>610</v>
      </c>
      <c r="C9101" s="196">
        <f>'7'!L9+'13'!L9</f>
        <v>0</v>
      </c>
      <c r="D9101" s="229"/>
    </row>
    <row r="9102" spans="1:4">
      <c r="A9102" s="194" t="s">
        <v>9837</v>
      </c>
      <c r="B9102" s="198" t="s">
        <v>612</v>
      </c>
      <c r="C9102" s="196">
        <f>'7'!L10+'13'!L10</f>
        <v>0</v>
      </c>
      <c r="D9102" s="229"/>
    </row>
    <row r="9103" spans="1:4">
      <c r="A9103" s="194" t="s">
        <v>9838</v>
      </c>
      <c r="B9103" s="198" t="s">
        <v>614</v>
      </c>
      <c r="C9103" s="196">
        <f>'7'!L11+'13'!L11</f>
        <v>0</v>
      </c>
      <c r="D9103" s="229"/>
    </row>
    <row r="9104" spans="1:4">
      <c r="A9104" s="194" t="s">
        <v>9839</v>
      </c>
      <c r="B9104" s="198" t="s">
        <v>616</v>
      </c>
      <c r="C9104" s="196">
        <f>'7'!L12+'13'!L12</f>
        <v>0</v>
      </c>
      <c r="D9104" s="229"/>
    </row>
    <row r="9105" spans="1:4">
      <c r="A9105" s="194" t="s">
        <v>9840</v>
      </c>
      <c r="B9105" s="198" t="s">
        <v>618</v>
      </c>
      <c r="C9105" s="196">
        <f>'7'!L13+'13'!L13</f>
        <v>0</v>
      </c>
      <c r="D9105" s="229"/>
    </row>
    <row r="9106" spans="1:4">
      <c r="A9106" s="194" t="s">
        <v>9841</v>
      </c>
      <c r="B9106" s="198" t="s">
        <v>620</v>
      </c>
      <c r="C9106" s="196">
        <f>'7'!L19+'13'!L19</f>
        <v>0</v>
      </c>
      <c r="D9106" s="229"/>
    </row>
    <row r="9107" spans="1:4">
      <c r="A9107" s="194" t="s">
        <v>9842</v>
      </c>
      <c r="B9107" s="199" t="s">
        <v>622</v>
      </c>
      <c r="C9107" s="196">
        <f>'7'!L20+'13'!L20</f>
        <v>0</v>
      </c>
      <c r="D9107" s="229"/>
    </row>
    <row r="9108" spans="1:4">
      <c r="A9108" s="194" t="s">
        <v>9843</v>
      </c>
      <c r="B9108" s="199" t="s">
        <v>624</v>
      </c>
      <c r="C9108" s="196">
        <f>'7'!L21+'13'!L21</f>
        <v>0</v>
      </c>
      <c r="D9108" s="229"/>
    </row>
    <row r="9109" spans="1:4">
      <c r="A9109" s="194" t="s">
        <v>9844</v>
      </c>
      <c r="B9109" s="198" t="s">
        <v>626</v>
      </c>
      <c r="C9109" s="196">
        <f>'7'!L22+'13'!L22</f>
        <v>0</v>
      </c>
      <c r="D9109" s="229"/>
    </row>
    <row r="9110" spans="1:4">
      <c r="A9110" s="194" t="s">
        <v>9845</v>
      </c>
      <c r="B9110" s="198" t="s">
        <v>628</v>
      </c>
      <c r="C9110" s="196">
        <f>'7'!L23+'13'!L23</f>
        <v>0</v>
      </c>
      <c r="D9110" s="229"/>
    </row>
    <row r="9111" spans="1:4">
      <c r="A9111" s="194" t="s">
        <v>9846</v>
      </c>
      <c r="B9111" s="198" t="s">
        <v>630</v>
      </c>
      <c r="C9111" s="196">
        <f>'7'!L24+'13'!L24</f>
        <v>0</v>
      </c>
      <c r="D9111" s="229"/>
    </row>
    <row r="9112" spans="1:4">
      <c r="A9112" s="194" t="s">
        <v>9847</v>
      </c>
      <c r="B9112" s="198" t="s">
        <v>7361</v>
      </c>
      <c r="C9112" s="196">
        <f>'7'!L25+'13'!L25</f>
        <v>0</v>
      </c>
      <c r="D9112" s="229"/>
    </row>
    <row r="9113" ht="51" spans="1:4">
      <c r="A9113" s="194" t="s">
        <v>9848</v>
      </c>
      <c r="B9113" s="201" t="s">
        <v>9849</v>
      </c>
      <c r="C9113" s="196">
        <f>'14'!K1</f>
        <v>0</v>
      </c>
      <c r="D9113" s="229"/>
    </row>
    <row r="9114" ht="25.5" spans="1:4">
      <c r="A9114" s="194" t="s">
        <v>9850</v>
      </c>
      <c r="B9114" s="201" t="s">
        <v>9851</v>
      </c>
      <c r="C9114" s="196">
        <f>'14'!E7</f>
        <v>0</v>
      </c>
      <c r="D9114" s="229"/>
    </row>
    <row r="9115" spans="1:4">
      <c r="A9115" s="194" t="s">
        <v>9852</v>
      </c>
      <c r="B9115" s="198" t="s">
        <v>9853</v>
      </c>
      <c r="C9115" s="196">
        <f>'14'!H7</f>
        <v>0</v>
      </c>
      <c r="D9115" s="229"/>
    </row>
    <row r="9116" ht="25.5" spans="1:4">
      <c r="A9116" s="194" t="s">
        <v>9854</v>
      </c>
      <c r="B9116" s="201" t="s">
        <v>9855</v>
      </c>
      <c r="C9116" s="196">
        <f>'14'!E9</f>
        <v>0</v>
      </c>
      <c r="D9116" s="229"/>
    </row>
    <row r="9117" spans="1:4">
      <c r="A9117" s="194" t="s">
        <v>9856</v>
      </c>
      <c r="B9117" s="198" t="s">
        <v>9853</v>
      </c>
      <c r="C9117" s="196">
        <f>'14'!H9</f>
        <v>0</v>
      </c>
      <c r="D9117" s="229"/>
    </row>
    <row r="9118" ht="38.25" spans="1:4">
      <c r="A9118" s="194" t="s">
        <v>9857</v>
      </c>
      <c r="B9118" s="201" t="s">
        <v>9858</v>
      </c>
      <c r="C9118" s="196">
        <f>'14'!E14</f>
        <v>0</v>
      </c>
      <c r="D9118" s="229"/>
    </row>
    <row r="9119" spans="1:4">
      <c r="A9119" s="194" t="s">
        <v>9859</v>
      </c>
      <c r="B9119" s="198" t="s">
        <v>9853</v>
      </c>
      <c r="C9119" s="196">
        <f>'14'!H14</f>
        <v>0</v>
      </c>
      <c r="D9119" s="229"/>
    </row>
    <row r="9120" ht="38.25" spans="1:4">
      <c r="A9120" s="194" t="s">
        <v>9860</v>
      </c>
      <c r="B9120" s="201" t="s">
        <v>9861</v>
      </c>
      <c r="C9120" s="196">
        <f>'14'!E16</f>
        <v>0</v>
      </c>
      <c r="D9120" s="229"/>
    </row>
    <row r="9121" spans="1:4">
      <c r="A9121" s="194" t="s">
        <v>9862</v>
      </c>
      <c r="B9121" s="198" t="s">
        <v>9853</v>
      </c>
      <c r="C9121" s="196">
        <f>'14'!H16</f>
        <v>0</v>
      </c>
      <c r="D9121" s="229"/>
    </row>
    <row r="9122" ht="25.5" spans="1:4">
      <c r="A9122" s="194" t="s">
        <v>9863</v>
      </c>
      <c r="B9122" s="201" t="s">
        <v>9864</v>
      </c>
      <c r="C9122" s="196">
        <f>'14'!G21</f>
        <v>0</v>
      </c>
      <c r="D9122" s="229"/>
    </row>
    <row r="9123" spans="1:4">
      <c r="A9123" s="194" t="s">
        <v>9865</v>
      </c>
      <c r="B9123" s="198" t="s">
        <v>9866</v>
      </c>
      <c r="C9123" s="196">
        <f>'14'!I23</f>
        <v>0</v>
      </c>
      <c r="D9123" s="229"/>
    </row>
    <row r="9124" ht="25.5" spans="1:4">
      <c r="A9124" s="194" t="s">
        <v>9867</v>
      </c>
      <c r="B9124" s="201" t="s">
        <v>9868</v>
      </c>
      <c r="C9124" s="196">
        <f>'14'!G28</f>
        <v>0</v>
      </c>
      <c r="D9124" s="229"/>
    </row>
    <row r="9125" ht="13.5" spans="1:4">
      <c r="A9125" s="231" t="s">
        <v>9869</v>
      </c>
      <c r="B9125" s="232" t="s">
        <v>9866</v>
      </c>
      <c r="C9125" s="233">
        <f>'14'!I30</f>
        <v>0</v>
      </c>
      <c r="D9125" s="234"/>
    </row>
    <row r="9126" ht="39" spans="1:4">
      <c r="A9126" s="231" t="s">
        <v>9870</v>
      </c>
      <c r="B9126" s="201" t="s">
        <v>9871</v>
      </c>
      <c r="C9126" s="196">
        <f>SUM('2'!J13:J29)+SUM('3'!J6:J29)+'3'!J31+'4'!J6+SUM('4'!J8:J23)+SUM('5'!J13:J25)+'5'!J28</f>
        <v>0</v>
      </c>
      <c r="D9126" s="197" t="e">
        <f>IF(HLOOKUP(1,Tabel_Populatia,Raion+1,Rubrici)&lt;&gt;0,(SUM('2'!J13:J29)+SUM('3'!J6:J29)+'3'!J31+'4'!J6+SUM('4'!J8:J23)+SUM('5'!J13:J25)+'5'!J28)*10000/HLOOKUP(1,Tabel_Populatia,Raion+1,Rubrici),"Lipsa date")</f>
        <v>#N/A</v>
      </c>
    </row>
    <row r="9127" ht="13.5" spans="1:4">
      <c r="A9127" s="231" t="s">
        <v>9872</v>
      </c>
      <c r="B9127" s="206" t="s">
        <v>9873</v>
      </c>
      <c r="C9127" s="196">
        <f>SUM('8'!J13:J29)+SUM('9'!J6:J29)+'9'!J31+'10'!J6+SUM('10'!J8:J23)+SUM('11'!J13:J25)+'11'!J28</f>
        <v>0</v>
      </c>
      <c r="D9127" s="197" t="e">
        <f>IF(HLOOKUP(1,Tabel_Populatia,Raion+1,Rubrici)&lt;&gt;0,(SUM('8'!J13:J29)+SUM('9'!J6:J29)+'9'!J31+'10'!J6+SUM('10'!J8:J23)+SUM('11'!J13:J25)+'11'!J28)*10000/HLOOKUP(1,Tabel_Populatia,Raion+1,Rubrici),"Lipsa date")</f>
        <v>#N/A</v>
      </c>
    </row>
    <row r="9128" ht="13.5" spans="1:4">
      <c r="A9128" s="231" t="s">
        <v>9874</v>
      </c>
      <c r="B9128" s="206" t="s">
        <v>9875</v>
      </c>
      <c r="C9128" s="196">
        <f>SUM('2'!J13:J29)+SUM('3'!J6:J29)+'3'!J31+'4'!J6+SUM('4'!J8:J23)+SUM('5'!J13:J25)+'5'!J28+SUM('8'!J13:J29)+SUM('9'!J6:J29)+'9'!J31+'10'!J6+SUM('10'!J8:J23)+SUM('11'!J13:J25)+'11'!J28</f>
        <v>0</v>
      </c>
      <c r="D9128" s="197" t="e">
        <f>IF(HLOOKUP(1,Tabel_Populatia,Raion+1,Rubrici)&lt;&gt;0,(SUM('2'!J13:J29)+SUM('3'!J6:J29)+'3'!J31+'4'!J6+SUM('4'!J8:J23)+SUM('5'!J13:J25)+'5'!J28+SUM('8'!J13:J29)+SUM('9'!J6:J29)+'9'!J31+'10'!J6+SUM('10'!J8:J23)+SUM('11'!J13:J25)+'11'!J28)*10000/HLOOKUP(1,Tabel_Populatia,Raion+1,Rubrici),"Lipsa date")</f>
        <v>#N/A</v>
      </c>
    </row>
    <row r="9129" ht="26.25" spans="1:4">
      <c r="A9129" s="231" t="s">
        <v>9876</v>
      </c>
      <c r="B9129" s="201" t="s">
        <v>9877</v>
      </c>
      <c r="C9129" s="196">
        <f>'2'!J12</f>
        <v>0</v>
      </c>
      <c r="D9129" s="235" t="e">
        <f>'2'!J12*100/'2'!J11</f>
        <v>#DIV/0!</v>
      </c>
    </row>
    <row r="9130" ht="13.5" spans="1:4">
      <c r="A9130" s="231" t="s">
        <v>9878</v>
      </c>
      <c r="B9130" s="206" t="s">
        <v>9873</v>
      </c>
      <c r="C9130" s="196">
        <f>'8'!J12</f>
        <v>0</v>
      </c>
      <c r="D9130" s="235">
        <f>'8'!J12*100/'8'!J11</f>
        <v>0</v>
      </c>
    </row>
    <row r="9131" ht="13.5" spans="1:4">
      <c r="A9131" s="231" t="s">
        <v>9879</v>
      </c>
      <c r="B9131" s="206" t="s">
        <v>9875</v>
      </c>
      <c r="C9131" s="196">
        <f>'2'!J12+'8'!J12</f>
        <v>0</v>
      </c>
      <c r="D9131" s="235">
        <f>('2'!J12+'8'!J12)*100/('2'!J11+'8'!J11)</f>
        <v>0</v>
      </c>
    </row>
    <row r="9132" ht="26.25" spans="1:4">
      <c r="A9132" s="231" t="s">
        <v>9880</v>
      </c>
      <c r="B9132" s="201" t="s">
        <v>9881</v>
      </c>
      <c r="C9132" s="196">
        <f>'2'!J11-'2'!K11-'2'!L11</f>
        <v>0</v>
      </c>
      <c r="D9132" s="197" t="e">
        <f>IF(HLOOKUP(1,Tabel_Populatia,Raion+1,Rubrici)&lt;&gt;0,('2'!J11-'2'!K11-'2'!L11)*10000/HLOOKUP(1,Tabel_Populatia,Raion+1,Rubrici),"Lipsa date")</f>
        <v>#N/A</v>
      </c>
    </row>
    <row r="9133" ht="13.5" spans="1:4">
      <c r="A9133" s="231" t="s">
        <v>9882</v>
      </c>
      <c r="B9133" s="206" t="s">
        <v>9873</v>
      </c>
      <c r="C9133" s="196">
        <f>'8'!J11-'8'!K11-'8'!L11</f>
        <v>1</v>
      </c>
      <c r="D9133" s="197" t="e">
        <f>IF(HLOOKUP(1,Tabel_Populatia,Raion+1,Rubrici)&lt;&gt;0,('8'!J11-'8'!K11-'8'!L11)*10000/HLOOKUP(1,Tabel_Populatia,Raion+1,Rubrici),"Lipsa date")</f>
        <v>#N/A</v>
      </c>
    </row>
    <row r="9134" ht="13.5" spans="1:4">
      <c r="A9134" s="231" t="s">
        <v>9883</v>
      </c>
      <c r="B9134" s="236" t="s">
        <v>9875</v>
      </c>
      <c r="C9134" s="237">
        <f>('2'!J11-'2'!K11-'2'!L11)+('8'!J11-'8'!K11-'8'!L11)</f>
        <v>1</v>
      </c>
      <c r="D9134" s="238" t="e">
        <f>IF(HLOOKUP(1,Tabel_Populatia,Raion+1,Rubrici)&lt;&gt;0,(('2'!J11-'2'!K11-'2'!L11)+('8'!J11-'8'!K11-'8'!L11))*10000/HLOOKUP(1,Tabel_Populatia,Raion+1,Rubrici),"Lipsa date")</f>
        <v>#N/A</v>
      </c>
    </row>
    <row r="9135" ht="39" spans="1:4">
      <c r="A9135" s="231" t="s">
        <v>9884</v>
      </c>
      <c r="B9135" s="201" t="s">
        <v>9885</v>
      </c>
      <c r="C9135" s="239">
        <f>'2'!J14-'2'!R14</f>
        <v>0</v>
      </c>
      <c r="D9135" s="240" t="e">
        <f>IF(HLOOKUP(2,Tabel_Populatia,Raion+1,Rubrici)&lt;&gt;0,('2'!J14-'2'!R14)*10000/HLOOKUP(2,Tabel_Populatia,Raion+1,Rubrici),"Lipsa date")</f>
        <v>#N/A</v>
      </c>
    </row>
    <row r="9136" ht="13.5" spans="1:4">
      <c r="A9136" s="231" t="s">
        <v>9886</v>
      </c>
      <c r="B9136" s="206" t="s">
        <v>9873</v>
      </c>
      <c r="C9136" s="196">
        <f>'8'!J14-'8'!R14</f>
        <v>0</v>
      </c>
      <c r="D9136" s="197" t="e">
        <f>IF(HLOOKUP(2,Tabel_Populatia,Raion+1,Rubrici)&lt;&gt;0,('8'!J14-'8'!R14)*10000/HLOOKUP(2,Tabel_Populatia,Raion+1,Rubrici),"Lipsa date")</f>
        <v>#N/A</v>
      </c>
    </row>
    <row r="9137" ht="13.5" spans="1:4">
      <c r="A9137" s="231" t="s">
        <v>9887</v>
      </c>
      <c r="B9137" s="206" t="s">
        <v>9875</v>
      </c>
      <c r="C9137" s="196">
        <f>('2'!J14-'2'!R14)+('8'!J14-'8'!R14)</f>
        <v>0</v>
      </c>
      <c r="D9137" s="197" t="e">
        <f>IF(HLOOKUP(2,Tabel_Populatia,Raion+1,Rubrici)&lt;&gt;0,(('2'!J14-'2'!R14)+('8'!J14-'8'!R14))*10000/HLOOKUP(2,Tabel_Populatia,Raion+1,Rubrici),"Lipsa date")</f>
        <v>#N/A</v>
      </c>
    </row>
    <row r="9138" ht="26.25" spans="1:4">
      <c r="A9138" s="231" t="s">
        <v>9888</v>
      </c>
      <c r="B9138" s="201" t="s">
        <v>9889</v>
      </c>
      <c r="C9138" s="196">
        <f>'2'!R14</f>
        <v>0</v>
      </c>
      <c r="D9138" s="197" t="e">
        <f>IF(HLOOKUP(3,Tabel_Populatia,Raion+1,Rubrici)&lt;&gt;0,'2'!R14*10000/HLOOKUP(3,Tabel_Populatia,Raion+1,Rubrici),"Lipsa date")</f>
        <v>#N/A</v>
      </c>
    </row>
    <row r="9139" ht="13.5" spans="1:4">
      <c r="A9139" s="231" t="s">
        <v>9890</v>
      </c>
      <c r="B9139" s="206" t="s">
        <v>9873</v>
      </c>
      <c r="C9139" s="196">
        <f>'8'!R14</f>
        <v>0</v>
      </c>
      <c r="D9139" s="197" t="e">
        <f>IF(HLOOKUP(3,Tabel_Populatia,Raion+1,Rubrici)&lt;&gt;0,'8'!R14*10000/HLOOKUP(3,Tabel_Populatia,Raion+1,Rubrici),"Lipsa date")</f>
        <v>#N/A</v>
      </c>
    </row>
    <row r="9140" ht="13.5" spans="1:4">
      <c r="A9140" s="231" t="s">
        <v>9891</v>
      </c>
      <c r="B9140" s="206" t="s">
        <v>9875</v>
      </c>
      <c r="C9140" s="196">
        <f>'2'!R14+'8'!R14</f>
        <v>0</v>
      </c>
      <c r="D9140" s="197" t="e">
        <f>IF(HLOOKUP(3,Tabel_Populatia,Raion+1,Rubrici)&lt;&gt;0,('2'!R14+'8'!R14)*10000/HLOOKUP(3,Tabel_Populatia,Raion+1,Rubrici),"Lipsa date")</f>
        <v>#N/A</v>
      </c>
    </row>
    <row r="9141" ht="26.25" spans="1:4">
      <c r="A9141" s="231" t="s">
        <v>9892</v>
      </c>
      <c r="B9141" s="201" t="s">
        <v>9893</v>
      </c>
      <c r="C9141" s="196">
        <f>'6'!J20-'6'!R20</f>
        <v>0</v>
      </c>
      <c r="D9141" s="197" t="e">
        <f>IF(HLOOKUP(2,Tabel_Populatia,Raion+1,Rubrici)&lt;&gt;0,('6'!J20-'6'!R20)*10000/HLOOKUP(2,Tabel_Populatia,Raion+1,Rubrici),"Lipsa date")</f>
        <v>#N/A</v>
      </c>
    </row>
    <row r="9142" ht="13.5" spans="1:4">
      <c r="A9142" s="231" t="s">
        <v>9894</v>
      </c>
      <c r="B9142" s="206" t="s">
        <v>9873</v>
      </c>
      <c r="C9142" s="196">
        <f>'12'!J20-'12'!R20</f>
        <v>0</v>
      </c>
      <c r="D9142" s="197" t="e">
        <f>IF(HLOOKUP(2,Tabel_Populatia,Raion+1,Rubrici)&lt;&gt;0,('12'!J20-'12'!R20)*10000/HLOOKUP(2,Tabel_Populatia,Raion+1,Rubrici),"Lipsa date")</f>
        <v>#N/A</v>
      </c>
    </row>
    <row r="9143" ht="13.5" spans="1:4">
      <c r="A9143" s="231" t="s">
        <v>9895</v>
      </c>
      <c r="B9143" s="206" t="s">
        <v>9875</v>
      </c>
      <c r="C9143" s="196">
        <f>('6'!J20-'6'!R20)+('12'!J20-'12'!R20)</f>
        <v>0</v>
      </c>
      <c r="D9143" s="197" t="e">
        <f>IF(HLOOKUP(2,Tabel_Populatia,Raion+1,Rubrici)&lt;&gt;0,(('6'!J20-'6'!R20)+('12'!J20-'12'!R20))*10000/HLOOKUP(2,Tabel_Populatia,Raion+1,Rubrici),"Lipsa date")</f>
        <v>#N/A</v>
      </c>
    </row>
    <row r="9144" ht="26.25" spans="1:4">
      <c r="A9144" s="231" t="s">
        <v>9896</v>
      </c>
      <c r="B9144" s="201" t="s">
        <v>9897</v>
      </c>
      <c r="C9144" s="196">
        <f>'6'!R20</f>
        <v>0</v>
      </c>
      <c r="D9144" s="197" t="e">
        <f>IF(HLOOKUP(3,Tabel_Populatia,Raion+1,Rubrici)&lt;&gt;0,'6'!R20*10000/HLOOKUP(3,Tabel_Populatia,Raion+1,Rubrici),"Lipsa date")</f>
        <v>#N/A</v>
      </c>
    </row>
    <row r="9145" ht="13.5" spans="1:4">
      <c r="A9145" s="231" t="s">
        <v>9898</v>
      </c>
      <c r="B9145" s="206" t="s">
        <v>9873</v>
      </c>
      <c r="C9145" s="196">
        <f>'12'!R20</f>
        <v>0</v>
      </c>
      <c r="D9145" s="197" t="e">
        <f>IF(HLOOKUP(3,Tabel_Populatia,Raion+1,Rubrici)&lt;&gt;0,'12'!R20*10000/HLOOKUP(3,Tabel_Populatia,Raion+1,Rubrici),"Lipsa date")</f>
        <v>#N/A</v>
      </c>
    </row>
    <row r="9146" ht="13.5" spans="1:4">
      <c r="A9146" s="231" t="s">
        <v>9899</v>
      </c>
      <c r="B9146" s="206" t="s">
        <v>9875</v>
      </c>
      <c r="C9146" s="196">
        <f>'6'!R20+'12'!R20</f>
        <v>0</v>
      </c>
      <c r="D9146" s="197" t="e">
        <f>IF(HLOOKUP(3,Tabel_Populatia,Raion+1,Rubrici)&lt;&gt;0,('6'!R20+'12'!R20)*10000/HLOOKUP(3,Tabel_Populatia,Raion+1,Rubrici),"Lipsa date")</f>
        <v>#N/A</v>
      </c>
    </row>
    <row r="9147" ht="26.25" spans="1:4">
      <c r="A9147" s="231" t="s">
        <v>9900</v>
      </c>
      <c r="B9147" s="201" t="s">
        <v>9901</v>
      </c>
      <c r="C9147" s="196">
        <f>'2'!J8</f>
        <v>0</v>
      </c>
      <c r="D9147" s="229"/>
    </row>
    <row r="9148" ht="13.5" spans="1:4">
      <c r="A9148" s="231" t="s">
        <v>9902</v>
      </c>
      <c r="B9148" s="206" t="s">
        <v>9873</v>
      </c>
      <c r="C9148" s="196">
        <f>'8'!J8</f>
        <v>1</v>
      </c>
      <c r="D9148" s="229"/>
    </row>
    <row r="9149" ht="13.5" spans="1:4">
      <c r="A9149" s="231" t="s">
        <v>9903</v>
      </c>
      <c r="B9149" s="206" t="s">
        <v>9875</v>
      </c>
      <c r="C9149" s="196">
        <f>'2'!J8+'8'!J8</f>
        <v>1</v>
      </c>
      <c r="D9149" s="229"/>
    </row>
    <row r="9150" ht="26.25" spans="1:4">
      <c r="A9150" s="231" t="s">
        <v>9904</v>
      </c>
      <c r="B9150" s="201" t="s">
        <v>9905</v>
      </c>
      <c r="C9150" s="196">
        <f>'2'!J8-'2'!R8</f>
        <v>0</v>
      </c>
      <c r="D9150" s="229"/>
    </row>
    <row r="9151" ht="13.5" spans="1:4">
      <c r="A9151" s="231" t="s">
        <v>9906</v>
      </c>
      <c r="B9151" s="206" t="s">
        <v>9873</v>
      </c>
      <c r="C9151" s="196">
        <f>'8'!J8-'8'!R8</f>
        <v>0</v>
      </c>
      <c r="D9151" s="229"/>
    </row>
    <row r="9152" ht="13.5" spans="1:4">
      <c r="A9152" s="231" t="s">
        <v>9907</v>
      </c>
      <c r="B9152" s="206" t="s">
        <v>9875</v>
      </c>
      <c r="C9152" s="196">
        <f>('2'!J8-'2'!R8)+('8'!J8-'8'!R8)</f>
        <v>0</v>
      </c>
      <c r="D9152" s="229"/>
    </row>
    <row r="9153" ht="26.25" spans="1:4">
      <c r="A9153" s="231" t="s">
        <v>9908</v>
      </c>
      <c r="B9153" s="201" t="s">
        <v>9909</v>
      </c>
      <c r="C9153" s="196">
        <f>'2'!R8</f>
        <v>0</v>
      </c>
      <c r="D9153" s="229"/>
    </row>
    <row r="9154" ht="13.5" spans="1:4">
      <c r="A9154" s="231" t="s">
        <v>9910</v>
      </c>
      <c r="B9154" s="206" t="s">
        <v>9873</v>
      </c>
      <c r="C9154" s="196">
        <f>'8'!R8</f>
        <v>1</v>
      </c>
      <c r="D9154" s="229"/>
    </row>
    <row r="9155" ht="13.5" spans="1:4">
      <c r="A9155" s="231" t="s">
        <v>9911</v>
      </c>
      <c r="B9155" s="206" t="s">
        <v>9875</v>
      </c>
      <c r="C9155" s="196">
        <f>'2'!R8+'8'!R8</f>
        <v>1</v>
      </c>
      <c r="D9155" s="229"/>
    </row>
    <row r="9156" ht="26.25" spans="1:4">
      <c r="A9156" s="231" t="s">
        <v>9912</v>
      </c>
      <c r="B9156" s="201" t="s">
        <v>9913</v>
      </c>
      <c r="C9156" s="196">
        <f>'2'!J9</f>
        <v>0</v>
      </c>
      <c r="D9156" s="229"/>
    </row>
    <row r="9157" ht="13.5" spans="1:4">
      <c r="A9157" s="231" t="s">
        <v>9914</v>
      </c>
      <c r="B9157" s="206" t="s">
        <v>9873</v>
      </c>
      <c r="C9157" s="196">
        <f>'8'!J9</f>
        <v>1</v>
      </c>
      <c r="D9157" s="229"/>
    </row>
    <row r="9158" ht="13.5" spans="1:4">
      <c r="A9158" s="231" t="s">
        <v>9915</v>
      </c>
      <c r="B9158" s="206" t="s">
        <v>9875</v>
      </c>
      <c r="C9158" s="196">
        <f>'2'!J9+'8'!J9</f>
        <v>1</v>
      </c>
      <c r="D9158" s="229"/>
    </row>
    <row r="9159" ht="39" spans="1:4">
      <c r="A9159" s="231" t="s">
        <v>9916</v>
      </c>
      <c r="B9159" s="201" t="s">
        <v>9917</v>
      </c>
      <c r="C9159" s="196">
        <f>'2'!J9-'2'!R9</f>
        <v>0</v>
      </c>
      <c r="D9159" s="229"/>
    </row>
    <row r="9160" ht="13.5" spans="1:4">
      <c r="A9160" s="231" t="s">
        <v>9918</v>
      </c>
      <c r="B9160" s="206" t="s">
        <v>9873</v>
      </c>
      <c r="C9160" s="196">
        <f>'8'!J9-'8'!R9</f>
        <v>0</v>
      </c>
      <c r="D9160" s="229"/>
    </row>
    <row r="9161" ht="13.5" spans="1:4">
      <c r="A9161" s="231" t="s">
        <v>9919</v>
      </c>
      <c r="B9161" s="206" t="s">
        <v>9875</v>
      </c>
      <c r="C9161" s="196">
        <f>('2'!J9-'2'!R9)+('8'!J9-'8'!R9)</f>
        <v>0</v>
      </c>
      <c r="D9161" s="229"/>
    </row>
    <row r="9162" ht="27" customHeight="1" spans="1:4">
      <c r="A9162" s="231" t="s">
        <v>9920</v>
      </c>
      <c r="B9162" s="241" t="s">
        <v>9921</v>
      </c>
      <c r="C9162" s="196">
        <f>'2'!R9</f>
        <v>0</v>
      </c>
      <c r="D9162" s="229"/>
    </row>
    <row r="9163" ht="13.5" spans="1:4">
      <c r="A9163" s="231" t="s">
        <v>9922</v>
      </c>
      <c r="B9163" s="206" t="s">
        <v>9873</v>
      </c>
      <c r="C9163" s="196">
        <f>'8'!R9</f>
        <v>1</v>
      </c>
      <c r="D9163" s="229"/>
    </row>
    <row r="9164" ht="13.5" spans="1:4">
      <c r="A9164" s="231" t="s">
        <v>9923</v>
      </c>
      <c r="B9164" s="206" t="s">
        <v>9875</v>
      </c>
      <c r="C9164" s="196">
        <f>'2'!R9+'8'!R9</f>
        <v>1</v>
      </c>
      <c r="D9164" s="229"/>
    </row>
    <row r="9165" ht="26.25" spans="1:4">
      <c r="A9165" s="231" t="s">
        <v>9924</v>
      </c>
      <c r="B9165" s="201" t="s">
        <v>9925</v>
      </c>
      <c r="C9165" s="196">
        <f>'2'!J10</f>
        <v>0</v>
      </c>
      <c r="D9165" s="229"/>
    </row>
    <row r="9166" ht="13.5" spans="1:4">
      <c r="A9166" s="231" t="s">
        <v>9926</v>
      </c>
      <c r="B9166" s="206" t="s">
        <v>9873</v>
      </c>
      <c r="C9166" s="196">
        <f>'8'!J10</f>
        <v>0</v>
      </c>
      <c r="D9166" s="229"/>
    </row>
    <row r="9167" ht="13.5" spans="1:4">
      <c r="A9167" s="231" t="s">
        <v>9927</v>
      </c>
      <c r="B9167" s="206" t="s">
        <v>9875</v>
      </c>
      <c r="C9167" s="196">
        <f>'2'!J10+'8'!J10</f>
        <v>0</v>
      </c>
      <c r="D9167" s="229"/>
    </row>
    <row r="9168" ht="26.25" spans="1:4">
      <c r="A9168" s="231" t="s">
        <v>9928</v>
      </c>
      <c r="B9168" s="201" t="s">
        <v>9929</v>
      </c>
      <c r="C9168" s="196">
        <f>'2'!J10-'2'!R10</f>
        <v>0</v>
      </c>
      <c r="D9168" s="229"/>
    </row>
    <row r="9169" ht="13.5" spans="1:4">
      <c r="A9169" s="231" t="s">
        <v>9930</v>
      </c>
      <c r="B9169" s="206" t="s">
        <v>9873</v>
      </c>
      <c r="C9169" s="196">
        <f>'8'!J10-'8'!R10</f>
        <v>0</v>
      </c>
      <c r="D9169" s="229"/>
    </row>
    <row r="9170" ht="13.5" spans="1:4">
      <c r="A9170" s="231" t="s">
        <v>9931</v>
      </c>
      <c r="B9170" s="206" t="s">
        <v>9875</v>
      </c>
      <c r="C9170" s="196">
        <f>('2'!J10-'2'!R10)+('8'!J10-'8'!R10)</f>
        <v>0</v>
      </c>
      <c r="D9170" s="229"/>
    </row>
    <row r="9171" ht="26.25" spans="1:4">
      <c r="A9171" s="231" t="s">
        <v>9932</v>
      </c>
      <c r="B9171" s="241" t="s">
        <v>9933</v>
      </c>
      <c r="C9171" s="196">
        <f>'2'!R10</f>
        <v>0</v>
      </c>
      <c r="D9171" s="229"/>
    </row>
    <row r="9172" ht="13.5" spans="1:4">
      <c r="A9172" s="231" t="s">
        <v>9934</v>
      </c>
      <c r="B9172" s="206" t="s">
        <v>9873</v>
      </c>
      <c r="C9172" s="196">
        <f>'8'!R10</f>
        <v>0</v>
      </c>
      <c r="D9172" s="229"/>
    </row>
    <row r="9173" ht="13.5" spans="1:4">
      <c r="A9173" s="231" t="s">
        <v>9935</v>
      </c>
      <c r="B9173" s="206" t="s">
        <v>9875</v>
      </c>
      <c r="C9173" s="196">
        <f>'2'!R10+'8'!R10</f>
        <v>0</v>
      </c>
      <c r="D9173" s="229"/>
    </row>
    <row r="9174" ht="26.25" spans="1:4">
      <c r="A9174" s="231" t="s">
        <v>9936</v>
      </c>
      <c r="B9174" s="201" t="s">
        <v>9937</v>
      </c>
      <c r="C9174" s="196">
        <f>'7'!J25-'7'!R25</f>
        <v>0</v>
      </c>
      <c r="D9174" s="229"/>
    </row>
    <row r="9175" ht="13.5" spans="1:4">
      <c r="A9175" s="231" t="s">
        <v>9938</v>
      </c>
      <c r="B9175" s="206" t="s">
        <v>9873</v>
      </c>
      <c r="C9175" s="196">
        <f>'13'!J25-'13'!R25</f>
        <v>0</v>
      </c>
      <c r="D9175" s="229"/>
    </row>
    <row r="9176" ht="13.5" spans="1:4">
      <c r="A9176" s="231" t="s">
        <v>9939</v>
      </c>
      <c r="B9176" s="206" t="s">
        <v>9875</v>
      </c>
      <c r="C9176" s="196">
        <f>('7'!J25-'7'!R25)+('13'!J25-'13'!R25)</f>
        <v>0</v>
      </c>
      <c r="D9176" s="229"/>
    </row>
    <row r="9177" ht="26.25" spans="1:4">
      <c r="A9177" s="231" t="s">
        <v>9940</v>
      </c>
      <c r="B9177" s="241" t="s">
        <v>9941</v>
      </c>
      <c r="C9177" s="196">
        <f>'7'!R25</f>
        <v>0</v>
      </c>
      <c r="D9177" s="229"/>
    </row>
    <row r="9178" ht="13.5" spans="1:4">
      <c r="A9178" s="231" t="s">
        <v>9942</v>
      </c>
      <c r="B9178" s="206" t="s">
        <v>9873</v>
      </c>
      <c r="C9178" s="196">
        <f>'13'!R25</f>
        <v>3</v>
      </c>
      <c r="D9178" s="229"/>
    </row>
    <row r="9179" ht="13.5" spans="1:4">
      <c r="A9179" s="231" t="s">
        <v>9943</v>
      </c>
      <c r="B9179" s="206" t="s">
        <v>9875</v>
      </c>
      <c r="C9179" s="196">
        <f>'7'!R25+'13'!R25</f>
        <v>3</v>
      </c>
      <c r="D9179" s="229"/>
    </row>
    <row r="9180" ht="26.25" spans="1:4">
      <c r="A9180" s="231" t="s">
        <v>9944</v>
      </c>
      <c r="B9180" s="201" t="s">
        <v>9945</v>
      </c>
      <c r="C9180" s="196">
        <f>'7'!J23-'7'!R23</f>
        <v>0</v>
      </c>
      <c r="D9180" s="229"/>
    </row>
    <row r="9181" ht="13.5" spans="1:4">
      <c r="A9181" s="231" t="s">
        <v>9946</v>
      </c>
      <c r="B9181" s="206" t="s">
        <v>9873</v>
      </c>
      <c r="C9181" s="196">
        <f>'13'!J23-'13'!R23</f>
        <v>0</v>
      </c>
      <c r="D9181" s="229"/>
    </row>
    <row r="9182" ht="13.5" spans="1:4">
      <c r="A9182" s="231" t="s">
        <v>9947</v>
      </c>
      <c r="B9182" s="206" t="s">
        <v>9875</v>
      </c>
      <c r="C9182" s="196">
        <f>('7'!J23-'7'!R23)+('13'!J23-'13'!R23)</f>
        <v>0</v>
      </c>
      <c r="D9182" s="229"/>
    </row>
    <row r="9183" ht="26.25" spans="1:4">
      <c r="A9183" s="231" t="s">
        <v>9948</v>
      </c>
      <c r="B9183" s="241" t="s">
        <v>9949</v>
      </c>
      <c r="C9183" s="196">
        <f>'7'!R23</f>
        <v>0</v>
      </c>
      <c r="D9183" s="229"/>
    </row>
    <row r="9184" ht="13.5" spans="1:4">
      <c r="A9184" s="231" t="s">
        <v>9950</v>
      </c>
      <c r="B9184" s="206" t="s">
        <v>9873</v>
      </c>
      <c r="C9184" s="196">
        <f>'13'!R23</f>
        <v>1</v>
      </c>
      <c r="D9184" s="229"/>
    </row>
    <row r="9185" ht="13.5" spans="1:4">
      <c r="A9185" s="231" t="s">
        <v>9951</v>
      </c>
      <c r="B9185" s="206" t="s">
        <v>9875</v>
      </c>
      <c r="C9185" s="196">
        <f>'7'!R23+'13'!R23</f>
        <v>1</v>
      </c>
      <c r="D9185" s="229"/>
    </row>
    <row r="9186" ht="26.25" spans="1:4">
      <c r="A9186" s="231" t="s">
        <v>9952</v>
      </c>
      <c r="B9186" s="201" t="s">
        <v>9953</v>
      </c>
      <c r="C9186" s="196">
        <f>SUM('5'!J8:J12)</f>
        <v>0</v>
      </c>
      <c r="D9186" s="229"/>
    </row>
    <row r="9187" ht="13.5" spans="1:4">
      <c r="A9187" s="231" t="s">
        <v>9954</v>
      </c>
      <c r="B9187" s="206" t="s">
        <v>9873</v>
      </c>
      <c r="C9187" s="196">
        <f>SUM('11'!J8:J12)</f>
        <v>1</v>
      </c>
      <c r="D9187" s="229"/>
    </row>
    <row r="9188" ht="13.5" spans="1:4">
      <c r="A9188" s="231" t="s">
        <v>9955</v>
      </c>
      <c r="B9188" s="206" t="s">
        <v>9875</v>
      </c>
      <c r="C9188" s="196">
        <f>SUM('5'!J8:J12)+SUM('11'!J8:J12)</f>
        <v>1</v>
      </c>
      <c r="D9188" s="229"/>
    </row>
    <row r="9189" ht="26.25" spans="1:4">
      <c r="A9189" s="231" t="s">
        <v>9956</v>
      </c>
      <c r="B9189" s="201" t="s">
        <v>9957</v>
      </c>
      <c r="C9189" s="196">
        <f>SUM('5'!J8:J12)-SUM('5'!R8:R12)</f>
        <v>0</v>
      </c>
      <c r="D9189" s="229"/>
    </row>
    <row r="9190" ht="13.5" spans="1:4">
      <c r="A9190" s="231" t="s">
        <v>9958</v>
      </c>
      <c r="B9190" s="206" t="s">
        <v>9873</v>
      </c>
      <c r="C9190" s="196">
        <f>SUM('11'!J8:J12)-SUM('11'!R8:R12)</f>
        <v>0</v>
      </c>
      <c r="D9190" s="229"/>
    </row>
    <row r="9191" ht="13.5" spans="1:4">
      <c r="A9191" s="231" t="s">
        <v>9959</v>
      </c>
      <c r="B9191" s="206" t="s">
        <v>9875</v>
      </c>
      <c r="C9191" s="196">
        <f>(SUM('5'!J8:J12)-SUM('5'!R8:R12))+(SUM('11'!J8:J12)-SUM('11'!R8:R12))</f>
        <v>0</v>
      </c>
      <c r="D9191" s="229"/>
    </row>
    <row r="9192" ht="26.25" spans="1:4">
      <c r="A9192" s="231" t="s">
        <v>9960</v>
      </c>
      <c r="B9192" s="241" t="s">
        <v>9961</v>
      </c>
      <c r="C9192" s="196">
        <f>SUM('5'!R8:R12)</f>
        <v>0</v>
      </c>
      <c r="D9192" s="229"/>
    </row>
    <row r="9193" ht="13.5" spans="1:4">
      <c r="A9193" s="231" t="s">
        <v>9962</v>
      </c>
      <c r="B9193" s="206" t="s">
        <v>9873</v>
      </c>
      <c r="C9193" s="196">
        <f>SUM('11'!R8:R12)</f>
        <v>1</v>
      </c>
      <c r="D9193" s="229"/>
    </row>
    <row r="9194" ht="13.5" spans="1:4">
      <c r="A9194" s="231" t="s">
        <v>9963</v>
      </c>
      <c r="B9194" s="206" t="s">
        <v>9875</v>
      </c>
      <c r="C9194" s="196">
        <f>SUM('5'!R8:R12)+SUM('11'!R8:R12)</f>
        <v>1</v>
      </c>
      <c r="D9194" s="229"/>
    </row>
    <row r="9195" ht="39" spans="1:4">
      <c r="A9195" s="231" t="s">
        <v>9964</v>
      </c>
      <c r="B9195" s="195" t="s">
        <v>9965</v>
      </c>
      <c r="C9195" s="196">
        <f>'2'!J11-('2'!K11+'2'!L11)</f>
        <v>0</v>
      </c>
      <c r="D9195" s="229"/>
    </row>
    <row r="9196" ht="13.5" spans="1:4">
      <c r="A9196" s="231" t="s">
        <v>9966</v>
      </c>
      <c r="B9196" s="230" t="s">
        <v>7734</v>
      </c>
      <c r="C9196" s="196">
        <f>'2'!J12-('2'!K12+'2'!L12)</f>
        <v>0</v>
      </c>
      <c r="D9196" s="229"/>
    </row>
    <row r="9197" ht="13.5" spans="1:4">
      <c r="A9197" s="231" t="s">
        <v>9967</v>
      </c>
      <c r="B9197" s="195" t="s">
        <v>2693</v>
      </c>
      <c r="C9197" s="196">
        <f>'2'!J13-('2'!K13+'2'!L13)</f>
        <v>0</v>
      </c>
      <c r="D9197" s="229"/>
    </row>
    <row r="9198" ht="13.5" spans="1:4">
      <c r="A9198" s="231" t="s">
        <v>9968</v>
      </c>
      <c r="B9198" s="198" t="s">
        <v>394</v>
      </c>
      <c r="C9198" s="196">
        <f>'2'!J14-('2'!K14+'2'!L14)</f>
        <v>0</v>
      </c>
      <c r="D9198" s="229"/>
    </row>
    <row r="9199" ht="13.5" spans="1:4">
      <c r="A9199" s="231" t="s">
        <v>9969</v>
      </c>
      <c r="B9199" s="198" t="s">
        <v>396</v>
      </c>
      <c r="C9199" s="196">
        <f>'2'!J15-('2'!K15+'2'!L15)</f>
        <v>0</v>
      </c>
      <c r="D9199" s="229"/>
    </row>
    <row r="9200" ht="13.5" spans="1:4">
      <c r="A9200" s="231" t="s">
        <v>9970</v>
      </c>
      <c r="B9200" s="198" t="s">
        <v>398</v>
      </c>
      <c r="C9200" s="196">
        <f>'2'!J16-('2'!K16+'2'!L16)</f>
        <v>0</v>
      </c>
      <c r="D9200" s="229"/>
    </row>
    <row r="9201" ht="13.5" spans="1:4">
      <c r="A9201" s="231" t="s">
        <v>9971</v>
      </c>
      <c r="B9201" s="198" t="s">
        <v>84</v>
      </c>
      <c r="C9201" s="196">
        <f>'2'!J17-('2'!K17+'2'!L17)</f>
        <v>0</v>
      </c>
      <c r="D9201" s="229"/>
    </row>
    <row r="9202" ht="13.5" spans="1:4">
      <c r="A9202" s="231" t="s">
        <v>9972</v>
      </c>
      <c r="B9202" s="198" t="s">
        <v>401</v>
      </c>
      <c r="C9202" s="196">
        <f>'2'!J18-('2'!K18+'2'!L18)</f>
        <v>0</v>
      </c>
      <c r="D9202" s="229"/>
    </row>
    <row r="9203" ht="13.5" spans="1:4">
      <c r="A9203" s="231" t="s">
        <v>9973</v>
      </c>
      <c r="B9203" s="198" t="s">
        <v>403</v>
      </c>
      <c r="C9203" s="196">
        <f>'2'!J19-('2'!K19+'2'!L19)</f>
        <v>0</v>
      </c>
      <c r="D9203" s="229"/>
    </row>
    <row r="9204" ht="13.5" spans="1:4">
      <c r="A9204" s="231" t="s">
        <v>9974</v>
      </c>
      <c r="B9204" s="198" t="s">
        <v>405</v>
      </c>
      <c r="C9204" s="196">
        <f>'2'!J20-('2'!K20+'2'!L20)</f>
        <v>0</v>
      </c>
      <c r="D9204" s="229"/>
    </row>
    <row r="9205" ht="13.5" spans="1:4">
      <c r="A9205" s="231" t="s">
        <v>9975</v>
      </c>
      <c r="B9205" s="198" t="s">
        <v>407</v>
      </c>
      <c r="C9205" s="196">
        <f>'2'!J21</f>
        <v>0</v>
      </c>
      <c r="D9205" s="229"/>
    </row>
    <row r="9206" ht="13.5" spans="1:4">
      <c r="A9206" s="231" t="s">
        <v>9976</v>
      </c>
      <c r="B9206" s="198" t="s">
        <v>409</v>
      </c>
      <c r="C9206" s="196">
        <f>'2'!J22-('2'!K22+'2'!L22)</f>
        <v>0</v>
      </c>
      <c r="D9206" s="229"/>
    </row>
    <row r="9207" ht="13.5" spans="1:4">
      <c r="A9207" s="231" t="s">
        <v>9977</v>
      </c>
      <c r="B9207" s="198" t="s">
        <v>411</v>
      </c>
      <c r="C9207" s="196">
        <f>'2'!J23-('2'!K23+'2'!L23)</f>
        <v>0</v>
      </c>
      <c r="D9207" s="229"/>
    </row>
    <row r="9208" ht="13.5" spans="1:4">
      <c r="A9208" s="231" t="s">
        <v>9978</v>
      </c>
      <c r="B9208" s="198" t="s">
        <v>413</v>
      </c>
      <c r="C9208" s="196">
        <f>'2'!J24-('2'!K24+'2'!L24)</f>
        <v>0</v>
      </c>
      <c r="D9208" s="229"/>
    </row>
    <row r="9209" ht="13.5" spans="1:4">
      <c r="A9209" s="231" t="s">
        <v>9979</v>
      </c>
      <c r="B9209" s="198" t="s">
        <v>415</v>
      </c>
      <c r="C9209" s="196">
        <f>'2'!J25-('2'!K25+'2'!L25)</f>
        <v>0</v>
      </c>
      <c r="D9209" s="229"/>
    </row>
    <row r="9210" ht="13.5" spans="1:4">
      <c r="A9210" s="231" t="s">
        <v>9980</v>
      </c>
      <c r="B9210" s="198" t="s">
        <v>417</v>
      </c>
      <c r="C9210" s="196">
        <f>'2'!J26-('2'!K26+'2'!L26)</f>
        <v>0</v>
      </c>
      <c r="D9210" s="229"/>
    </row>
    <row r="9211" ht="13.5" spans="1:4">
      <c r="A9211" s="231" t="s">
        <v>9981</v>
      </c>
      <c r="B9211" s="198" t="s">
        <v>419</v>
      </c>
      <c r="C9211" s="196">
        <f>'2'!J27-('2'!K27+'2'!L27)</f>
        <v>0</v>
      </c>
      <c r="D9211" s="229"/>
    </row>
    <row r="9212" ht="13.5" spans="1:4">
      <c r="A9212" s="231" t="s">
        <v>9982</v>
      </c>
      <c r="B9212" s="198" t="s">
        <v>421</v>
      </c>
      <c r="C9212" s="196">
        <f>'2'!J28-('2'!K28+'2'!L28)</f>
        <v>0</v>
      </c>
      <c r="D9212" s="229"/>
    </row>
    <row r="9213" ht="13.5" spans="1:4">
      <c r="A9213" s="231" t="s">
        <v>9983</v>
      </c>
      <c r="B9213" s="198" t="s">
        <v>423</v>
      </c>
      <c r="C9213" s="196">
        <f>'2'!J29-('2'!K29+'2'!L29)</f>
        <v>0</v>
      </c>
      <c r="D9213" s="229"/>
    </row>
    <row r="9214" ht="13.5" spans="1:4">
      <c r="A9214" s="231" t="s">
        <v>9984</v>
      </c>
      <c r="B9214" s="198" t="s">
        <v>425</v>
      </c>
      <c r="C9214" s="196">
        <f>'3'!J6-('3'!K6+'3'!L6)</f>
        <v>0</v>
      </c>
      <c r="D9214" s="229"/>
    </row>
    <row r="9215" ht="13.5" spans="1:4">
      <c r="A9215" s="231" t="s">
        <v>9985</v>
      </c>
      <c r="B9215" s="198" t="s">
        <v>427</v>
      </c>
      <c r="C9215" s="196">
        <f>'3'!J7-('3'!K7+'3'!L7)</f>
        <v>0</v>
      </c>
      <c r="D9215" s="229"/>
    </row>
    <row r="9216" ht="13.5" spans="1:4">
      <c r="A9216" s="231" t="s">
        <v>9986</v>
      </c>
      <c r="B9216" s="198" t="s">
        <v>429</v>
      </c>
      <c r="C9216" s="196">
        <f>'3'!J8-('3'!K8+'3'!L8)</f>
        <v>0</v>
      </c>
      <c r="D9216" s="229"/>
    </row>
    <row r="9217" ht="13.5" spans="1:4">
      <c r="A9217" s="231" t="s">
        <v>9987</v>
      </c>
      <c r="B9217" s="198" t="s">
        <v>431</v>
      </c>
      <c r="C9217" s="196">
        <f>'3'!J9-('3'!K9+'3'!L9)</f>
        <v>0</v>
      </c>
      <c r="D9217" s="229"/>
    </row>
    <row r="9218" ht="13.5" spans="1:4">
      <c r="A9218" s="231" t="s">
        <v>9988</v>
      </c>
      <c r="B9218" s="198" t="s">
        <v>433</v>
      </c>
      <c r="C9218" s="196">
        <f>'3'!J10-('3'!K10+'3'!L10)</f>
        <v>0</v>
      </c>
      <c r="D9218" s="229"/>
    </row>
    <row r="9219" ht="13.5" spans="1:4">
      <c r="A9219" s="231" t="s">
        <v>9989</v>
      </c>
      <c r="B9219" s="198" t="s">
        <v>435</v>
      </c>
      <c r="C9219" s="196">
        <f>'3'!J11-('3'!K11+'3'!L11)</f>
        <v>0</v>
      </c>
      <c r="D9219" s="229"/>
    </row>
    <row r="9220" ht="13.5" spans="1:4">
      <c r="A9220" s="231" t="s">
        <v>9990</v>
      </c>
      <c r="B9220" s="198" t="s">
        <v>437</v>
      </c>
      <c r="C9220" s="196">
        <f>'3'!J12-('3'!K12+'3'!L12)</f>
        <v>0</v>
      </c>
      <c r="D9220" s="229"/>
    </row>
    <row r="9221" ht="13.5" spans="1:4">
      <c r="A9221" s="231" t="s">
        <v>9991</v>
      </c>
      <c r="B9221" s="198" t="s">
        <v>439</v>
      </c>
      <c r="C9221" s="196">
        <f>'3'!J13-('3'!K13+'3'!L13)</f>
        <v>0</v>
      </c>
      <c r="D9221" s="229"/>
    </row>
    <row r="9222" ht="13.5" spans="1:4">
      <c r="A9222" s="231" t="s">
        <v>9992</v>
      </c>
      <c r="B9222" s="198" t="s">
        <v>441</v>
      </c>
      <c r="C9222" s="196">
        <f>'3'!J14-('3'!K14+'3'!L14)</f>
        <v>0</v>
      </c>
      <c r="D9222" s="229"/>
    </row>
    <row r="9223" ht="13.5" spans="1:4">
      <c r="A9223" s="231" t="s">
        <v>9993</v>
      </c>
      <c r="B9223" s="198" t="s">
        <v>443</v>
      </c>
      <c r="C9223" s="196">
        <f>'3'!J15-('3'!K15+'3'!L15)</f>
        <v>0</v>
      </c>
      <c r="D9223" s="229"/>
    </row>
    <row r="9224" ht="13.5" spans="1:4">
      <c r="A9224" s="231" t="s">
        <v>9994</v>
      </c>
      <c r="B9224" s="198" t="s">
        <v>445</v>
      </c>
      <c r="C9224" s="196">
        <f>'3'!J16-('3'!K16+'3'!L16)</f>
        <v>0</v>
      </c>
      <c r="D9224" s="229"/>
    </row>
    <row r="9225" ht="13.5" spans="1:4">
      <c r="A9225" s="231" t="s">
        <v>9995</v>
      </c>
      <c r="B9225" s="198" t="s">
        <v>447</v>
      </c>
      <c r="C9225" s="196">
        <f>'3'!J17-('3'!K17+'3'!L17)</f>
        <v>0</v>
      </c>
      <c r="D9225" s="229"/>
    </row>
    <row r="9226" ht="13.5" spans="1:4">
      <c r="A9226" s="231" t="s">
        <v>9996</v>
      </c>
      <c r="B9226" s="198" t="s">
        <v>449</v>
      </c>
      <c r="C9226" s="196">
        <f>'3'!J18-('3'!K18+'3'!L18)</f>
        <v>0</v>
      </c>
      <c r="D9226" s="229"/>
    </row>
    <row r="9227" ht="13.5" spans="1:4">
      <c r="A9227" s="231" t="s">
        <v>9997</v>
      </c>
      <c r="B9227" s="198" t="s">
        <v>451</v>
      </c>
      <c r="C9227" s="196">
        <f>'3'!J19-('3'!K19+'3'!L19)</f>
        <v>0</v>
      </c>
      <c r="D9227" s="229"/>
    </row>
    <row r="9228" ht="13.5" spans="1:4">
      <c r="A9228" s="231" t="s">
        <v>9998</v>
      </c>
      <c r="B9228" s="198" t="s">
        <v>453</v>
      </c>
      <c r="C9228" s="196">
        <f>'3'!J20-('3'!K20+'3'!L20)</f>
        <v>0</v>
      </c>
      <c r="D9228" s="229"/>
    </row>
    <row r="9229" ht="13.5" spans="1:4">
      <c r="A9229" s="231" t="s">
        <v>9999</v>
      </c>
      <c r="B9229" s="198" t="s">
        <v>455</v>
      </c>
      <c r="C9229" s="196">
        <f>'3'!J21-('3'!K21+'3'!L21)</f>
        <v>0</v>
      </c>
      <c r="D9229" s="229"/>
    </row>
    <row r="9230" ht="13.5" spans="1:4">
      <c r="A9230" s="231" t="s">
        <v>10000</v>
      </c>
      <c r="B9230" s="198" t="s">
        <v>457</v>
      </c>
      <c r="C9230" s="196">
        <f>'3'!J22-('3'!K22+'3'!L22)</f>
        <v>0</v>
      </c>
      <c r="D9230" s="229"/>
    </row>
    <row r="9231" ht="13.5" spans="1:4">
      <c r="A9231" s="231" t="s">
        <v>10001</v>
      </c>
      <c r="B9231" s="198" t="s">
        <v>459</v>
      </c>
      <c r="C9231" s="196">
        <f>'3'!J23-('3'!K23+'3'!L23)</f>
        <v>0</v>
      </c>
      <c r="D9231" s="229"/>
    </row>
    <row r="9232" ht="13.5" spans="1:4">
      <c r="A9232" s="231" t="s">
        <v>10002</v>
      </c>
      <c r="B9232" s="198" t="s">
        <v>461</v>
      </c>
      <c r="C9232" s="196">
        <f>'3'!J24-('3'!K24+'3'!L24)</f>
        <v>0</v>
      </c>
      <c r="D9232" s="229"/>
    </row>
    <row r="9233" ht="13.5" spans="1:4">
      <c r="A9233" s="231" t="s">
        <v>10003</v>
      </c>
      <c r="B9233" s="198" t="s">
        <v>463</v>
      </c>
      <c r="C9233" s="196">
        <f>'3'!J25-('3'!K25+'3'!L25)</f>
        <v>0</v>
      </c>
      <c r="D9233" s="229"/>
    </row>
    <row r="9234" ht="13.5" spans="1:4">
      <c r="A9234" s="231" t="s">
        <v>10004</v>
      </c>
      <c r="B9234" s="198" t="s">
        <v>465</v>
      </c>
      <c r="C9234" s="196">
        <f>'3'!J26-('3'!K26+'3'!L26)</f>
        <v>0</v>
      </c>
      <c r="D9234" s="229"/>
    </row>
    <row r="9235" ht="13.5" spans="1:4">
      <c r="A9235" s="231" t="s">
        <v>10005</v>
      </c>
      <c r="B9235" s="198" t="s">
        <v>467</v>
      </c>
      <c r="C9235" s="196">
        <f>'3'!J27-('3'!K27+'3'!L27)</f>
        <v>0</v>
      </c>
      <c r="D9235" s="229"/>
    </row>
    <row r="9236" ht="13.5" spans="1:4">
      <c r="A9236" s="231" t="s">
        <v>10006</v>
      </c>
      <c r="B9236" s="198" t="s">
        <v>469</v>
      </c>
      <c r="C9236" s="196">
        <f>'3'!J28-('3'!K28+'3'!L28)</f>
        <v>0</v>
      </c>
      <c r="D9236" s="229"/>
    </row>
    <row r="9237" ht="13.5" spans="1:4">
      <c r="A9237" s="231" t="s">
        <v>10007</v>
      </c>
      <c r="B9237" s="198" t="s">
        <v>471</v>
      </c>
      <c r="C9237" s="196">
        <f>'3'!J29-('3'!K29+'3'!L29)</f>
        <v>0</v>
      </c>
      <c r="D9237" s="229"/>
    </row>
    <row r="9238" ht="26.25" spans="1:4">
      <c r="A9238" s="231" t="s">
        <v>10008</v>
      </c>
      <c r="B9238" s="199" t="s">
        <v>473</v>
      </c>
      <c r="C9238" s="196">
        <f>'3'!J30-('3'!K30+'3'!L30)</f>
        <v>0</v>
      </c>
      <c r="D9238" s="229"/>
    </row>
    <row r="9239" ht="13.5" spans="1:4">
      <c r="A9239" s="231" t="s">
        <v>10009</v>
      </c>
      <c r="B9239" s="198" t="s">
        <v>475</v>
      </c>
      <c r="C9239" s="196">
        <f>'3'!J31-('3'!K31+'3'!L31)</f>
        <v>0</v>
      </c>
      <c r="D9239" s="229"/>
    </row>
    <row r="9240" ht="13.5" spans="1:4">
      <c r="A9240" s="231" t="s">
        <v>10010</v>
      </c>
      <c r="B9240" s="198" t="s">
        <v>477</v>
      </c>
      <c r="C9240" s="196">
        <f>'4'!J6-('4'!K6+'4'!L6)</f>
        <v>0</v>
      </c>
      <c r="D9240" s="229"/>
    </row>
    <row r="9241" ht="13.5" spans="1:4">
      <c r="A9241" s="231" t="s">
        <v>10011</v>
      </c>
      <c r="B9241" s="199" t="s">
        <v>479</v>
      </c>
      <c r="C9241" s="196">
        <f>'4'!J7-('4'!K7+'4'!L7)</f>
        <v>0</v>
      </c>
      <c r="D9241" s="229"/>
    </row>
    <row r="9242" ht="13.5" spans="1:4">
      <c r="A9242" s="231" t="s">
        <v>10012</v>
      </c>
      <c r="B9242" s="198" t="s">
        <v>481</v>
      </c>
      <c r="C9242" s="196">
        <f>'4'!J8-('4'!K8+'4'!L8)</f>
        <v>0</v>
      </c>
      <c r="D9242" s="229"/>
    </row>
    <row r="9243" ht="13.5" spans="1:4">
      <c r="A9243" s="231" t="s">
        <v>10013</v>
      </c>
      <c r="B9243" s="198" t="s">
        <v>483</v>
      </c>
      <c r="C9243" s="196">
        <f>'4'!J9-('4'!K9+'4'!L9)</f>
        <v>0</v>
      </c>
      <c r="D9243" s="229"/>
    </row>
    <row r="9244" ht="13.5" spans="1:4">
      <c r="A9244" s="231" t="s">
        <v>10014</v>
      </c>
      <c r="B9244" s="198" t="s">
        <v>485</v>
      </c>
      <c r="C9244" s="196">
        <f>'4'!J10-('4'!K10+'4'!L10)</f>
        <v>0</v>
      </c>
      <c r="D9244" s="229"/>
    </row>
    <row r="9245" ht="13.5" spans="1:4">
      <c r="A9245" s="231" t="s">
        <v>10015</v>
      </c>
      <c r="B9245" s="198" t="s">
        <v>487</v>
      </c>
      <c r="C9245" s="196">
        <f>'4'!J11-('4'!K11+'4'!L11)</f>
        <v>0</v>
      </c>
      <c r="D9245" s="229"/>
    </row>
    <row r="9246" ht="13.5" spans="1:4">
      <c r="A9246" s="231" t="s">
        <v>10016</v>
      </c>
      <c r="B9246" s="198" t="s">
        <v>489</v>
      </c>
      <c r="C9246" s="196">
        <f>'4'!J12-('4'!K12+'4'!L12)</f>
        <v>0</v>
      </c>
      <c r="D9246" s="229"/>
    </row>
    <row r="9247" ht="13.5" spans="1:4">
      <c r="A9247" s="231" t="s">
        <v>10017</v>
      </c>
      <c r="B9247" s="198" t="s">
        <v>491</v>
      </c>
      <c r="C9247" s="196">
        <f>'4'!J13-('4'!K13+'4'!L13)</f>
        <v>0</v>
      </c>
      <c r="D9247" s="229"/>
    </row>
    <row r="9248" ht="13.5" spans="1:4">
      <c r="A9248" s="231" t="s">
        <v>10018</v>
      </c>
      <c r="B9248" s="198" t="s">
        <v>493</v>
      </c>
      <c r="C9248" s="196">
        <f>'4'!J14-('4'!K14+'4'!L14)</f>
        <v>0</v>
      </c>
      <c r="D9248" s="229"/>
    </row>
    <row r="9249" ht="13.5" spans="1:4">
      <c r="A9249" s="231" t="s">
        <v>10019</v>
      </c>
      <c r="B9249" s="198" t="s">
        <v>495</v>
      </c>
      <c r="C9249" s="196">
        <f>'4'!J15-('4'!K15+'4'!L15)</f>
        <v>0</v>
      </c>
      <c r="D9249" s="229"/>
    </row>
    <row r="9250" ht="13.5" spans="1:4">
      <c r="A9250" s="231" t="s">
        <v>10020</v>
      </c>
      <c r="B9250" s="198" t="s">
        <v>497</v>
      </c>
      <c r="C9250" s="196">
        <f>'4'!J16-('4'!K16+'4'!L16)</f>
        <v>0</v>
      </c>
      <c r="D9250" s="229"/>
    </row>
    <row r="9251" ht="13.5" spans="1:4">
      <c r="A9251" s="231" t="s">
        <v>10021</v>
      </c>
      <c r="B9251" s="198" t="s">
        <v>499</v>
      </c>
      <c r="C9251" s="196">
        <f>'4'!J17-('4'!K17+'4'!L17)</f>
        <v>0</v>
      </c>
      <c r="D9251" s="229"/>
    </row>
    <row r="9252" ht="13.5" spans="1:4">
      <c r="A9252" s="231" t="s">
        <v>10022</v>
      </c>
      <c r="B9252" s="198" t="s">
        <v>501</v>
      </c>
      <c r="C9252" s="196">
        <f>'4'!J18-('4'!K18+'4'!L18)</f>
        <v>0</v>
      </c>
      <c r="D9252" s="229"/>
    </row>
    <row r="9253" ht="13.5" spans="1:4">
      <c r="A9253" s="231" t="s">
        <v>10023</v>
      </c>
      <c r="B9253" s="198" t="s">
        <v>503</v>
      </c>
      <c r="C9253" s="196">
        <f>'4'!J19-('4'!K19+'4'!L19)</f>
        <v>0</v>
      </c>
      <c r="D9253" s="229"/>
    </row>
    <row r="9254" ht="13.5" spans="1:4">
      <c r="A9254" s="231" t="s">
        <v>10024</v>
      </c>
      <c r="B9254" s="198" t="s">
        <v>505</v>
      </c>
      <c r="C9254" s="196">
        <f>'4'!J20-('4'!K20+'4'!L20)</f>
        <v>0</v>
      </c>
      <c r="D9254" s="229"/>
    </row>
    <row r="9255" ht="13.5" spans="1:4">
      <c r="A9255" s="231" t="s">
        <v>10025</v>
      </c>
      <c r="B9255" s="198" t="s">
        <v>507</v>
      </c>
      <c r="C9255" s="196">
        <f>'4'!J21-('4'!K21+'4'!L21)</f>
        <v>0</v>
      </c>
      <c r="D9255" s="229"/>
    </row>
    <row r="9256" ht="13.5" spans="1:4">
      <c r="A9256" s="231" t="s">
        <v>10026</v>
      </c>
      <c r="B9256" s="198" t="s">
        <v>509</v>
      </c>
      <c r="C9256" s="196">
        <f>'4'!J22-('4'!K22+'4'!L22)</f>
        <v>0</v>
      </c>
      <c r="D9256" s="229"/>
    </row>
    <row r="9257" ht="13.5" spans="1:4">
      <c r="A9257" s="231" t="s">
        <v>10027</v>
      </c>
      <c r="B9257" s="198" t="s">
        <v>511</v>
      </c>
      <c r="C9257" s="196">
        <f>'4'!J23-('4'!K23+'4'!L23)</f>
        <v>0</v>
      </c>
      <c r="D9257" s="229"/>
    </row>
    <row r="9258" ht="13.5" spans="1:4">
      <c r="A9258" s="231" t="s">
        <v>10028</v>
      </c>
      <c r="B9258" s="198" t="s">
        <v>513</v>
      </c>
      <c r="C9258" s="196">
        <f>'4'!J24-('4'!K24+'4'!L24)</f>
        <v>0</v>
      </c>
      <c r="D9258" s="229"/>
    </row>
    <row r="9259" ht="13.5" spans="1:4">
      <c r="A9259" s="231" t="s">
        <v>10029</v>
      </c>
      <c r="B9259" s="198" t="s">
        <v>515</v>
      </c>
      <c r="C9259" s="196">
        <f>'4'!J25-('4'!K25+'4'!L25)</f>
        <v>0</v>
      </c>
      <c r="D9259" s="229"/>
    </row>
    <row r="9260" ht="13.5" spans="1:4">
      <c r="A9260" s="231" t="s">
        <v>10030</v>
      </c>
      <c r="B9260" s="198" t="s">
        <v>517</v>
      </c>
      <c r="C9260" s="196" t="str">
        <f>'4'!J26</f>
        <v>X</v>
      </c>
      <c r="D9260" s="229"/>
    </row>
    <row r="9261" ht="13.5" spans="1:4">
      <c r="A9261" s="231" t="s">
        <v>10031</v>
      </c>
      <c r="B9261" s="198" t="s">
        <v>519</v>
      </c>
      <c r="C9261" s="196">
        <f>'4'!J27-('4'!K27+'4'!L27)</f>
        <v>0</v>
      </c>
      <c r="D9261" s="229"/>
    </row>
    <row r="9262" ht="13.5" spans="1:4">
      <c r="A9262" s="231" t="s">
        <v>10032</v>
      </c>
      <c r="B9262" s="198" t="s">
        <v>521</v>
      </c>
      <c r="C9262" s="196">
        <f>'4'!J28-('4'!K28+'4'!L28)</f>
        <v>0</v>
      </c>
      <c r="D9262" s="229"/>
    </row>
    <row r="9263" ht="13.5" spans="1:4">
      <c r="A9263" s="231" t="s">
        <v>10033</v>
      </c>
      <c r="B9263" s="198" t="s">
        <v>9050</v>
      </c>
      <c r="C9263" s="196">
        <f>'4'!J29-('4'!K29+'4'!L29)</f>
        <v>0</v>
      </c>
      <c r="D9263" s="229"/>
    </row>
    <row r="9264" ht="13.5" spans="1:4">
      <c r="A9264" s="231" t="s">
        <v>10034</v>
      </c>
      <c r="B9264" s="198" t="s">
        <v>6988</v>
      </c>
      <c r="C9264" s="196">
        <f>'4'!J30-('4'!K30+'4'!L30)</f>
        <v>0</v>
      </c>
      <c r="D9264" s="229"/>
    </row>
    <row r="9265" ht="13.5" spans="1:4">
      <c r="A9265" s="231" t="s">
        <v>10035</v>
      </c>
      <c r="B9265" s="198" t="s">
        <v>527</v>
      </c>
      <c r="C9265" s="196" t="str">
        <f>'4'!J31</f>
        <v>X</v>
      </c>
      <c r="D9265" s="229"/>
    </row>
    <row r="9266" ht="13.5" spans="1:4">
      <c r="A9266" s="231" t="s">
        <v>10036</v>
      </c>
      <c r="B9266" s="198" t="s">
        <v>529</v>
      </c>
      <c r="C9266" s="196" t="str">
        <f>'4'!J32</f>
        <v>X</v>
      </c>
      <c r="D9266" s="229"/>
    </row>
    <row r="9267" ht="13.5" spans="1:4">
      <c r="A9267" s="231" t="s">
        <v>10037</v>
      </c>
      <c r="B9267" s="198" t="s">
        <v>531</v>
      </c>
      <c r="C9267" s="196" t="str">
        <f>'4'!J33</f>
        <v>X</v>
      </c>
      <c r="D9267" s="229"/>
    </row>
    <row r="9268" ht="13.5" spans="1:4">
      <c r="A9268" s="231" t="s">
        <v>10038</v>
      </c>
      <c r="B9268" s="198" t="s">
        <v>533</v>
      </c>
      <c r="C9268" s="196" t="str">
        <f>'5'!J6</f>
        <v>X</v>
      </c>
      <c r="D9268" s="229"/>
    </row>
    <row r="9269" ht="13.5" spans="1:4">
      <c r="A9269" s="231" t="s">
        <v>10039</v>
      </c>
      <c r="B9269" s="198" t="s">
        <v>535</v>
      </c>
      <c r="C9269" s="196" t="str">
        <f>'5'!J7</f>
        <v>X</v>
      </c>
      <c r="D9269" s="229"/>
    </row>
    <row r="9270" ht="13.5" spans="1:4">
      <c r="A9270" s="231" t="s">
        <v>10040</v>
      </c>
      <c r="B9270" s="198" t="s">
        <v>537</v>
      </c>
      <c r="C9270" s="196">
        <f>'5'!J8-('5'!K8+'5'!L8)</f>
        <v>0</v>
      </c>
      <c r="D9270" s="229"/>
    </row>
    <row r="9271" ht="13.5" spans="1:4">
      <c r="A9271" s="231" t="s">
        <v>10041</v>
      </c>
      <c r="B9271" s="198" t="s">
        <v>539</v>
      </c>
      <c r="C9271" s="196">
        <f>'5'!J9-('5'!K9+'5'!L9)</f>
        <v>0</v>
      </c>
      <c r="D9271" s="229"/>
    </row>
    <row r="9272" ht="13.5" spans="1:4">
      <c r="A9272" s="231" t="s">
        <v>10042</v>
      </c>
      <c r="B9272" s="198" t="s">
        <v>541</v>
      </c>
      <c r="C9272" s="196">
        <f>'5'!J10-('5'!K10+'5'!L10)</f>
        <v>0</v>
      </c>
      <c r="D9272" s="229"/>
    </row>
    <row r="9273" ht="13.5" spans="1:4">
      <c r="A9273" s="231" t="s">
        <v>10043</v>
      </c>
      <c r="B9273" s="198" t="s">
        <v>543</v>
      </c>
      <c r="C9273" s="196">
        <f>'5'!J11-('5'!K11+'5'!L11)</f>
        <v>0</v>
      </c>
      <c r="D9273" s="229"/>
    </row>
    <row r="9274" ht="13.5" spans="1:4">
      <c r="A9274" s="231" t="s">
        <v>10044</v>
      </c>
      <c r="B9274" s="198" t="s">
        <v>545</v>
      </c>
      <c r="C9274" s="196">
        <f>'5'!J12-('5'!K12+'5'!L12)</f>
        <v>0</v>
      </c>
      <c r="D9274" s="229"/>
    </row>
    <row r="9275" ht="13.5" spans="1:4">
      <c r="A9275" s="231" t="s">
        <v>10045</v>
      </c>
      <c r="B9275" s="198" t="s">
        <v>547</v>
      </c>
      <c r="C9275" s="196">
        <f>'5'!J13-('5'!K13+'5'!L13)</f>
        <v>0</v>
      </c>
      <c r="D9275" s="229"/>
    </row>
    <row r="9276" ht="13.5" spans="1:4">
      <c r="A9276" s="231" t="s">
        <v>10046</v>
      </c>
      <c r="B9276" s="198" t="s">
        <v>549</v>
      </c>
      <c r="C9276" s="196">
        <f>'5'!J14-('5'!K14+'5'!L14)</f>
        <v>0</v>
      </c>
      <c r="D9276" s="229"/>
    </row>
    <row r="9277" ht="13.5" spans="1:4">
      <c r="A9277" s="231" t="s">
        <v>10047</v>
      </c>
      <c r="B9277" s="198" t="s">
        <v>551</v>
      </c>
      <c r="C9277" s="196">
        <f>'5'!J15-('5'!K15+'5'!L15)</f>
        <v>0</v>
      </c>
      <c r="D9277" s="229"/>
    </row>
    <row r="9278" ht="13.5" spans="1:4">
      <c r="A9278" s="231" t="s">
        <v>10048</v>
      </c>
      <c r="B9278" s="198" t="s">
        <v>553</v>
      </c>
      <c r="C9278" s="196">
        <f>'5'!J16-('5'!K16+'5'!L16)</f>
        <v>0</v>
      </c>
      <c r="D9278" s="229"/>
    </row>
    <row r="9279" ht="13.5" spans="1:4">
      <c r="A9279" s="231" t="s">
        <v>10049</v>
      </c>
      <c r="B9279" s="198" t="s">
        <v>555</v>
      </c>
      <c r="C9279" s="196">
        <f>'5'!J17-('5'!K17+'5'!L17)</f>
        <v>0</v>
      </c>
      <c r="D9279" s="229"/>
    </row>
    <row r="9280" ht="13.5" spans="1:4">
      <c r="A9280" s="231" t="s">
        <v>10050</v>
      </c>
      <c r="B9280" s="198" t="s">
        <v>557</v>
      </c>
      <c r="C9280" s="196">
        <f>'5'!J18-('5'!L18)</f>
        <v>0</v>
      </c>
      <c r="D9280" s="229"/>
    </row>
    <row r="9281" ht="13.5" spans="1:4">
      <c r="A9281" s="231" t="s">
        <v>10051</v>
      </c>
      <c r="B9281" s="198" t="s">
        <v>559</v>
      </c>
      <c r="C9281" s="196">
        <f>'5'!J19-('5'!K19+'5'!L19)</f>
        <v>0</v>
      </c>
      <c r="D9281" s="229"/>
    </row>
    <row r="9282" ht="13.5" spans="1:4">
      <c r="A9282" s="231" t="s">
        <v>10052</v>
      </c>
      <c r="B9282" s="198" t="s">
        <v>561</v>
      </c>
      <c r="C9282" s="196">
        <f>'5'!J20-('5'!K20+'5'!L20)</f>
        <v>0</v>
      </c>
      <c r="D9282" s="229"/>
    </row>
    <row r="9283" ht="13.5" spans="1:4">
      <c r="A9283" s="231" t="s">
        <v>10053</v>
      </c>
      <c r="B9283" s="198" t="s">
        <v>563</v>
      </c>
      <c r="C9283" s="196">
        <f>'5'!J21-('5'!K21+'5'!L21)</f>
        <v>0</v>
      </c>
      <c r="D9283" s="229"/>
    </row>
    <row r="9284" ht="13.5" spans="1:4">
      <c r="A9284" s="231" t="s">
        <v>10054</v>
      </c>
      <c r="B9284" s="198" t="s">
        <v>254</v>
      </c>
      <c r="C9284" s="196">
        <f>'5'!J22-('5'!K22+'5'!L22)</f>
        <v>0</v>
      </c>
      <c r="D9284" s="229"/>
    </row>
    <row r="9285" ht="13.5" spans="1:4">
      <c r="A9285" s="231" t="s">
        <v>10055</v>
      </c>
      <c r="B9285" s="198" t="s">
        <v>566</v>
      </c>
      <c r="C9285" s="196">
        <f>'5'!J23-('5'!K23+'5'!L23)</f>
        <v>0</v>
      </c>
      <c r="D9285" s="229"/>
    </row>
    <row r="9286" ht="13.5" spans="1:4">
      <c r="A9286" s="231" t="s">
        <v>10056</v>
      </c>
      <c r="B9286" s="198" t="s">
        <v>568</v>
      </c>
      <c r="C9286" s="196">
        <f>'5'!J24-('5'!K24+'5'!L24)</f>
        <v>0</v>
      </c>
      <c r="D9286" s="229"/>
    </row>
    <row r="9287" ht="13.5" spans="1:4">
      <c r="A9287" s="231" t="s">
        <v>10057</v>
      </c>
      <c r="B9287" s="198" t="s">
        <v>570</v>
      </c>
      <c r="C9287" s="196">
        <f>'5'!J25-('5'!K25+'5'!L25)</f>
        <v>0</v>
      </c>
      <c r="D9287" s="229"/>
    </row>
    <row r="9288" ht="13.5" spans="1:4">
      <c r="A9288" s="231" t="s">
        <v>10058</v>
      </c>
      <c r="B9288" s="198" t="s">
        <v>572</v>
      </c>
      <c r="C9288" s="196">
        <f>'5'!J26-('5'!K26+'5'!L26)</f>
        <v>0</v>
      </c>
      <c r="D9288" s="229"/>
    </row>
    <row r="9289" ht="13.5" spans="1:4">
      <c r="A9289" s="231" t="s">
        <v>10059</v>
      </c>
      <c r="B9289" s="198" t="s">
        <v>574</v>
      </c>
      <c r="C9289" s="196">
        <f>'5'!J27-('5'!K27+'5'!L27)</f>
        <v>0</v>
      </c>
      <c r="D9289" s="229"/>
    </row>
    <row r="9290" ht="13.5" spans="1:4">
      <c r="A9290" s="231" t="s">
        <v>10060</v>
      </c>
      <c r="B9290" s="198" t="s">
        <v>576</v>
      </c>
      <c r="C9290" s="196">
        <f>'5'!J28-('5'!K28+'5'!L28)</f>
        <v>0</v>
      </c>
      <c r="D9290" s="229"/>
    </row>
    <row r="9291" ht="13.5" spans="1:4">
      <c r="A9291" s="231" t="s">
        <v>10061</v>
      </c>
      <c r="B9291" s="198" t="s">
        <v>578</v>
      </c>
      <c r="C9291" s="196">
        <f>'5'!J30-('5'!K30+'5'!L30)</f>
        <v>0</v>
      </c>
      <c r="D9291" s="229"/>
    </row>
    <row r="9292" ht="13.5" spans="1:4">
      <c r="A9292" s="231" t="s">
        <v>10062</v>
      </c>
      <c r="B9292" s="198" t="s">
        <v>2034</v>
      </c>
      <c r="C9292" s="196">
        <f>'5'!J31-('5'!K31+'5'!L31)</f>
        <v>0</v>
      </c>
      <c r="D9292" s="229"/>
    </row>
    <row r="9293" ht="13.5" spans="1:4">
      <c r="A9293" s="231" t="s">
        <v>10063</v>
      </c>
      <c r="B9293" s="198" t="s">
        <v>733</v>
      </c>
      <c r="C9293" s="196">
        <f>'6'!J6-('6'!K6+'6'!L6)</f>
        <v>0</v>
      </c>
      <c r="D9293" s="229"/>
    </row>
    <row r="9294" ht="13.5" spans="1:4">
      <c r="A9294" s="231" t="s">
        <v>10064</v>
      </c>
      <c r="B9294" s="198" t="s">
        <v>582</v>
      </c>
      <c r="C9294" s="196">
        <f>'6'!J7-('6'!K7+'6'!L7)</f>
        <v>0</v>
      </c>
      <c r="D9294" s="229"/>
    </row>
    <row r="9295" ht="13.5" spans="1:4">
      <c r="A9295" s="231" t="s">
        <v>10065</v>
      </c>
      <c r="B9295" s="198" t="s">
        <v>584</v>
      </c>
      <c r="C9295" s="196">
        <f>'6'!J8-('6'!K8+'6'!L8)</f>
        <v>0</v>
      </c>
      <c r="D9295" s="229"/>
    </row>
    <row r="9296" ht="26.25" spans="1:4">
      <c r="A9296" s="231" t="s">
        <v>10066</v>
      </c>
      <c r="B9296" s="198" t="s">
        <v>10067</v>
      </c>
      <c r="C9296" s="196">
        <f>'6'!J9-('6'!K9+'6'!L9)</f>
        <v>0</v>
      </c>
      <c r="D9296" s="229"/>
    </row>
    <row r="9297" ht="26.25" spans="1:4">
      <c r="A9297" s="231" t="s">
        <v>10068</v>
      </c>
      <c r="B9297" s="198" t="s">
        <v>10069</v>
      </c>
      <c r="C9297" s="196">
        <f>'6'!J10-('6'!K10+'6'!L10)</f>
        <v>0</v>
      </c>
      <c r="D9297" s="229"/>
    </row>
    <row r="9298" ht="13.5" spans="1:4">
      <c r="A9298" s="231" t="s">
        <v>10070</v>
      </c>
      <c r="B9298" s="198" t="s">
        <v>10071</v>
      </c>
      <c r="C9298" s="196">
        <f>'6'!J11-('6'!K11+'6'!L11)</f>
        <v>0</v>
      </c>
      <c r="D9298" s="229"/>
    </row>
    <row r="9299" ht="13.5" spans="1:4">
      <c r="A9299" s="231" t="s">
        <v>10072</v>
      </c>
      <c r="B9299" s="198" t="s">
        <v>10073</v>
      </c>
      <c r="C9299" s="196">
        <f>'6'!J12-('6'!K12+'6'!L12)</f>
        <v>0</v>
      </c>
      <c r="D9299" s="229"/>
    </row>
    <row r="9300" ht="13.5" spans="1:4">
      <c r="A9300" s="231" t="s">
        <v>10074</v>
      </c>
      <c r="B9300" s="198" t="s">
        <v>586</v>
      </c>
      <c r="C9300" s="196">
        <f>'6'!J13-('6'!K13+'6'!L13)</f>
        <v>0</v>
      </c>
      <c r="D9300" s="229"/>
    </row>
    <row r="9301" ht="13.5" spans="1:4">
      <c r="A9301" s="231" t="s">
        <v>10075</v>
      </c>
      <c r="B9301" s="198" t="s">
        <v>10076</v>
      </c>
      <c r="C9301" s="196">
        <f>'6'!J14</f>
        <v>0</v>
      </c>
      <c r="D9301" s="229"/>
    </row>
    <row r="9302" ht="13.5" spans="1:4">
      <c r="A9302" s="231" t="s">
        <v>10077</v>
      </c>
      <c r="B9302" s="198" t="s">
        <v>10078</v>
      </c>
      <c r="C9302" s="196">
        <f>'6'!J15</f>
        <v>0</v>
      </c>
      <c r="D9302" s="229"/>
    </row>
    <row r="9303" ht="13.5" spans="1:4">
      <c r="A9303" s="231" t="s">
        <v>10079</v>
      </c>
      <c r="B9303" s="198" t="s">
        <v>10080</v>
      </c>
      <c r="C9303" s="196">
        <f>'6'!J16</f>
        <v>0</v>
      </c>
      <c r="D9303" s="229"/>
    </row>
    <row r="9304" ht="13.5" spans="1:4">
      <c r="A9304" s="231" t="s">
        <v>10081</v>
      </c>
      <c r="B9304" s="198" t="s">
        <v>588</v>
      </c>
      <c r="C9304" s="196">
        <f>'6'!J17-('6'!K17+'6'!L17)</f>
        <v>0</v>
      </c>
      <c r="D9304" s="229"/>
    </row>
    <row r="9305" ht="13.5" spans="1:4">
      <c r="A9305" s="231" t="s">
        <v>10082</v>
      </c>
      <c r="B9305" s="198" t="s">
        <v>7964</v>
      </c>
      <c r="C9305" s="196">
        <f>'6'!J18-('6'!K18+'6'!L18)</f>
        <v>0</v>
      </c>
      <c r="D9305" s="229"/>
    </row>
    <row r="9306" ht="26.25" spans="1:4">
      <c r="A9306" s="231" t="s">
        <v>10083</v>
      </c>
      <c r="B9306" s="198" t="s">
        <v>2662</v>
      </c>
      <c r="C9306" s="196">
        <f>'6'!J19-('6'!K19+'6'!L19)</f>
        <v>0</v>
      </c>
      <c r="D9306" s="229"/>
    </row>
    <row r="9307" ht="13.5" spans="1:4">
      <c r="A9307" s="231" t="s">
        <v>10084</v>
      </c>
      <c r="B9307" s="199" t="s">
        <v>592</v>
      </c>
      <c r="C9307" s="196">
        <f>'6'!J20-('6'!K20+'6'!L20)</f>
        <v>0</v>
      </c>
      <c r="D9307" s="229"/>
    </row>
    <row r="9308" ht="13.5" spans="1:4">
      <c r="A9308" s="231" t="s">
        <v>10085</v>
      </c>
      <c r="B9308" s="198" t="s">
        <v>594</v>
      </c>
      <c r="C9308" s="196">
        <f>'6'!J22-('6'!K22+'6'!L22)</f>
        <v>0</v>
      </c>
      <c r="D9308" s="229"/>
    </row>
    <row r="9309" ht="13.5" spans="1:4">
      <c r="A9309" s="231" t="s">
        <v>10086</v>
      </c>
      <c r="B9309" s="198" t="s">
        <v>596</v>
      </c>
      <c r="C9309" s="196">
        <f>'6'!J23-('6'!K23+'6'!L23)</f>
        <v>0</v>
      </c>
      <c r="D9309" s="229"/>
    </row>
    <row r="9310" ht="13.5" spans="1:4">
      <c r="A9310" s="231" t="s">
        <v>10087</v>
      </c>
      <c r="B9310" s="198" t="s">
        <v>598</v>
      </c>
      <c r="C9310" s="196">
        <f>'6'!J24-('6'!K24+'6'!L24)</f>
        <v>0</v>
      </c>
      <c r="D9310" s="229"/>
    </row>
    <row r="9311" ht="13.5" spans="1:4">
      <c r="A9311" s="231" t="s">
        <v>10088</v>
      </c>
      <c r="B9311" s="198" t="s">
        <v>600</v>
      </c>
      <c r="C9311" s="196">
        <f>'6'!J25-('6'!K25+'6'!L25)</f>
        <v>0</v>
      </c>
      <c r="D9311" s="229"/>
    </row>
    <row r="9312" ht="13.5" spans="1:4">
      <c r="A9312" s="231" t="s">
        <v>10089</v>
      </c>
      <c r="B9312" s="198" t="s">
        <v>602</v>
      </c>
      <c r="C9312" s="196">
        <f>'6'!J26-('6'!K26+'6'!L26)</f>
        <v>0</v>
      </c>
      <c r="D9312" s="229"/>
    </row>
    <row r="9313" ht="13.5" spans="1:4">
      <c r="A9313" s="231" t="s">
        <v>10090</v>
      </c>
      <c r="B9313" s="198" t="s">
        <v>559</v>
      </c>
      <c r="C9313" s="196">
        <f>'6'!J27-('6'!K27+'6'!L27)</f>
        <v>0</v>
      </c>
      <c r="D9313" s="229"/>
    </row>
    <row r="9314" ht="13.5" spans="1:4">
      <c r="A9314" s="231" t="s">
        <v>10091</v>
      </c>
      <c r="B9314" s="198" t="s">
        <v>605</v>
      </c>
      <c r="C9314" s="196">
        <f>'7'!J6-('7'!K6+'7'!L6)</f>
        <v>0</v>
      </c>
      <c r="D9314" s="229"/>
    </row>
    <row r="9315" ht="13.5" spans="1:4">
      <c r="A9315" s="231" t="s">
        <v>10092</v>
      </c>
      <c r="B9315" s="198" t="s">
        <v>607</v>
      </c>
      <c r="C9315" s="196">
        <f>'7'!J7-('7'!K7+'7'!L7)</f>
        <v>0</v>
      </c>
      <c r="D9315" s="229"/>
    </row>
    <row r="9316" ht="13.5" spans="1:4">
      <c r="A9316" s="231" t="s">
        <v>10093</v>
      </c>
      <c r="B9316" s="198" t="s">
        <v>358</v>
      </c>
      <c r="C9316" s="196">
        <f>'7'!J8-('7'!K8+'7'!L8)</f>
        <v>0</v>
      </c>
      <c r="D9316" s="229"/>
    </row>
    <row r="9317" ht="13.5" spans="1:4">
      <c r="A9317" s="231" t="s">
        <v>10094</v>
      </c>
      <c r="B9317" s="198" t="s">
        <v>610</v>
      </c>
      <c r="C9317" s="196">
        <f>'7'!J9-('7'!K9+'7'!L9)</f>
        <v>0</v>
      </c>
      <c r="D9317" s="229"/>
    </row>
    <row r="9318" ht="13.5" spans="1:4">
      <c r="A9318" s="231" t="s">
        <v>10095</v>
      </c>
      <c r="B9318" s="198" t="s">
        <v>612</v>
      </c>
      <c r="C9318" s="196">
        <f>'7'!J10-('7'!K10+'7'!L10)</f>
        <v>0</v>
      </c>
      <c r="D9318" s="229"/>
    </row>
    <row r="9319" ht="13.5" spans="1:4">
      <c r="A9319" s="231" t="s">
        <v>10096</v>
      </c>
      <c r="B9319" s="198" t="s">
        <v>614</v>
      </c>
      <c r="C9319" s="196">
        <f>'7'!J11-('7'!K11+'7'!L11)</f>
        <v>0</v>
      </c>
      <c r="D9319" s="229"/>
    </row>
    <row r="9320" ht="13.5" spans="1:4">
      <c r="A9320" s="231" t="s">
        <v>10097</v>
      </c>
      <c r="B9320" s="198" t="s">
        <v>616</v>
      </c>
      <c r="C9320" s="196">
        <f>'7'!J12-('7'!K12+'7'!L12)</f>
        <v>0</v>
      </c>
      <c r="D9320" s="229"/>
    </row>
    <row r="9321" ht="13.5" spans="1:4">
      <c r="A9321" s="231" t="s">
        <v>10098</v>
      </c>
      <c r="B9321" s="198" t="s">
        <v>618</v>
      </c>
      <c r="C9321" s="196">
        <f>'7'!J13-('7'!K13+'7'!L13)</f>
        <v>0</v>
      </c>
      <c r="D9321" s="229"/>
    </row>
    <row r="9322" ht="26.25" spans="1:4">
      <c r="A9322" s="231" t="s">
        <v>10099</v>
      </c>
      <c r="B9322" s="198" t="s">
        <v>10100</v>
      </c>
      <c r="C9322" s="196">
        <f>'7'!J14-('7'!K14+'7'!L14)</f>
        <v>0</v>
      </c>
      <c r="D9322" s="229"/>
    </row>
    <row r="9323" ht="26.25" spans="1:4">
      <c r="A9323" s="231" t="s">
        <v>10101</v>
      </c>
      <c r="B9323" s="198" t="s">
        <v>10102</v>
      </c>
      <c r="C9323" s="196">
        <f>'7'!J15-('7'!K15+'7'!L15)</f>
        <v>0</v>
      </c>
      <c r="D9323" s="229"/>
    </row>
    <row r="9324" ht="13.5" spans="1:4">
      <c r="A9324" s="231" t="s">
        <v>10103</v>
      </c>
      <c r="B9324" s="198" t="s">
        <v>612</v>
      </c>
      <c r="C9324" s="196">
        <f>'7'!J16-('7'!K16+'7'!L16)</f>
        <v>0</v>
      </c>
      <c r="D9324" s="229"/>
    </row>
    <row r="9325" ht="13.5" spans="1:4">
      <c r="A9325" s="231" t="s">
        <v>10104</v>
      </c>
      <c r="B9325" s="198" t="s">
        <v>616</v>
      </c>
      <c r="C9325" s="196">
        <f>'7'!J17-('7'!K17+'7'!L17)</f>
        <v>0</v>
      </c>
      <c r="D9325" s="229"/>
    </row>
    <row r="9326" ht="13.5" spans="1:4">
      <c r="A9326" s="231" t="s">
        <v>10105</v>
      </c>
      <c r="B9326" s="198" t="s">
        <v>618</v>
      </c>
      <c r="C9326" s="196">
        <f>'7'!J18-('7'!K18+'7'!L18)</f>
        <v>0</v>
      </c>
      <c r="D9326" s="229"/>
    </row>
    <row r="9327" ht="13.5" spans="1:4">
      <c r="A9327" s="231" t="s">
        <v>10106</v>
      </c>
      <c r="B9327" s="198" t="s">
        <v>620</v>
      </c>
      <c r="C9327" s="196">
        <f>'7'!J19-('7'!K19+'7'!L19)</f>
        <v>0</v>
      </c>
      <c r="D9327" s="229"/>
    </row>
    <row r="9328" ht="13.5" spans="1:4">
      <c r="A9328" s="231" t="s">
        <v>10107</v>
      </c>
      <c r="B9328" s="199" t="s">
        <v>622</v>
      </c>
      <c r="C9328" s="196">
        <f>'7'!J20-('7'!K20+'7'!L20)</f>
        <v>0</v>
      </c>
      <c r="D9328" s="229"/>
    </row>
    <row r="9329" ht="13.5" spans="1:4">
      <c r="A9329" s="231" t="s">
        <v>10108</v>
      </c>
      <c r="B9329" s="199" t="s">
        <v>624</v>
      </c>
      <c r="C9329" s="196">
        <f>'7'!J21-('7'!K21+'7'!L21)</f>
        <v>0</v>
      </c>
      <c r="D9329" s="229"/>
    </row>
    <row r="9330" ht="13.5" spans="1:4">
      <c r="A9330" s="231" t="s">
        <v>10109</v>
      </c>
      <c r="B9330" s="198" t="s">
        <v>626</v>
      </c>
      <c r="C9330" s="196">
        <f>'7'!J22-('7'!K22+'7'!L22)</f>
        <v>0</v>
      </c>
      <c r="D9330" s="229"/>
    </row>
    <row r="9331" ht="13.5" spans="1:4">
      <c r="A9331" s="231" t="s">
        <v>10110</v>
      </c>
      <c r="B9331" s="198" t="s">
        <v>628</v>
      </c>
      <c r="C9331" s="196">
        <f>'7'!J23-('7'!K23+'7'!L23)</f>
        <v>0</v>
      </c>
      <c r="D9331" s="229"/>
    </row>
    <row r="9332" ht="13.5" spans="1:4">
      <c r="A9332" s="231" t="s">
        <v>10111</v>
      </c>
      <c r="B9332" s="198" t="s">
        <v>630</v>
      </c>
      <c r="C9332" s="196">
        <f>'7'!J24-('7'!K24+'7'!L24)</f>
        <v>0</v>
      </c>
      <c r="D9332" s="229"/>
    </row>
    <row r="9333" ht="13.5" spans="1:4">
      <c r="A9333" s="231" t="s">
        <v>10112</v>
      </c>
      <c r="B9333" s="198" t="s">
        <v>7361</v>
      </c>
      <c r="C9333" s="196">
        <f>'7'!J25-('7'!K25+'7'!L25)</f>
        <v>0</v>
      </c>
      <c r="D9333" s="229"/>
    </row>
    <row r="9334" ht="39" spans="1:4">
      <c r="A9334" s="231" t="s">
        <v>10113</v>
      </c>
      <c r="B9334" s="195" t="s">
        <v>10114</v>
      </c>
      <c r="C9334" s="196">
        <f>'8'!J11-('8'!K11+'8'!L11)</f>
        <v>1</v>
      </c>
      <c r="D9334" s="229"/>
    </row>
    <row r="9335" ht="13.5" spans="1:4">
      <c r="A9335" s="231" t="s">
        <v>10115</v>
      </c>
      <c r="B9335" s="230" t="s">
        <v>7734</v>
      </c>
      <c r="C9335" s="196">
        <f>'8'!J12-('8'!K12+'8'!L12)</f>
        <v>0</v>
      </c>
      <c r="D9335" s="229"/>
    </row>
    <row r="9336" ht="13.5" spans="1:4">
      <c r="A9336" s="231" t="s">
        <v>10116</v>
      </c>
      <c r="B9336" s="195" t="s">
        <v>2693</v>
      </c>
      <c r="C9336" s="196">
        <f>'8'!J13-('8'!K13+'8'!L13)</f>
        <v>0</v>
      </c>
      <c r="D9336" s="229"/>
    </row>
    <row r="9337" ht="13.5" spans="1:4">
      <c r="A9337" s="231" t="s">
        <v>10117</v>
      </c>
      <c r="B9337" s="198" t="s">
        <v>394</v>
      </c>
      <c r="C9337" s="196">
        <f>'8'!J14-('8'!K14+'8'!L14)</f>
        <v>0</v>
      </c>
      <c r="D9337" s="229"/>
    </row>
    <row r="9338" ht="13.5" spans="1:4">
      <c r="A9338" s="231" t="s">
        <v>10118</v>
      </c>
      <c r="B9338" s="198" t="s">
        <v>396</v>
      </c>
      <c r="C9338" s="196">
        <f>'8'!J15-('8'!K15+'8'!L15)</f>
        <v>0</v>
      </c>
      <c r="D9338" s="229"/>
    </row>
    <row r="9339" ht="13.5" spans="1:4">
      <c r="A9339" s="231" t="s">
        <v>10119</v>
      </c>
      <c r="B9339" s="198" t="s">
        <v>398</v>
      </c>
      <c r="C9339" s="196">
        <f>'8'!J16-('8'!K16+'8'!L16)</f>
        <v>0</v>
      </c>
      <c r="D9339" s="229"/>
    </row>
    <row r="9340" ht="13.5" spans="1:4">
      <c r="A9340" s="231" t="s">
        <v>10120</v>
      </c>
      <c r="B9340" s="198" t="s">
        <v>84</v>
      </c>
      <c r="C9340" s="196">
        <f>'8'!J17-('8'!K17+'8'!L17)</f>
        <v>0</v>
      </c>
      <c r="D9340" s="229"/>
    </row>
    <row r="9341" ht="13.5" spans="1:4">
      <c r="A9341" s="231" t="s">
        <v>10121</v>
      </c>
      <c r="B9341" s="198" t="s">
        <v>401</v>
      </c>
      <c r="C9341" s="196">
        <f>'8'!J18-('8'!K18+'8'!L18)</f>
        <v>0</v>
      </c>
      <c r="D9341" s="229"/>
    </row>
    <row r="9342" ht="13.5" spans="1:4">
      <c r="A9342" s="231" t="s">
        <v>10122</v>
      </c>
      <c r="B9342" s="198" t="s">
        <v>403</v>
      </c>
      <c r="C9342" s="196">
        <f>'8'!J19-('8'!K19+'8'!L19)</f>
        <v>0</v>
      </c>
      <c r="D9342" s="229"/>
    </row>
    <row r="9343" ht="13.5" spans="1:4">
      <c r="A9343" s="231" t="s">
        <v>10123</v>
      </c>
      <c r="B9343" s="198" t="s">
        <v>405</v>
      </c>
      <c r="C9343" s="196">
        <f>'8'!J20-('8'!K20+'8'!L20)</f>
        <v>0</v>
      </c>
      <c r="D9343" s="229"/>
    </row>
    <row r="9344" ht="13.5" spans="1:4">
      <c r="A9344" s="231" t="s">
        <v>10124</v>
      </c>
      <c r="B9344" s="198" t="s">
        <v>407</v>
      </c>
      <c r="C9344" s="196">
        <f>'8'!J21</f>
        <v>0</v>
      </c>
      <c r="D9344" s="229"/>
    </row>
    <row r="9345" ht="13.5" spans="1:4">
      <c r="A9345" s="231" t="s">
        <v>10125</v>
      </c>
      <c r="B9345" s="198" t="s">
        <v>409</v>
      </c>
      <c r="C9345" s="196">
        <f>'8'!J22-('8'!K22+'8'!L22)</f>
        <v>0</v>
      </c>
      <c r="D9345" s="229"/>
    </row>
    <row r="9346" ht="13.5" spans="1:4">
      <c r="A9346" s="231" t="s">
        <v>10126</v>
      </c>
      <c r="B9346" s="198" t="s">
        <v>411</v>
      </c>
      <c r="C9346" s="196">
        <f>'8'!J23-('8'!K23+'8'!L23)</f>
        <v>0</v>
      </c>
      <c r="D9346" s="229"/>
    </row>
    <row r="9347" ht="13.5" spans="1:4">
      <c r="A9347" s="231" t="s">
        <v>10127</v>
      </c>
      <c r="B9347" s="198" t="s">
        <v>413</v>
      </c>
      <c r="C9347" s="196">
        <f>'8'!J24-('8'!K24+'8'!L24)</f>
        <v>0</v>
      </c>
      <c r="D9347" s="229"/>
    </row>
    <row r="9348" ht="13.5" spans="1:4">
      <c r="A9348" s="231" t="s">
        <v>10128</v>
      </c>
      <c r="B9348" s="198" t="s">
        <v>415</v>
      </c>
      <c r="C9348" s="196">
        <f>'8'!J25-('8'!K25+'8'!L25)</f>
        <v>0</v>
      </c>
      <c r="D9348" s="229"/>
    </row>
    <row r="9349" ht="13.5" spans="1:4">
      <c r="A9349" s="231" t="s">
        <v>10129</v>
      </c>
      <c r="B9349" s="198" t="s">
        <v>417</v>
      </c>
      <c r="C9349" s="196">
        <f>'8'!J26-('8'!K26+'8'!L26)</f>
        <v>0</v>
      </c>
      <c r="D9349" s="229"/>
    </row>
    <row r="9350" ht="13.5" spans="1:4">
      <c r="A9350" s="231" t="s">
        <v>10130</v>
      </c>
      <c r="B9350" s="198" t="s">
        <v>419</v>
      </c>
      <c r="C9350" s="196">
        <f>'8'!J27-('8'!K27+'8'!L27)</f>
        <v>0</v>
      </c>
      <c r="D9350" s="229"/>
    </row>
    <row r="9351" ht="13.5" spans="1:4">
      <c r="A9351" s="231" t="s">
        <v>10131</v>
      </c>
      <c r="B9351" s="198" t="s">
        <v>421</v>
      </c>
      <c r="C9351" s="196">
        <f>'8'!J28-('8'!K28+'8'!L28)</f>
        <v>0</v>
      </c>
      <c r="D9351" s="229"/>
    </row>
    <row r="9352" ht="13.5" spans="1:4">
      <c r="A9352" s="231" t="s">
        <v>10132</v>
      </c>
      <c r="B9352" s="198" t="s">
        <v>423</v>
      </c>
      <c r="C9352" s="196">
        <f>'8'!J29-('8'!K29+'8'!L29)</f>
        <v>0</v>
      </c>
      <c r="D9352" s="229"/>
    </row>
    <row r="9353" ht="13.5" spans="1:4">
      <c r="A9353" s="231" t="s">
        <v>10133</v>
      </c>
      <c r="B9353" s="198" t="s">
        <v>425</v>
      </c>
      <c r="C9353" s="196">
        <f>'9'!J6-('9'!K6+'9'!L6)</f>
        <v>0</v>
      </c>
      <c r="D9353" s="229"/>
    </row>
    <row r="9354" ht="13.5" spans="1:4">
      <c r="A9354" s="231" t="s">
        <v>10134</v>
      </c>
      <c r="B9354" s="198" t="s">
        <v>427</v>
      </c>
      <c r="C9354" s="196">
        <f>'9'!J7-('9'!K7+'9'!L7)</f>
        <v>0</v>
      </c>
      <c r="D9354" s="229"/>
    </row>
    <row r="9355" ht="13.5" spans="1:4">
      <c r="A9355" s="231" t="s">
        <v>10135</v>
      </c>
      <c r="B9355" s="198" t="s">
        <v>429</v>
      </c>
      <c r="C9355" s="196">
        <f>'9'!J8-('9'!K8+'9'!L8)</f>
        <v>0</v>
      </c>
      <c r="D9355" s="229"/>
    </row>
    <row r="9356" ht="13.5" spans="1:4">
      <c r="A9356" s="231" t="s">
        <v>10136</v>
      </c>
      <c r="B9356" s="198" t="s">
        <v>431</v>
      </c>
      <c r="C9356" s="196">
        <f>'9'!J9-('9'!K9+'9'!L9)</f>
        <v>0</v>
      </c>
      <c r="D9356" s="229"/>
    </row>
    <row r="9357" ht="13.5" spans="1:4">
      <c r="A9357" s="231" t="s">
        <v>10137</v>
      </c>
      <c r="B9357" s="198" t="s">
        <v>433</v>
      </c>
      <c r="C9357" s="196">
        <f>'9'!J10-('9'!K10+'9'!L10)</f>
        <v>0</v>
      </c>
      <c r="D9357" s="229"/>
    </row>
    <row r="9358" ht="13.5" spans="1:4">
      <c r="A9358" s="231" t="s">
        <v>10138</v>
      </c>
      <c r="B9358" s="198" t="s">
        <v>435</v>
      </c>
      <c r="C9358" s="196">
        <f>'9'!J11-('9'!K11+'9'!L11)</f>
        <v>0</v>
      </c>
      <c r="D9358" s="229"/>
    </row>
    <row r="9359" ht="13.5" spans="1:4">
      <c r="A9359" s="231" t="s">
        <v>10139</v>
      </c>
      <c r="B9359" s="198" t="s">
        <v>437</v>
      </c>
      <c r="C9359" s="196">
        <f>'9'!J12-('9'!K12+'9'!L12)</f>
        <v>0</v>
      </c>
      <c r="D9359" s="229"/>
    </row>
    <row r="9360" ht="13.5" spans="1:4">
      <c r="A9360" s="231" t="s">
        <v>10140</v>
      </c>
      <c r="B9360" s="198" t="s">
        <v>439</v>
      </c>
      <c r="C9360" s="196">
        <f>'9'!J13-('9'!K13+'9'!L13)</f>
        <v>0</v>
      </c>
      <c r="D9360" s="229"/>
    </row>
    <row r="9361" ht="13.5" spans="1:4">
      <c r="A9361" s="231" t="s">
        <v>10141</v>
      </c>
      <c r="B9361" s="198" t="s">
        <v>441</v>
      </c>
      <c r="C9361" s="196">
        <f>'9'!J14-('9'!K14+'9'!L14)</f>
        <v>0</v>
      </c>
      <c r="D9361" s="229"/>
    </row>
    <row r="9362" ht="13.5" spans="1:4">
      <c r="A9362" s="231" t="s">
        <v>10142</v>
      </c>
      <c r="B9362" s="198" t="s">
        <v>443</v>
      </c>
      <c r="C9362" s="196">
        <f>'9'!J15-('9'!K15+'9'!L15)</f>
        <v>0</v>
      </c>
      <c r="D9362" s="229"/>
    </row>
    <row r="9363" ht="13.5" spans="1:4">
      <c r="A9363" s="231" t="s">
        <v>10143</v>
      </c>
      <c r="B9363" s="198" t="s">
        <v>445</v>
      </c>
      <c r="C9363" s="196">
        <f>'9'!J16-('9'!K16+'9'!L16)</f>
        <v>0</v>
      </c>
      <c r="D9363" s="229"/>
    </row>
    <row r="9364" ht="13.5" spans="1:4">
      <c r="A9364" s="231" t="s">
        <v>10144</v>
      </c>
      <c r="B9364" s="198" t="s">
        <v>447</v>
      </c>
      <c r="C9364" s="196">
        <f>'9'!J17-('9'!K17+'9'!L17)</f>
        <v>0</v>
      </c>
      <c r="D9364" s="229"/>
    </row>
    <row r="9365" ht="13.5" spans="1:4">
      <c r="A9365" s="231" t="s">
        <v>10145</v>
      </c>
      <c r="B9365" s="198" t="s">
        <v>449</v>
      </c>
      <c r="C9365" s="196">
        <f>'9'!J18-('9'!K18+'9'!L18)</f>
        <v>0</v>
      </c>
      <c r="D9365" s="229"/>
    </row>
    <row r="9366" ht="13.5" spans="1:4">
      <c r="A9366" s="231" t="s">
        <v>10146</v>
      </c>
      <c r="B9366" s="198" t="s">
        <v>451</v>
      </c>
      <c r="C9366" s="196">
        <f>'9'!J19-('9'!K19+'9'!L19)</f>
        <v>0</v>
      </c>
      <c r="D9366" s="229"/>
    </row>
    <row r="9367" ht="13.5" spans="1:4">
      <c r="A9367" s="231" t="s">
        <v>10147</v>
      </c>
      <c r="B9367" s="198" t="s">
        <v>453</v>
      </c>
      <c r="C9367" s="196">
        <f>'9'!J20-('9'!K20+'9'!L20)</f>
        <v>0</v>
      </c>
      <c r="D9367" s="229"/>
    </row>
    <row r="9368" ht="13.5" spans="1:4">
      <c r="A9368" s="231" t="s">
        <v>10148</v>
      </c>
      <c r="B9368" s="198" t="s">
        <v>455</v>
      </c>
      <c r="C9368" s="196">
        <f>'9'!J21-('9'!K21+'9'!L21)</f>
        <v>0</v>
      </c>
      <c r="D9368" s="229"/>
    </row>
    <row r="9369" ht="13.5" spans="1:4">
      <c r="A9369" s="231" t="s">
        <v>10149</v>
      </c>
      <c r="B9369" s="198" t="s">
        <v>457</v>
      </c>
      <c r="C9369" s="196">
        <f>'9'!J22-('9'!K22+'9'!L22)</f>
        <v>0</v>
      </c>
      <c r="D9369" s="229"/>
    </row>
    <row r="9370" ht="13.5" spans="1:4">
      <c r="A9370" s="231" t="s">
        <v>10150</v>
      </c>
      <c r="B9370" s="198" t="s">
        <v>459</v>
      </c>
      <c r="C9370" s="196">
        <f>'9'!J23-('9'!K23+'9'!L23)</f>
        <v>0</v>
      </c>
      <c r="D9370" s="229"/>
    </row>
    <row r="9371" ht="13.5" spans="1:4">
      <c r="A9371" s="231" t="s">
        <v>10151</v>
      </c>
      <c r="B9371" s="198" t="s">
        <v>461</v>
      </c>
      <c r="C9371" s="196">
        <f>'9'!J24-('9'!K24+'9'!L24)</f>
        <v>0</v>
      </c>
      <c r="D9371" s="229"/>
    </row>
    <row r="9372" ht="13.5" spans="1:4">
      <c r="A9372" s="231" t="s">
        <v>10152</v>
      </c>
      <c r="B9372" s="198" t="s">
        <v>463</v>
      </c>
      <c r="C9372" s="196">
        <f>'9'!J25-('9'!K25+'9'!L25)</f>
        <v>0</v>
      </c>
      <c r="D9372" s="229"/>
    </row>
    <row r="9373" ht="13.5" spans="1:4">
      <c r="A9373" s="231" t="s">
        <v>10153</v>
      </c>
      <c r="B9373" s="198" t="s">
        <v>465</v>
      </c>
      <c r="C9373" s="196">
        <f>'9'!J26-('9'!K26+'9'!L26)</f>
        <v>0</v>
      </c>
      <c r="D9373" s="229"/>
    </row>
    <row r="9374" ht="13.5" spans="1:4">
      <c r="A9374" s="231" t="s">
        <v>10154</v>
      </c>
      <c r="B9374" s="198" t="s">
        <v>467</v>
      </c>
      <c r="C9374" s="196">
        <f>'9'!J27-('9'!K27+'9'!L27)</f>
        <v>0</v>
      </c>
      <c r="D9374" s="229"/>
    </row>
    <row r="9375" ht="13.5" spans="1:4">
      <c r="A9375" s="231" t="s">
        <v>10155</v>
      </c>
      <c r="B9375" s="198" t="s">
        <v>469</v>
      </c>
      <c r="C9375" s="196">
        <f>'9'!J28-('9'!K28+'9'!L28)</f>
        <v>0</v>
      </c>
      <c r="D9375" s="229"/>
    </row>
    <row r="9376" ht="13.5" spans="1:4">
      <c r="A9376" s="231" t="s">
        <v>10156</v>
      </c>
      <c r="B9376" s="198" t="s">
        <v>471</v>
      </c>
      <c r="C9376" s="196">
        <f>'9'!J29-('9'!K29+'9'!L29)</f>
        <v>0</v>
      </c>
      <c r="D9376" s="229"/>
    </row>
    <row r="9377" ht="26.25" spans="1:4">
      <c r="A9377" s="231" t="s">
        <v>10157</v>
      </c>
      <c r="B9377" s="199" t="s">
        <v>473</v>
      </c>
      <c r="C9377" s="196">
        <f>'9'!J30-('9'!K30+'9'!L30)</f>
        <v>0</v>
      </c>
      <c r="D9377" s="229"/>
    </row>
    <row r="9378" ht="13.5" spans="1:4">
      <c r="A9378" s="231" t="s">
        <v>10158</v>
      </c>
      <c r="B9378" s="198" t="s">
        <v>475</v>
      </c>
      <c r="C9378" s="196">
        <f>'9'!J31-('9'!K31+'9'!L31)</f>
        <v>0</v>
      </c>
      <c r="D9378" s="229"/>
    </row>
    <row r="9379" ht="13.5" spans="1:4">
      <c r="A9379" s="231" t="s">
        <v>10159</v>
      </c>
      <c r="B9379" s="198" t="s">
        <v>477</v>
      </c>
      <c r="C9379" s="196">
        <f>'10'!J6-('10'!K6+'10'!L6)</f>
        <v>0</v>
      </c>
      <c r="D9379" s="229"/>
    </row>
    <row r="9380" ht="13.5" spans="1:4">
      <c r="A9380" s="231" t="s">
        <v>10160</v>
      </c>
      <c r="B9380" s="199" t="s">
        <v>479</v>
      </c>
      <c r="C9380" s="196">
        <f>'10'!J7-('10'!K7+'10'!L7)</f>
        <v>0</v>
      </c>
      <c r="D9380" s="229"/>
    </row>
    <row r="9381" ht="13.5" spans="1:4">
      <c r="A9381" s="231" t="s">
        <v>10161</v>
      </c>
      <c r="B9381" s="198" t="s">
        <v>481</v>
      </c>
      <c r="C9381" s="196">
        <f>'10'!J8-('10'!K8+'10'!L8)</f>
        <v>0</v>
      </c>
      <c r="D9381" s="229"/>
    </row>
    <row r="9382" ht="13.5" spans="1:4">
      <c r="A9382" s="231" t="s">
        <v>10162</v>
      </c>
      <c r="B9382" s="198" t="s">
        <v>483</v>
      </c>
      <c r="C9382" s="196">
        <f>'10'!J9-('10'!K9+'10'!L9)</f>
        <v>0</v>
      </c>
      <c r="D9382" s="229"/>
    </row>
    <row r="9383" ht="13.5" spans="1:4">
      <c r="A9383" s="231" t="s">
        <v>10163</v>
      </c>
      <c r="B9383" s="198" t="s">
        <v>485</v>
      </c>
      <c r="C9383" s="196">
        <f>'10'!J10-('10'!K10+'10'!L10)</f>
        <v>0</v>
      </c>
      <c r="D9383" s="229"/>
    </row>
    <row r="9384" ht="13.5" spans="1:4">
      <c r="A9384" s="231" t="s">
        <v>10164</v>
      </c>
      <c r="B9384" s="198" t="s">
        <v>487</v>
      </c>
      <c r="C9384" s="196">
        <f>'10'!J11-('10'!K11+'10'!L11)</f>
        <v>0</v>
      </c>
      <c r="D9384" s="229"/>
    </row>
    <row r="9385" ht="13.5" spans="1:4">
      <c r="A9385" s="231" t="s">
        <v>10165</v>
      </c>
      <c r="B9385" s="198" t="s">
        <v>489</v>
      </c>
      <c r="C9385" s="196">
        <f>'10'!J12-('10'!K12+'10'!L12)</f>
        <v>0</v>
      </c>
      <c r="D9385" s="229"/>
    </row>
    <row r="9386" ht="13.5" spans="1:4">
      <c r="A9386" s="231" t="s">
        <v>10166</v>
      </c>
      <c r="B9386" s="198" t="s">
        <v>491</v>
      </c>
      <c r="C9386" s="196">
        <f>'10'!J13-('10'!K13+'10'!L13)</f>
        <v>0</v>
      </c>
      <c r="D9386" s="229"/>
    </row>
    <row r="9387" ht="13.5" spans="1:4">
      <c r="A9387" s="231" t="s">
        <v>10167</v>
      </c>
      <c r="B9387" s="198" t="s">
        <v>493</v>
      </c>
      <c r="C9387" s="196">
        <f>'10'!J14-('10'!K14+'10'!L14)</f>
        <v>0</v>
      </c>
      <c r="D9387" s="229"/>
    </row>
    <row r="9388" ht="13.5" spans="1:4">
      <c r="A9388" s="231" t="s">
        <v>10168</v>
      </c>
      <c r="B9388" s="198" t="s">
        <v>495</v>
      </c>
      <c r="C9388" s="196">
        <f>'10'!J15-('10'!K15+'10'!L15)</f>
        <v>0</v>
      </c>
      <c r="D9388" s="229"/>
    </row>
    <row r="9389" ht="13.5" spans="1:4">
      <c r="A9389" s="231" t="s">
        <v>10169</v>
      </c>
      <c r="B9389" s="198" t="s">
        <v>497</v>
      </c>
      <c r="C9389" s="196">
        <f>'10'!J16-('10'!K16+'10'!L16)</f>
        <v>0</v>
      </c>
      <c r="D9389" s="229"/>
    </row>
    <row r="9390" ht="13.5" spans="1:4">
      <c r="A9390" s="231" t="s">
        <v>10170</v>
      </c>
      <c r="B9390" s="198" t="s">
        <v>499</v>
      </c>
      <c r="C9390" s="196">
        <f>'10'!J17-('10'!K17+'10'!L17)</f>
        <v>0</v>
      </c>
      <c r="D9390" s="229"/>
    </row>
    <row r="9391" ht="13.5" spans="1:4">
      <c r="A9391" s="231" t="s">
        <v>10171</v>
      </c>
      <c r="B9391" s="198" t="s">
        <v>501</v>
      </c>
      <c r="C9391" s="196">
        <f>'10'!J18-('10'!K18+'10'!L18)</f>
        <v>0</v>
      </c>
      <c r="D9391" s="229"/>
    </row>
    <row r="9392" ht="13.5" spans="1:4">
      <c r="A9392" s="231" t="s">
        <v>10172</v>
      </c>
      <c r="B9392" s="198" t="s">
        <v>503</v>
      </c>
      <c r="C9392" s="196">
        <f>'10'!J19-('10'!K19+'10'!L19)</f>
        <v>0</v>
      </c>
      <c r="D9392" s="229"/>
    </row>
    <row r="9393" ht="13.5" spans="1:4">
      <c r="A9393" s="231" t="s">
        <v>10173</v>
      </c>
      <c r="B9393" s="198" t="s">
        <v>505</v>
      </c>
      <c r="C9393" s="196">
        <f>'10'!J20-('10'!K20+'10'!L20)</f>
        <v>0</v>
      </c>
      <c r="D9393" s="229"/>
    </row>
    <row r="9394" ht="13.5" spans="1:4">
      <c r="A9394" s="231" t="s">
        <v>10174</v>
      </c>
      <c r="B9394" s="198" t="s">
        <v>507</v>
      </c>
      <c r="C9394" s="196">
        <f>'10'!J21-('10'!K21+'10'!L21)</f>
        <v>0</v>
      </c>
      <c r="D9394" s="229"/>
    </row>
    <row r="9395" ht="13.5" spans="1:4">
      <c r="A9395" s="231" t="s">
        <v>10175</v>
      </c>
      <c r="B9395" s="198" t="s">
        <v>509</v>
      </c>
      <c r="C9395" s="196">
        <f>'10'!J22-('10'!K22+'10'!L22)</f>
        <v>0</v>
      </c>
      <c r="D9395" s="229"/>
    </row>
    <row r="9396" ht="13.5" spans="1:4">
      <c r="A9396" s="231" t="s">
        <v>10176</v>
      </c>
      <c r="B9396" s="198" t="s">
        <v>511</v>
      </c>
      <c r="C9396" s="196">
        <f>'10'!J23-('10'!K23+'10'!L23)</f>
        <v>0</v>
      </c>
      <c r="D9396" s="229"/>
    </row>
    <row r="9397" ht="13.5" spans="1:4">
      <c r="A9397" s="231" t="s">
        <v>10177</v>
      </c>
      <c r="B9397" s="198" t="s">
        <v>513</v>
      </c>
      <c r="C9397" s="196">
        <f>'10'!J24-('10'!K24+'10'!L24)</f>
        <v>0</v>
      </c>
      <c r="D9397" s="229"/>
    </row>
    <row r="9398" ht="13.5" spans="1:4">
      <c r="A9398" s="231" t="s">
        <v>10178</v>
      </c>
      <c r="B9398" s="198" t="s">
        <v>515</v>
      </c>
      <c r="C9398" s="196">
        <f>'10'!J25-('10'!K25+'10'!L25)</f>
        <v>0</v>
      </c>
      <c r="D9398" s="229"/>
    </row>
    <row r="9399" ht="13.5" spans="1:4">
      <c r="A9399" s="231" t="s">
        <v>10179</v>
      </c>
      <c r="B9399" s="198" t="s">
        <v>517</v>
      </c>
      <c r="C9399" s="196" t="e">
        <f>'10'!J26-('10'!K26+'10'!L26)</f>
        <v>#VALUE!</v>
      </c>
      <c r="D9399" s="229"/>
    </row>
    <row r="9400" ht="13.5" spans="1:4">
      <c r="A9400" s="231" t="s">
        <v>10180</v>
      </c>
      <c r="B9400" s="198" t="s">
        <v>519</v>
      </c>
      <c r="C9400" s="196">
        <f>'10'!J27-('10'!K27+'10'!L27)</f>
        <v>0</v>
      </c>
      <c r="D9400" s="229"/>
    </row>
    <row r="9401" ht="13.5" spans="1:4">
      <c r="A9401" s="231" t="s">
        <v>10181</v>
      </c>
      <c r="B9401" s="198" t="s">
        <v>521</v>
      </c>
      <c r="C9401" s="196">
        <f>'10'!J28-('10'!K28+'10'!L28)</f>
        <v>0</v>
      </c>
      <c r="D9401" s="229"/>
    </row>
    <row r="9402" ht="13.5" spans="1:4">
      <c r="A9402" s="231" t="s">
        <v>10182</v>
      </c>
      <c r="B9402" s="198" t="s">
        <v>9050</v>
      </c>
      <c r="C9402" s="196">
        <f>'10'!J29-('10'!K29+'10'!L29)</f>
        <v>0</v>
      </c>
      <c r="D9402" s="229"/>
    </row>
    <row r="9403" ht="13.5" spans="1:4">
      <c r="A9403" s="231" t="s">
        <v>10183</v>
      </c>
      <c r="B9403" s="198" t="s">
        <v>6988</v>
      </c>
      <c r="C9403" s="196">
        <f>'10'!J30-('10'!K30+'10'!L30)</f>
        <v>0</v>
      </c>
      <c r="D9403" s="229"/>
    </row>
    <row r="9404" ht="13.5" spans="1:4">
      <c r="A9404" s="231" t="s">
        <v>10184</v>
      </c>
      <c r="B9404" s="198" t="s">
        <v>527</v>
      </c>
      <c r="C9404" s="196" t="e">
        <f>'10'!J31-('10'!K31+'10'!L31)</f>
        <v>#VALUE!</v>
      </c>
      <c r="D9404" s="229"/>
    </row>
    <row r="9405" ht="13.5" spans="1:4">
      <c r="A9405" s="231" t="s">
        <v>10185</v>
      </c>
      <c r="B9405" s="198" t="s">
        <v>529</v>
      </c>
      <c r="C9405" s="196" t="e">
        <f>'10'!J32-('10'!K32+'10'!L32)</f>
        <v>#VALUE!</v>
      </c>
      <c r="D9405" s="229"/>
    </row>
    <row r="9406" ht="13.5" spans="1:4">
      <c r="A9406" s="231" t="s">
        <v>10186</v>
      </c>
      <c r="B9406" s="198" t="s">
        <v>531</v>
      </c>
      <c r="C9406" s="196" t="e">
        <f>'10'!J33-('10'!K33+'10'!L33)</f>
        <v>#VALUE!</v>
      </c>
      <c r="D9406" s="229"/>
    </row>
    <row r="9407" ht="13.5" spans="1:4">
      <c r="A9407" s="231" t="s">
        <v>10187</v>
      </c>
      <c r="B9407" s="198" t="s">
        <v>533</v>
      </c>
      <c r="C9407" s="196" t="e">
        <f>'11'!J6-('11'!K6+'11'!L6)</f>
        <v>#VALUE!</v>
      </c>
      <c r="D9407" s="229"/>
    </row>
    <row r="9408" ht="13.5" spans="1:4">
      <c r="A9408" s="231" t="s">
        <v>10188</v>
      </c>
      <c r="B9408" s="198" t="s">
        <v>535</v>
      </c>
      <c r="C9408" s="196" t="e">
        <f>'11'!J7-('11'!K7+'11'!L7)</f>
        <v>#VALUE!</v>
      </c>
      <c r="D9408" s="229"/>
    </row>
    <row r="9409" ht="13.5" spans="1:4">
      <c r="A9409" s="231" t="s">
        <v>10189</v>
      </c>
      <c r="B9409" s="198" t="s">
        <v>537</v>
      </c>
      <c r="C9409" s="196">
        <f>'11'!J8-('11'!K8+'11'!L8)</f>
        <v>1</v>
      </c>
      <c r="D9409" s="229"/>
    </row>
    <row r="9410" ht="13.5" spans="1:4">
      <c r="A9410" s="231" t="s">
        <v>10190</v>
      </c>
      <c r="B9410" s="198" t="s">
        <v>539</v>
      </c>
      <c r="C9410" s="196">
        <f>'11'!J9-('11'!K9+'11'!L9)</f>
        <v>0</v>
      </c>
      <c r="D9410" s="229"/>
    </row>
    <row r="9411" ht="13.5" spans="1:4">
      <c r="A9411" s="231" t="s">
        <v>10191</v>
      </c>
      <c r="B9411" s="198" t="s">
        <v>541</v>
      </c>
      <c r="C9411" s="196">
        <f>'11'!J10-('11'!K10+'11'!L10)</f>
        <v>0</v>
      </c>
      <c r="D9411" s="229"/>
    </row>
    <row r="9412" ht="13.5" spans="1:4">
      <c r="A9412" s="231" t="s">
        <v>10192</v>
      </c>
      <c r="B9412" s="198" t="s">
        <v>543</v>
      </c>
      <c r="C9412" s="196">
        <f>'11'!J11-('11'!K11+'11'!L11)</f>
        <v>0</v>
      </c>
      <c r="D9412" s="229"/>
    </row>
    <row r="9413" ht="13.5" spans="1:4">
      <c r="A9413" s="231" t="s">
        <v>10193</v>
      </c>
      <c r="B9413" s="198" t="s">
        <v>545</v>
      </c>
      <c r="C9413" s="196">
        <f>'11'!J12-('11'!K12+'11'!L12)</f>
        <v>0</v>
      </c>
      <c r="D9413" s="229"/>
    </row>
    <row r="9414" ht="13.5" spans="1:4">
      <c r="A9414" s="231" t="s">
        <v>10194</v>
      </c>
      <c r="B9414" s="198" t="s">
        <v>547</v>
      </c>
      <c r="C9414" s="196">
        <f>'11'!J13-('11'!K13+'11'!L13)</f>
        <v>0</v>
      </c>
      <c r="D9414" s="229"/>
    </row>
    <row r="9415" ht="13.5" spans="1:4">
      <c r="A9415" s="231" t="s">
        <v>10195</v>
      </c>
      <c r="B9415" s="198" t="s">
        <v>549</v>
      </c>
      <c r="C9415" s="196">
        <f>'11'!J14-('11'!K14+'11'!L14)</f>
        <v>0</v>
      </c>
      <c r="D9415" s="229"/>
    </row>
    <row r="9416" ht="13.5" spans="1:4">
      <c r="A9416" s="231" t="s">
        <v>10196</v>
      </c>
      <c r="B9416" s="198" t="s">
        <v>551</v>
      </c>
      <c r="C9416" s="196">
        <f>'11'!J15-('11'!K15+'11'!L15)</f>
        <v>0</v>
      </c>
      <c r="D9416" s="229"/>
    </row>
    <row r="9417" ht="13.5" spans="1:4">
      <c r="A9417" s="231" t="s">
        <v>10197</v>
      </c>
      <c r="B9417" s="198" t="s">
        <v>553</v>
      </c>
      <c r="C9417" s="196">
        <f>'11'!J16-('11'!K16+'11'!L16)</f>
        <v>0</v>
      </c>
      <c r="D9417" s="229"/>
    </row>
    <row r="9418" ht="13.5" spans="1:4">
      <c r="A9418" s="231" t="s">
        <v>10198</v>
      </c>
      <c r="B9418" s="198" t="s">
        <v>555</v>
      </c>
      <c r="C9418" s="196">
        <f>'11'!J17-('11'!K17+'11'!L17)</f>
        <v>0</v>
      </c>
      <c r="D9418" s="229"/>
    </row>
    <row r="9419" ht="13.5" spans="1:4">
      <c r="A9419" s="231" t="s">
        <v>10199</v>
      </c>
      <c r="B9419" s="198" t="s">
        <v>557</v>
      </c>
      <c r="C9419" s="196">
        <f>'11'!J18-('11'!L18)</f>
        <v>0</v>
      </c>
      <c r="D9419" s="229"/>
    </row>
    <row r="9420" ht="13.5" spans="1:4">
      <c r="A9420" s="231" t="s">
        <v>10200</v>
      </c>
      <c r="B9420" s="198" t="s">
        <v>559</v>
      </c>
      <c r="C9420" s="196">
        <f>'11'!J19-('11'!K19+'11'!L19)</f>
        <v>0</v>
      </c>
      <c r="D9420" s="229"/>
    </row>
    <row r="9421" ht="13.5" spans="1:4">
      <c r="A9421" s="231" t="s">
        <v>10201</v>
      </c>
      <c r="B9421" s="198" t="s">
        <v>561</v>
      </c>
      <c r="C9421" s="196">
        <f>'11'!J20-('11'!K20+'11'!L20)</f>
        <v>0</v>
      </c>
      <c r="D9421" s="229"/>
    </row>
    <row r="9422" ht="13.5" spans="1:4">
      <c r="A9422" s="231" t="s">
        <v>10202</v>
      </c>
      <c r="B9422" s="198" t="s">
        <v>563</v>
      </c>
      <c r="C9422" s="196">
        <f>'11'!J21-('11'!K21+'11'!L21)</f>
        <v>0</v>
      </c>
      <c r="D9422" s="229"/>
    </row>
    <row r="9423" ht="13.5" spans="1:4">
      <c r="A9423" s="231" t="s">
        <v>10203</v>
      </c>
      <c r="B9423" s="198" t="s">
        <v>254</v>
      </c>
      <c r="C9423" s="196">
        <f>'11'!J22-('11'!K22+'11'!L22)</f>
        <v>0</v>
      </c>
      <c r="D9423" s="229"/>
    </row>
    <row r="9424" ht="13.5" spans="1:4">
      <c r="A9424" s="231" t="s">
        <v>10204</v>
      </c>
      <c r="B9424" s="198" t="s">
        <v>566</v>
      </c>
      <c r="C9424" s="196">
        <f>'11'!J23-('11'!K23+'11'!L23)</f>
        <v>0</v>
      </c>
      <c r="D9424" s="229"/>
    </row>
    <row r="9425" ht="13.5" spans="1:4">
      <c r="A9425" s="231" t="s">
        <v>10205</v>
      </c>
      <c r="B9425" s="198" t="s">
        <v>568</v>
      </c>
      <c r="C9425" s="196">
        <f>'11'!J24-('11'!K24+'11'!L24)</f>
        <v>0</v>
      </c>
      <c r="D9425" s="229"/>
    </row>
    <row r="9426" ht="13.5" spans="1:4">
      <c r="A9426" s="231" t="s">
        <v>10206</v>
      </c>
      <c r="B9426" s="198" t="s">
        <v>570</v>
      </c>
      <c r="C9426" s="196">
        <f>'11'!J25-('11'!K25+'11'!L25)</f>
        <v>0</v>
      </c>
      <c r="D9426" s="229"/>
    </row>
    <row r="9427" ht="13.5" spans="1:4">
      <c r="A9427" s="231" t="s">
        <v>10207</v>
      </c>
      <c r="B9427" s="198" t="s">
        <v>572</v>
      </c>
      <c r="C9427" s="196">
        <f>'11'!J26-('11'!K26+'11'!L26)</f>
        <v>0</v>
      </c>
      <c r="D9427" s="229"/>
    </row>
    <row r="9428" ht="13.5" spans="1:4">
      <c r="A9428" s="231" t="s">
        <v>10208</v>
      </c>
      <c r="B9428" s="198" t="s">
        <v>574</v>
      </c>
      <c r="C9428" s="196">
        <f>'11'!J27-('11'!K27+'11'!L27)</f>
        <v>0</v>
      </c>
      <c r="D9428" s="229"/>
    </row>
    <row r="9429" ht="13.5" spans="1:4">
      <c r="A9429" s="231" t="s">
        <v>10209</v>
      </c>
      <c r="B9429" s="198" t="s">
        <v>576</v>
      </c>
      <c r="C9429" s="196">
        <f>'11'!J28-('11'!K28+'11'!L28)</f>
        <v>0</v>
      </c>
      <c r="D9429" s="229"/>
    </row>
    <row r="9430" ht="13.5" spans="1:4">
      <c r="A9430" s="231" t="s">
        <v>10210</v>
      </c>
      <c r="B9430" s="198" t="s">
        <v>578</v>
      </c>
      <c r="C9430" s="196">
        <f>'11'!J30-('11'!K30+'11'!L30)</f>
        <v>0</v>
      </c>
      <c r="D9430" s="229"/>
    </row>
    <row r="9431" ht="13.5" spans="1:4">
      <c r="A9431" s="231" t="s">
        <v>10211</v>
      </c>
      <c r="B9431" s="198" t="s">
        <v>2034</v>
      </c>
      <c r="C9431" s="196">
        <f>'11'!J31-('11'!K31+'11'!L31)</f>
        <v>0</v>
      </c>
      <c r="D9431" s="229"/>
    </row>
    <row r="9432" ht="13.5" spans="1:4">
      <c r="A9432" s="231" t="s">
        <v>10212</v>
      </c>
      <c r="B9432" s="198" t="s">
        <v>733</v>
      </c>
      <c r="C9432" s="196">
        <f>'12'!J6-('12'!K6+'12'!L6)</f>
        <v>0</v>
      </c>
      <c r="D9432" s="229"/>
    </row>
    <row r="9433" ht="13.5" spans="1:4">
      <c r="A9433" s="231" t="s">
        <v>10213</v>
      </c>
      <c r="B9433" s="198" t="s">
        <v>582</v>
      </c>
      <c r="C9433" s="196">
        <f>'12'!J7-('12'!K7+'12'!L7)</f>
        <v>0</v>
      </c>
      <c r="D9433" s="229"/>
    </row>
    <row r="9434" ht="13.5" spans="1:4">
      <c r="A9434" s="231" t="s">
        <v>10214</v>
      </c>
      <c r="B9434" s="198" t="s">
        <v>584</v>
      </c>
      <c r="C9434" s="196">
        <f>'12'!J8-('12'!K8+'12'!L8)</f>
        <v>0</v>
      </c>
      <c r="D9434" s="229"/>
    </row>
    <row r="9435" ht="26.25" spans="1:4">
      <c r="A9435" s="231" t="s">
        <v>10215</v>
      </c>
      <c r="B9435" s="198" t="s">
        <v>10067</v>
      </c>
      <c r="C9435" s="196">
        <f>'12'!J9-('12'!K9+'12'!L9)</f>
        <v>0</v>
      </c>
      <c r="D9435" s="229"/>
    </row>
    <row r="9436" ht="26.25" spans="1:4">
      <c r="A9436" s="231" t="s">
        <v>10216</v>
      </c>
      <c r="B9436" s="198" t="s">
        <v>10069</v>
      </c>
      <c r="C9436" s="196">
        <f>'12'!J10-('12'!K10+'12'!L10)</f>
        <v>0</v>
      </c>
      <c r="D9436" s="229"/>
    </row>
    <row r="9437" ht="13.5" spans="1:4">
      <c r="A9437" s="231" t="s">
        <v>10217</v>
      </c>
      <c r="B9437" s="198" t="s">
        <v>10071</v>
      </c>
      <c r="C9437" s="196">
        <f>'12'!J11-('12'!K11+'12'!L11)</f>
        <v>0</v>
      </c>
      <c r="D9437" s="229"/>
    </row>
    <row r="9438" ht="13.5" spans="1:4">
      <c r="A9438" s="231" t="s">
        <v>10218</v>
      </c>
      <c r="B9438" s="198" t="s">
        <v>10073</v>
      </c>
      <c r="C9438" s="196">
        <f>'12'!J12-('12'!K12+'12'!L12)</f>
        <v>0</v>
      </c>
      <c r="D9438" s="229"/>
    </row>
    <row r="9439" ht="13.5" spans="1:4">
      <c r="A9439" s="231" t="s">
        <v>10219</v>
      </c>
      <c r="B9439" s="198" t="s">
        <v>586</v>
      </c>
      <c r="C9439" s="196">
        <f>'12'!J13-('12'!K13+'12'!L13)</f>
        <v>1</v>
      </c>
      <c r="D9439" s="229"/>
    </row>
    <row r="9440" ht="13.5" spans="1:4">
      <c r="A9440" s="231" t="s">
        <v>10220</v>
      </c>
      <c r="B9440" s="198" t="s">
        <v>10076</v>
      </c>
      <c r="C9440" s="196">
        <f>'12'!J14</f>
        <v>0</v>
      </c>
      <c r="D9440" s="229"/>
    </row>
    <row r="9441" ht="13.5" spans="1:4">
      <c r="A9441" s="231" t="s">
        <v>10221</v>
      </c>
      <c r="B9441" s="198" t="s">
        <v>10078</v>
      </c>
      <c r="C9441" s="196">
        <f>'12'!J15</f>
        <v>0</v>
      </c>
      <c r="D9441" s="229"/>
    </row>
    <row r="9442" ht="13.5" spans="1:4">
      <c r="A9442" s="231" t="s">
        <v>10222</v>
      </c>
      <c r="B9442" s="198" t="s">
        <v>10080</v>
      </c>
      <c r="C9442" s="196">
        <f>'12'!J16</f>
        <v>0</v>
      </c>
      <c r="D9442" s="229"/>
    </row>
    <row r="9443" ht="13.5" spans="1:4">
      <c r="A9443" s="231" t="s">
        <v>10223</v>
      </c>
      <c r="B9443" s="198" t="s">
        <v>588</v>
      </c>
      <c r="C9443" s="196">
        <f>'12'!J17-('12'!K17+'12'!L17)</f>
        <v>1</v>
      </c>
      <c r="D9443" s="229"/>
    </row>
    <row r="9444" ht="13.5" spans="1:4">
      <c r="A9444" s="231" t="s">
        <v>10224</v>
      </c>
      <c r="B9444" s="198" t="s">
        <v>7964</v>
      </c>
      <c r="C9444" s="196">
        <f>'12'!J18-('12'!K18+'12'!L18)</f>
        <v>0</v>
      </c>
      <c r="D9444" s="229"/>
    </row>
    <row r="9445" ht="26.25" spans="1:4">
      <c r="A9445" s="231" t="s">
        <v>10225</v>
      </c>
      <c r="B9445" s="198" t="s">
        <v>2662</v>
      </c>
      <c r="C9445" s="196">
        <f>'12'!J19-('12'!K19+'12'!L19)</f>
        <v>0</v>
      </c>
      <c r="D9445" s="229"/>
    </row>
    <row r="9446" ht="13.5" spans="1:4">
      <c r="A9446" s="231" t="s">
        <v>10226</v>
      </c>
      <c r="B9446" s="199" t="s">
        <v>592</v>
      </c>
      <c r="C9446" s="196">
        <f>'12'!J20-('12'!K20+'12'!L20)</f>
        <v>0</v>
      </c>
      <c r="D9446" s="229"/>
    </row>
    <row r="9447" ht="13.5" spans="1:4">
      <c r="A9447" s="231" t="s">
        <v>10227</v>
      </c>
      <c r="B9447" s="198" t="s">
        <v>594</v>
      </c>
      <c r="C9447" s="196">
        <f>'12'!J22-('12'!K22+'12'!L22)</f>
        <v>0</v>
      </c>
      <c r="D9447" s="229"/>
    </row>
    <row r="9448" ht="13.5" spans="1:4">
      <c r="A9448" s="231" t="s">
        <v>10228</v>
      </c>
      <c r="B9448" s="198" t="s">
        <v>596</v>
      </c>
      <c r="C9448" s="196">
        <f>'12'!J23-('12'!K23+'12'!L23)</f>
        <v>0</v>
      </c>
      <c r="D9448" s="229"/>
    </row>
    <row r="9449" ht="13.5" spans="1:4">
      <c r="A9449" s="231" t="s">
        <v>10229</v>
      </c>
      <c r="B9449" s="198" t="s">
        <v>598</v>
      </c>
      <c r="C9449" s="196">
        <f>'12'!J24-('12'!K24+'12'!L24)</f>
        <v>0</v>
      </c>
      <c r="D9449" s="229"/>
    </row>
    <row r="9450" ht="13.5" spans="1:4">
      <c r="A9450" s="231" t="s">
        <v>10230</v>
      </c>
      <c r="B9450" s="198" t="s">
        <v>600</v>
      </c>
      <c r="C9450" s="196">
        <f>'12'!J25-('12'!K25+'12'!L25)</f>
        <v>0</v>
      </c>
      <c r="D9450" s="229"/>
    </row>
    <row r="9451" ht="13.5" spans="1:4">
      <c r="A9451" s="231" t="s">
        <v>10231</v>
      </c>
      <c r="B9451" s="198" t="s">
        <v>602</v>
      </c>
      <c r="C9451" s="196">
        <f>'12'!J26-('12'!K26+'12'!L26)</f>
        <v>0</v>
      </c>
      <c r="D9451" s="229"/>
    </row>
    <row r="9452" ht="13.5" spans="1:4">
      <c r="A9452" s="231" t="s">
        <v>10232</v>
      </c>
      <c r="B9452" s="198" t="s">
        <v>559</v>
      </c>
      <c r="C9452" s="196">
        <f>'12'!J27-('12'!K27+'12'!L27)</f>
        <v>0</v>
      </c>
      <c r="D9452" s="229"/>
    </row>
    <row r="9453" ht="13.5" spans="1:4">
      <c r="A9453" s="231" t="s">
        <v>10233</v>
      </c>
      <c r="B9453" s="198" t="s">
        <v>605</v>
      </c>
      <c r="C9453" s="196">
        <f>'13'!J6-('13'!K6+'13'!L6)</f>
        <v>0</v>
      </c>
      <c r="D9453" s="229"/>
    </row>
    <row r="9454" ht="13.5" spans="1:4">
      <c r="A9454" s="231" t="s">
        <v>10234</v>
      </c>
      <c r="B9454" s="198" t="s">
        <v>607</v>
      </c>
      <c r="C9454" s="196">
        <f>'13'!J7-('13'!K7+'13'!L7)</f>
        <v>0</v>
      </c>
      <c r="D9454" s="229"/>
    </row>
    <row r="9455" ht="13.5" spans="1:4">
      <c r="A9455" s="231" t="s">
        <v>10235</v>
      </c>
      <c r="B9455" s="198" t="s">
        <v>358</v>
      </c>
      <c r="C9455" s="196">
        <f>'13'!J8-('13'!K8+'13'!L8)</f>
        <v>1</v>
      </c>
      <c r="D9455" s="229"/>
    </row>
    <row r="9456" ht="13.5" spans="1:4">
      <c r="A9456" s="231" t="s">
        <v>10236</v>
      </c>
      <c r="B9456" s="198" t="s">
        <v>610</v>
      </c>
      <c r="C9456" s="196">
        <f>'13'!J9-('13'!K9+'13'!L9)</f>
        <v>0</v>
      </c>
      <c r="D9456" s="229"/>
    </row>
    <row r="9457" ht="13.5" spans="1:4">
      <c r="A9457" s="231" t="s">
        <v>10237</v>
      </c>
      <c r="B9457" s="198" t="s">
        <v>612</v>
      </c>
      <c r="C9457" s="196">
        <f>'13'!J10-('13'!K10+'13'!L10)</f>
        <v>0</v>
      </c>
      <c r="D9457" s="229"/>
    </row>
    <row r="9458" ht="13.5" spans="1:4">
      <c r="A9458" s="231" t="s">
        <v>10238</v>
      </c>
      <c r="B9458" s="198" t="s">
        <v>614</v>
      </c>
      <c r="C9458" s="196">
        <f>'13'!J11-('13'!K11+'13'!L11)</f>
        <v>0</v>
      </c>
      <c r="D9458" s="229"/>
    </row>
    <row r="9459" ht="13.5" spans="1:4">
      <c r="A9459" s="231" t="s">
        <v>10239</v>
      </c>
      <c r="B9459" s="198" t="s">
        <v>616</v>
      </c>
      <c r="C9459" s="196">
        <f>'13'!J12-('13'!K12+'13'!L12)</f>
        <v>0</v>
      </c>
      <c r="D9459" s="229"/>
    </row>
    <row r="9460" ht="13.5" spans="1:4">
      <c r="A9460" s="231" t="s">
        <v>10240</v>
      </c>
      <c r="B9460" s="198" t="s">
        <v>618</v>
      </c>
      <c r="C9460" s="196">
        <f>'13'!J13-('13'!K13+'13'!L13)</f>
        <v>0</v>
      </c>
      <c r="D9460" s="229"/>
    </row>
    <row r="9461" ht="26.25" spans="1:4">
      <c r="A9461" s="231" t="s">
        <v>10241</v>
      </c>
      <c r="B9461" s="198" t="s">
        <v>10100</v>
      </c>
      <c r="C9461" s="196">
        <f>'13'!J14-('13'!K14+'13'!L14)</f>
        <v>0</v>
      </c>
      <c r="D9461" s="229"/>
    </row>
    <row r="9462" ht="26.25" spans="1:4">
      <c r="A9462" s="231" t="s">
        <v>10242</v>
      </c>
      <c r="B9462" s="198" t="s">
        <v>10102</v>
      </c>
      <c r="C9462" s="196">
        <f>'13'!J15-('13'!K15+'13'!L15)</f>
        <v>0</v>
      </c>
      <c r="D9462" s="229"/>
    </row>
    <row r="9463" ht="13.5" spans="1:4">
      <c r="A9463" s="231" t="s">
        <v>10243</v>
      </c>
      <c r="B9463" s="198" t="s">
        <v>612</v>
      </c>
      <c r="C9463" s="196">
        <f>'13'!J16-('13'!K16+'13'!L16)</f>
        <v>0</v>
      </c>
      <c r="D9463" s="229"/>
    </row>
    <row r="9464" ht="13.5" spans="1:4">
      <c r="A9464" s="231" t="s">
        <v>10244</v>
      </c>
      <c r="B9464" s="198" t="s">
        <v>616</v>
      </c>
      <c r="C9464" s="196">
        <f>'13'!J17-('13'!K17+'13'!L17)</f>
        <v>0</v>
      </c>
      <c r="D9464" s="229"/>
    </row>
    <row r="9465" ht="13.5" spans="1:4">
      <c r="A9465" s="231" t="s">
        <v>10245</v>
      </c>
      <c r="B9465" s="198" t="s">
        <v>618</v>
      </c>
      <c r="C9465" s="196">
        <f>'13'!J18-('13'!K18+'13'!L18)</f>
        <v>0</v>
      </c>
      <c r="D9465" s="229"/>
    </row>
    <row r="9466" ht="13.5" spans="1:4">
      <c r="A9466" s="231" t="s">
        <v>10246</v>
      </c>
      <c r="B9466" s="198" t="s">
        <v>620</v>
      </c>
      <c r="C9466" s="196">
        <f>'13'!J19-('13'!K19+'13'!L19)</f>
        <v>0</v>
      </c>
      <c r="D9466" s="229"/>
    </row>
    <row r="9467" ht="13.5" spans="1:4">
      <c r="A9467" s="231" t="s">
        <v>10247</v>
      </c>
      <c r="B9467" s="199" t="s">
        <v>622</v>
      </c>
      <c r="C9467" s="196">
        <f>'13'!J20-('13'!K20+'13'!L20)</f>
        <v>0</v>
      </c>
      <c r="D9467" s="229"/>
    </row>
    <row r="9468" ht="13.5" spans="1:4">
      <c r="A9468" s="231" t="s">
        <v>10248</v>
      </c>
      <c r="B9468" s="199" t="s">
        <v>624</v>
      </c>
      <c r="C9468" s="196">
        <f>'13'!J21-('13'!K21+'13'!L21)</f>
        <v>0</v>
      </c>
      <c r="D9468" s="229"/>
    </row>
    <row r="9469" ht="13.5" spans="1:4">
      <c r="A9469" s="231" t="s">
        <v>10249</v>
      </c>
      <c r="B9469" s="198" t="s">
        <v>626</v>
      </c>
      <c r="C9469" s="196">
        <f>'13'!J22-('13'!K22+'13'!L22)</f>
        <v>0</v>
      </c>
      <c r="D9469" s="229"/>
    </row>
    <row r="9470" ht="13.5" spans="1:4">
      <c r="A9470" s="231" t="s">
        <v>10250</v>
      </c>
      <c r="B9470" s="198" t="s">
        <v>628</v>
      </c>
      <c r="C9470" s="196">
        <f>'13'!J23-('13'!K23+'13'!L23)</f>
        <v>1</v>
      </c>
      <c r="D9470" s="229"/>
    </row>
    <row r="9471" ht="13.5" spans="1:4">
      <c r="A9471" s="231" t="s">
        <v>10251</v>
      </c>
      <c r="B9471" s="198" t="s">
        <v>630</v>
      </c>
      <c r="C9471" s="196">
        <f>'13'!J24-('13'!K24+'13'!L24)</f>
        <v>0</v>
      </c>
      <c r="D9471" s="229"/>
    </row>
    <row r="9472" ht="13.5" spans="1:4">
      <c r="A9472" s="231" t="s">
        <v>10252</v>
      </c>
      <c r="B9472" s="198" t="s">
        <v>7361</v>
      </c>
      <c r="C9472" s="196">
        <f>'13'!J25-('13'!K25+'13'!L25)</f>
        <v>3</v>
      </c>
      <c r="D9472" s="229"/>
    </row>
    <row r="9473" ht="39" spans="1:4">
      <c r="A9473" s="231" t="s">
        <v>10253</v>
      </c>
      <c r="B9473" s="195" t="s">
        <v>10254</v>
      </c>
      <c r="C9473" s="196">
        <f>'2'!J11-('2'!K11+'2'!L11)+'8'!J11-('8'!K11+'8'!L11)</f>
        <v>1</v>
      </c>
      <c r="D9473" s="229"/>
    </row>
    <row r="9474" ht="13.5" spans="1:4">
      <c r="A9474" s="231" t="s">
        <v>10255</v>
      </c>
      <c r="B9474" s="230" t="s">
        <v>7734</v>
      </c>
      <c r="C9474" s="196">
        <f>'2'!J12-('2'!K12+'2'!L12)+'8'!J12-('8'!K12+'8'!L12)</f>
        <v>0</v>
      </c>
      <c r="D9474" s="229"/>
    </row>
    <row r="9475" ht="13.5" spans="1:4">
      <c r="A9475" s="231" t="s">
        <v>10256</v>
      </c>
      <c r="B9475" s="195" t="s">
        <v>2693</v>
      </c>
      <c r="C9475" s="196">
        <f>'2'!J13-('2'!K13+'2'!L13)+'8'!J13-('8'!K13+'8'!L13)</f>
        <v>0</v>
      </c>
      <c r="D9475" s="229"/>
    </row>
    <row r="9476" ht="13.5" spans="1:4">
      <c r="A9476" s="231" t="s">
        <v>10257</v>
      </c>
      <c r="B9476" s="198" t="s">
        <v>394</v>
      </c>
      <c r="C9476" s="196">
        <f>'2'!J14-('2'!K14+'2'!L14)+'8'!J14-('8'!K14+'8'!L14)</f>
        <v>0</v>
      </c>
      <c r="D9476" s="229"/>
    </row>
    <row r="9477" ht="13.5" spans="1:4">
      <c r="A9477" s="231" t="s">
        <v>10258</v>
      </c>
      <c r="B9477" s="198" t="s">
        <v>396</v>
      </c>
      <c r="C9477" s="196">
        <f>'2'!J15-('2'!K15+'2'!L15)+'8'!J15-('8'!K15+'8'!L15)</f>
        <v>0</v>
      </c>
      <c r="D9477" s="229"/>
    </row>
    <row r="9478" ht="13.5" spans="1:4">
      <c r="A9478" s="231" t="s">
        <v>10259</v>
      </c>
      <c r="B9478" s="198" t="s">
        <v>398</v>
      </c>
      <c r="C9478" s="196">
        <f>'2'!J16-('2'!K16+'2'!L16)+'8'!J16-('8'!K16+'8'!L16)</f>
        <v>0</v>
      </c>
      <c r="D9478" s="229"/>
    </row>
    <row r="9479" ht="13.5" spans="1:4">
      <c r="A9479" s="231" t="s">
        <v>10260</v>
      </c>
      <c r="B9479" s="198" t="s">
        <v>84</v>
      </c>
      <c r="C9479" s="196">
        <f>'2'!J17-('2'!K17+'2'!L17)+'8'!J17-('8'!K17+'8'!L17)</f>
        <v>0</v>
      </c>
      <c r="D9479" s="229"/>
    </row>
    <row r="9480" ht="13.5" spans="1:4">
      <c r="A9480" s="231" t="s">
        <v>10261</v>
      </c>
      <c r="B9480" s="198" t="s">
        <v>401</v>
      </c>
      <c r="C9480" s="196">
        <f>'2'!J18-('2'!K18+'2'!L18)+'8'!J18-('8'!K18+'8'!L18)</f>
        <v>0</v>
      </c>
      <c r="D9480" s="229"/>
    </row>
    <row r="9481" ht="13.5" spans="1:4">
      <c r="A9481" s="231" t="s">
        <v>10262</v>
      </c>
      <c r="B9481" s="198" t="s">
        <v>403</v>
      </c>
      <c r="C9481" s="196">
        <f>'2'!J19-('2'!K19+'2'!L19)+'8'!J19-('8'!K19+'8'!L19)</f>
        <v>0</v>
      </c>
      <c r="D9481" s="229"/>
    </row>
    <row r="9482" ht="13.5" spans="1:4">
      <c r="A9482" s="231" t="s">
        <v>10263</v>
      </c>
      <c r="B9482" s="198" t="s">
        <v>405</v>
      </c>
      <c r="C9482" s="196">
        <f>'2'!J20-('2'!K20+'2'!L20)+'8'!J20-('8'!K20+'8'!L20)</f>
        <v>0</v>
      </c>
      <c r="D9482" s="229"/>
    </row>
    <row r="9483" ht="13.5" spans="1:4">
      <c r="A9483" s="231" t="s">
        <v>10264</v>
      </c>
      <c r="B9483" s="198" t="s">
        <v>407</v>
      </c>
      <c r="C9483" s="196">
        <f>'2'!J21+'8'!J21</f>
        <v>0</v>
      </c>
      <c r="D9483" s="229"/>
    </row>
    <row r="9484" ht="13.5" spans="1:4">
      <c r="A9484" s="231" t="s">
        <v>10265</v>
      </c>
      <c r="B9484" s="198" t="s">
        <v>409</v>
      </c>
      <c r="C9484" s="196">
        <f>'2'!J22-('2'!K22+'2'!L22)+'8'!J22-('8'!K22+'8'!L22)</f>
        <v>0</v>
      </c>
      <c r="D9484" s="229"/>
    </row>
    <row r="9485" ht="13.5" spans="1:4">
      <c r="A9485" s="231" t="s">
        <v>10266</v>
      </c>
      <c r="B9485" s="198" t="s">
        <v>411</v>
      </c>
      <c r="C9485" s="196">
        <f>'2'!J23-('2'!K23+'2'!L23)+'8'!J23-('8'!K23+'8'!L23)</f>
        <v>0</v>
      </c>
      <c r="D9485" s="229"/>
    </row>
    <row r="9486" ht="13.5" spans="1:4">
      <c r="A9486" s="231" t="s">
        <v>10267</v>
      </c>
      <c r="B9486" s="198" t="s">
        <v>413</v>
      </c>
      <c r="C9486" s="196">
        <f>'2'!J24-('2'!K24+'2'!L24)+'8'!J24-('8'!K24+'8'!L24)</f>
        <v>0</v>
      </c>
      <c r="D9486" s="229"/>
    </row>
    <row r="9487" ht="13.5" spans="1:4">
      <c r="A9487" s="231" t="s">
        <v>10268</v>
      </c>
      <c r="B9487" s="198" t="s">
        <v>415</v>
      </c>
      <c r="C9487" s="196">
        <f>'2'!J25-('2'!K25+'2'!L25)+'8'!J25-('8'!K25+'8'!L25)</f>
        <v>0</v>
      </c>
      <c r="D9487" s="229"/>
    </row>
    <row r="9488" ht="13.5" spans="1:4">
      <c r="A9488" s="231" t="s">
        <v>10269</v>
      </c>
      <c r="B9488" s="198" t="s">
        <v>417</v>
      </c>
      <c r="C9488" s="196">
        <f>'2'!J26-('2'!K26+'2'!L26)+'8'!J26-('8'!K26+'8'!L26)</f>
        <v>0</v>
      </c>
      <c r="D9488" s="229"/>
    </row>
    <row r="9489" ht="13.5" spans="1:4">
      <c r="A9489" s="231" t="s">
        <v>10270</v>
      </c>
      <c r="B9489" s="198" t="s">
        <v>419</v>
      </c>
      <c r="C9489" s="196">
        <f>'2'!J27-('2'!K27+'2'!L27)+'8'!J27-('8'!K27+'8'!L27)</f>
        <v>0</v>
      </c>
      <c r="D9489" s="229"/>
    </row>
    <row r="9490" ht="13.5" spans="1:4">
      <c r="A9490" s="231" t="s">
        <v>10271</v>
      </c>
      <c r="B9490" s="198" t="s">
        <v>421</v>
      </c>
      <c r="C9490" s="196">
        <f>'2'!J28-('2'!K28+'2'!L28)+'8'!J28-('8'!K28+'8'!L28)</f>
        <v>0</v>
      </c>
      <c r="D9490" s="229"/>
    </row>
    <row r="9491" ht="13.5" spans="1:4">
      <c r="A9491" s="231" t="s">
        <v>10272</v>
      </c>
      <c r="B9491" s="198" t="s">
        <v>423</v>
      </c>
      <c r="C9491" s="196">
        <f>'2'!J29-('2'!K29+'2'!L29)+'8'!J29-('8'!K29+'8'!L29)</f>
        <v>0</v>
      </c>
      <c r="D9491" s="229"/>
    </row>
    <row r="9492" ht="13.5" spans="1:4">
      <c r="A9492" s="231" t="s">
        <v>10273</v>
      </c>
      <c r="B9492" s="198" t="s">
        <v>425</v>
      </c>
      <c r="C9492" s="196">
        <f>'3'!J6-('3'!K6+'3'!L6)+'9'!J6-('9'!K6+'9'!L6)</f>
        <v>0</v>
      </c>
      <c r="D9492" s="229"/>
    </row>
    <row r="9493" ht="13.5" spans="1:4">
      <c r="A9493" s="231" t="s">
        <v>10274</v>
      </c>
      <c r="B9493" s="198" t="s">
        <v>427</v>
      </c>
      <c r="C9493" s="196">
        <f>'3'!J7-('3'!K7+'3'!L7)+'9'!J7-('9'!K7+'9'!L7)</f>
        <v>0</v>
      </c>
      <c r="D9493" s="229"/>
    </row>
    <row r="9494" ht="13.5" spans="1:4">
      <c r="A9494" s="231" t="s">
        <v>10275</v>
      </c>
      <c r="B9494" s="198" t="s">
        <v>429</v>
      </c>
      <c r="C9494" s="196">
        <f>'3'!J8-('3'!K8+'3'!L8)+'9'!J8-('9'!K8+'9'!L8)</f>
        <v>0</v>
      </c>
      <c r="D9494" s="229"/>
    </row>
    <row r="9495" ht="13.5" spans="1:4">
      <c r="A9495" s="231" t="s">
        <v>10276</v>
      </c>
      <c r="B9495" s="198" t="s">
        <v>431</v>
      </c>
      <c r="C9495" s="196">
        <f>'3'!J9-('3'!K9+'3'!L9)+'9'!J9-('9'!K9+'9'!L9)</f>
        <v>0</v>
      </c>
      <c r="D9495" s="229"/>
    </row>
    <row r="9496" ht="13.5" spans="1:4">
      <c r="A9496" s="231" t="s">
        <v>10277</v>
      </c>
      <c r="B9496" s="198" t="s">
        <v>433</v>
      </c>
      <c r="C9496" s="196">
        <f>'3'!J10-('3'!K10+'3'!L10)+'9'!J10-('9'!K10+'9'!L10)</f>
        <v>0</v>
      </c>
      <c r="D9496" s="229"/>
    </row>
    <row r="9497" ht="13.5" spans="1:4">
      <c r="A9497" s="231" t="s">
        <v>10278</v>
      </c>
      <c r="B9497" s="198" t="s">
        <v>435</v>
      </c>
      <c r="C9497" s="196">
        <f>'3'!J11-('3'!K11+'3'!L11)+'9'!J11-('9'!K11+'9'!L11)</f>
        <v>0</v>
      </c>
      <c r="D9497" s="229"/>
    </row>
    <row r="9498" ht="13.5" spans="1:4">
      <c r="A9498" s="231" t="s">
        <v>10279</v>
      </c>
      <c r="B9498" s="198" t="s">
        <v>437</v>
      </c>
      <c r="C9498" s="196">
        <f>'3'!J12-('3'!K12+'3'!L12)+'9'!J12-('9'!K12+'9'!L12)</f>
        <v>0</v>
      </c>
      <c r="D9498" s="229"/>
    </row>
    <row r="9499" ht="13.5" spans="1:4">
      <c r="A9499" s="231" t="s">
        <v>10280</v>
      </c>
      <c r="B9499" s="198" t="s">
        <v>439</v>
      </c>
      <c r="C9499" s="196">
        <f>'3'!J13-('3'!K13+'3'!L13)+'9'!J13-('9'!K13+'9'!L13)</f>
        <v>0</v>
      </c>
      <c r="D9499" s="229"/>
    </row>
    <row r="9500" ht="13.5" spans="1:4">
      <c r="A9500" s="231" t="s">
        <v>10281</v>
      </c>
      <c r="B9500" s="198" t="s">
        <v>441</v>
      </c>
      <c r="C9500" s="196">
        <f>'3'!J14-('3'!K14+'3'!L14)+'9'!J14-('9'!K14+'9'!L14)</f>
        <v>0</v>
      </c>
      <c r="D9500" s="229"/>
    </row>
    <row r="9501" ht="13.5" spans="1:4">
      <c r="A9501" s="231" t="s">
        <v>10282</v>
      </c>
      <c r="B9501" s="198" t="s">
        <v>443</v>
      </c>
      <c r="C9501" s="196">
        <f>'3'!J15-('3'!K15+'3'!L15)+'9'!J15-('9'!K15+'9'!L15)</f>
        <v>0</v>
      </c>
      <c r="D9501" s="229"/>
    </row>
    <row r="9502" ht="13.5" spans="1:4">
      <c r="A9502" s="231" t="s">
        <v>10283</v>
      </c>
      <c r="B9502" s="198" t="s">
        <v>445</v>
      </c>
      <c r="C9502" s="196">
        <f>'3'!J16-('3'!K16+'3'!L16)+'9'!J16-('9'!K16+'9'!L16)</f>
        <v>0</v>
      </c>
      <c r="D9502" s="229"/>
    </row>
    <row r="9503" ht="13.5" spans="1:4">
      <c r="A9503" s="231" t="s">
        <v>10284</v>
      </c>
      <c r="B9503" s="198" t="s">
        <v>447</v>
      </c>
      <c r="C9503" s="196">
        <f>'3'!J17-('3'!K17+'3'!L17)+'9'!J17-('9'!K17+'9'!L17)</f>
        <v>0</v>
      </c>
      <c r="D9503" s="229"/>
    </row>
    <row r="9504" ht="13.5" spans="1:4">
      <c r="A9504" s="231" t="s">
        <v>10285</v>
      </c>
      <c r="B9504" s="198" t="s">
        <v>449</v>
      </c>
      <c r="C9504" s="196">
        <f>'3'!J18-('3'!K18+'3'!L18)+'9'!J18-('9'!K18+'9'!L18)</f>
        <v>0</v>
      </c>
      <c r="D9504" s="229"/>
    </row>
    <row r="9505" ht="13.5" spans="1:4">
      <c r="A9505" s="231" t="s">
        <v>10286</v>
      </c>
      <c r="B9505" s="198" t="s">
        <v>451</v>
      </c>
      <c r="C9505" s="196">
        <f>'3'!J19-('3'!K19+'3'!L19)+'9'!J19-('9'!K19+'9'!L19)</f>
        <v>0</v>
      </c>
      <c r="D9505" s="229"/>
    </row>
    <row r="9506" ht="13.5" spans="1:4">
      <c r="A9506" s="231" t="s">
        <v>10287</v>
      </c>
      <c r="B9506" s="198" t="s">
        <v>453</v>
      </c>
      <c r="C9506" s="196">
        <f>'3'!J20-('3'!K20+'3'!L20)+'9'!J20-('9'!K20+'9'!L20)</f>
        <v>0</v>
      </c>
      <c r="D9506" s="229"/>
    </row>
    <row r="9507" ht="13.5" spans="1:4">
      <c r="A9507" s="231" t="s">
        <v>10288</v>
      </c>
      <c r="B9507" s="198" t="s">
        <v>455</v>
      </c>
      <c r="C9507" s="196">
        <f>'3'!J21-('3'!K21+'3'!L21)+'9'!J21-('9'!K21+'9'!L21)</f>
        <v>0</v>
      </c>
      <c r="D9507" s="229"/>
    </row>
    <row r="9508" ht="13.5" spans="1:4">
      <c r="A9508" s="231" t="s">
        <v>10289</v>
      </c>
      <c r="B9508" s="198" t="s">
        <v>457</v>
      </c>
      <c r="C9508" s="196">
        <f>'3'!J22-('3'!K22+'3'!L22)+'9'!J22-('9'!K22+'9'!L22)</f>
        <v>0</v>
      </c>
      <c r="D9508" s="229"/>
    </row>
    <row r="9509" ht="13.5" spans="1:4">
      <c r="A9509" s="231" t="s">
        <v>10290</v>
      </c>
      <c r="B9509" s="198" t="s">
        <v>459</v>
      </c>
      <c r="C9509" s="196">
        <f>'3'!J23-('3'!K23+'3'!L23)+'9'!J23-('9'!K23+'9'!L23)</f>
        <v>0</v>
      </c>
      <c r="D9509" s="229"/>
    </row>
    <row r="9510" ht="13.5" spans="1:4">
      <c r="A9510" s="231" t="s">
        <v>10291</v>
      </c>
      <c r="B9510" s="198" t="s">
        <v>461</v>
      </c>
      <c r="C9510" s="196">
        <f>'3'!J24-('3'!K24+'3'!L24)+'9'!J24-('9'!K24+'9'!L24)</f>
        <v>0</v>
      </c>
      <c r="D9510" s="229"/>
    </row>
    <row r="9511" ht="13.5" spans="1:4">
      <c r="A9511" s="231" t="s">
        <v>10292</v>
      </c>
      <c r="B9511" s="198" t="s">
        <v>463</v>
      </c>
      <c r="C9511" s="196">
        <f>'3'!J25-('3'!K25+'3'!L25)+'9'!J25-('9'!K25+'9'!L25)</f>
        <v>0</v>
      </c>
      <c r="D9511" s="229"/>
    </row>
    <row r="9512" ht="13.5" spans="1:4">
      <c r="A9512" s="231" t="s">
        <v>10293</v>
      </c>
      <c r="B9512" s="198" t="s">
        <v>465</v>
      </c>
      <c r="C9512" s="196">
        <f>'3'!J26-('3'!K26+'3'!L26)+'9'!J26-('9'!K26+'9'!L26)</f>
        <v>0</v>
      </c>
      <c r="D9512" s="229"/>
    </row>
    <row r="9513" ht="13.5" spans="1:4">
      <c r="A9513" s="231" t="s">
        <v>10294</v>
      </c>
      <c r="B9513" s="198" t="s">
        <v>467</v>
      </c>
      <c r="C9513" s="196">
        <f>'3'!J27-('3'!K27+'3'!L27)+'9'!J27-('9'!K27+'9'!L27)</f>
        <v>0</v>
      </c>
      <c r="D9513" s="229"/>
    </row>
    <row r="9514" ht="13.5" spans="1:4">
      <c r="A9514" s="231" t="s">
        <v>10295</v>
      </c>
      <c r="B9514" s="198" t="s">
        <v>469</v>
      </c>
      <c r="C9514" s="196">
        <f>'3'!J28-('3'!K28+'3'!L28)+'9'!J28-('9'!K28+'9'!L28)</f>
        <v>0</v>
      </c>
      <c r="D9514" s="229"/>
    </row>
    <row r="9515" ht="13.5" spans="1:4">
      <c r="A9515" s="231" t="s">
        <v>10296</v>
      </c>
      <c r="B9515" s="198" t="s">
        <v>471</v>
      </c>
      <c r="C9515" s="196">
        <f>'3'!J29-('3'!K29+'3'!L29)+'9'!J29-('9'!K29+'9'!L29)</f>
        <v>0</v>
      </c>
      <c r="D9515" s="229"/>
    </row>
    <row r="9516" ht="26.25" spans="1:4">
      <c r="A9516" s="231" t="s">
        <v>10297</v>
      </c>
      <c r="B9516" s="199" t="s">
        <v>473</v>
      </c>
      <c r="C9516" s="196">
        <f>'3'!J30-('3'!K30+'3'!L30)+'9'!J30-('9'!K30+'9'!L30)</f>
        <v>0</v>
      </c>
      <c r="D9516" s="229"/>
    </row>
    <row r="9517" ht="13.5" spans="1:4">
      <c r="A9517" s="231" t="s">
        <v>10298</v>
      </c>
      <c r="B9517" s="198" t="s">
        <v>475</v>
      </c>
      <c r="C9517" s="196">
        <f>'3'!J31-('3'!K31+'3'!L31)+'9'!J31-('9'!K31+'9'!L31)</f>
        <v>0</v>
      </c>
      <c r="D9517" s="229"/>
    </row>
    <row r="9518" ht="13.5" spans="1:4">
      <c r="A9518" s="231" t="s">
        <v>10299</v>
      </c>
      <c r="B9518" s="198" t="s">
        <v>477</v>
      </c>
      <c r="C9518" s="196">
        <f>'4'!J6-('4'!K6+'4'!L6)+'10'!J6-('10'!K6+'10'!L6)</f>
        <v>0</v>
      </c>
      <c r="D9518" s="229"/>
    </row>
    <row r="9519" ht="13.5" spans="1:4">
      <c r="A9519" s="231" t="s">
        <v>10300</v>
      </c>
      <c r="B9519" s="199" t="s">
        <v>479</v>
      </c>
      <c r="C9519" s="196">
        <f>'4'!J7-('4'!K7+'4'!L7)+'10'!J7-('10'!K7+'10'!L7)</f>
        <v>0</v>
      </c>
      <c r="D9519" s="229"/>
    </row>
    <row r="9520" ht="13.5" spans="1:4">
      <c r="A9520" s="231" t="s">
        <v>10301</v>
      </c>
      <c r="B9520" s="198" t="s">
        <v>481</v>
      </c>
      <c r="C9520" s="196">
        <f>'4'!J8-('4'!K8+'4'!L8)+'10'!J8-('10'!K8+'10'!L8)</f>
        <v>0</v>
      </c>
      <c r="D9520" s="229"/>
    </row>
    <row r="9521" ht="13.5" spans="1:4">
      <c r="A9521" s="231" t="s">
        <v>10302</v>
      </c>
      <c r="B9521" s="198" t="s">
        <v>483</v>
      </c>
      <c r="C9521" s="196">
        <f>'4'!J9-('4'!K9+'4'!L9)+'10'!J9-('10'!K9+'10'!L9)</f>
        <v>0</v>
      </c>
      <c r="D9521" s="229"/>
    </row>
    <row r="9522" ht="13.5" spans="1:4">
      <c r="A9522" s="231" t="s">
        <v>10303</v>
      </c>
      <c r="B9522" s="198" t="s">
        <v>485</v>
      </c>
      <c r="C9522" s="196">
        <f>'4'!J10-('4'!K10+'4'!L10)+'10'!J10-('10'!K10+'10'!L10)</f>
        <v>0</v>
      </c>
      <c r="D9522" s="229"/>
    </row>
    <row r="9523" ht="13.5" spans="1:4">
      <c r="A9523" s="231" t="s">
        <v>10304</v>
      </c>
      <c r="B9523" s="198" t="s">
        <v>487</v>
      </c>
      <c r="C9523" s="196">
        <f>'4'!J11-('4'!K11+'4'!L11)+'10'!J11-('10'!K11+'10'!L11)</f>
        <v>0</v>
      </c>
      <c r="D9523" s="229"/>
    </row>
    <row r="9524" ht="13.5" spans="1:4">
      <c r="A9524" s="231" t="s">
        <v>10305</v>
      </c>
      <c r="B9524" s="198" t="s">
        <v>489</v>
      </c>
      <c r="C9524" s="196">
        <f>'4'!J12-('4'!K12+'4'!L12)+'10'!J12-('10'!K12+'10'!L12)</f>
        <v>0</v>
      </c>
      <c r="D9524" s="229"/>
    </row>
    <row r="9525" ht="13.5" spans="1:4">
      <c r="A9525" s="231" t="s">
        <v>10306</v>
      </c>
      <c r="B9525" s="198" t="s">
        <v>491</v>
      </c>
      <c r="C9525" s="196">
        <f>'4'!J13-('4'!K13+'4'!L13)+'10'!J13-('10'!K13+'10'!L13)</f>
        <v>0</v>
      </c>
      <c r="D9525" s="229"/>
    </row>
    <row r="9526" ht="13.5" spans="1:4">
      <c r="A9526" s="231" t="s">
        <v>10307</v>
      </c>
      <c r="B9526" s="198" t="s">
        <v>493</v>
      </c>
      <c r="C9526" s="196">
        <f>'4'!J14-('4'!K14+'4'!L14)+'10'!J14-('10'!K14+'10'!L14)</f>
        <v>0</v>
      </c>
      <c r="D9526" s="229"/>
    </row>
    <row r="9527" ht="13.5" spans="1:4">
      <c r="A9527" s="231" t="s">
        <v>10308</v>
      </c>
      <c r="B9527" s="198" t="s">
        <v>495</v>
      </c>
      <c r="C9527" s="196">
        <f>'4'!J15-('4'!K15+'4'!L15)+'10'!J15-('10'!K15+'10'!L15)</f>
        <v>0</v>
      </c>
      <c r="D9527" s="229"/>
    </row>
    <row r="9528" ht="13.5" spans="1:4">
      <c r="A9528" s="231" t="s">
        <v>10309</v>
      </c>
      <c r="B9528" s="198" t="s">
        <v>497</v>
      </c>
      <c r="C9528" s="196">
        <f>'4'!J16-('4'!K16+'4'!L16)+'10'!J16-('10'!K16+'10'!L16)</f>
        <v>0</v>
      </c>
      <c r="D9528" s="229"/>
    </row>
    <row r="9529" ht="13.5" spans="1:4">
      <c r="A9529" s="231" t="s">
        <v>10310</v>
      </c>
      <c r="B9529" s="198" t="s">
        <v>499</v>
      </c>
      <c r="C9529" s="196">
        <f>'4'!J17-('4'!K17+'4'!L17)+'10'!J17-('10'!K17+'10'!L17)</f>
        <v>0</v>
      </c>
      <c r="D9529" s="229"/>
    </row>
    <row r="9530" ht="13.5" spans="1:4">
      <c r="A9530" s="231" t="s">
        <v>10311</v>
      </c>
      <c r="B9530" s="198" t="s">
        <v>501</v>
      </c>
      <c r="C9530" s="196">
        <f>'4'!J18-('4'!K18+'4'!L18)+'10'!J18-('10'!K18+'10'!L18)</f>
        <v>0</v>
      </c>
      <c r="D9530" s="229"/>
    </row>
    <row r="9531" ht="13.5" spans="1:4">
      <c r="A9531" s="231" t="s">
        <v>10312</v>
      </c>
      <c r="B9531" s="198" t="s">
        <v>503</v>
      </c>
      <c r="C9531" s="196">
        <f>'4'!J19-('4'!K19+'4'!L19)+'10'!J19-('10'!K19+'10'!L19)</f>
        <v>0</v>
      </c>
      <c r="D9531" s="229"/>
    </row>
    <row r="9532" ht="13.5" spans="1:4">
      <c r="A9532" s="231" t="s">
        <v>10313</v>
      </c>
      <c r="B9532" s="198" t="s">
        <v>505</v>
      </c>
      <c r="C9532" s="196">
        <f>'4'!J20-('4'!K20+'4'!L20)+'10'!J20-('10'!K20+'10'!L20)</f>
        <v>0</v>
      </c>
      <c r="D9532" s="229"/>
    </row>
    <row r="9533" ht="13.5" spans="1:4">
      <c r="A9533" s="231" t="s">
        <v>10314</v>
      </c>
      <c r="B9533" s="198" t="s">
        <v>507</v>
      </c>
      <c r="C9533" s="196">
        <f>'4'!J21-('4'!K21+'4'!L21)+'10'!J21-('10'!K21+'10'!L21)</f>
        <v>0</v>
      </c>
      <c r="D9533" s="229"/>
    </row>
    <row r="9534" ht="13.5" spans="1:4">
      <c r="A9534" s="231" t="s">
        <v>10315</v>
      </c>
      <c r="B9534" s="198" t="s">
        <v>509</v>
      </c>
      <c r="C9534" s="196">
        <f>'4'!J22-('4'!K22+'4'!L22)+'10'!J22-('10'!K22+'10'!L22)</f>
        <v>0</v>
      </c>
      <c r="D9534" s="229"/>
    </row>
    <row r="9535" ht="13.5" spans="1:4">
      <c r="A9535" s="231" t="s">
        <v>10316</v>
      </c>
      <c r="B9535" s="198" t="s">
        <v>511</v>
      </c>
      <c r="C9535" s="196">
        <f>'4'!J23-('4'!K23+'4'!L23)+'10'!J23-('10'!K23+'10'!L23)</f>
        <v>0</v>
      </c>
      <c r="D9535" s="229"/>
    </row>
    <row r="9536" ht="13.5" spans="1:4">
      <c r="A9536" s="231" t="s">
        <v>10317</v>
      </c>
      <c r="B9536" s="198" t="s">
        <v>513</v>
      </c>
      <c r="C9536" s="196">
        <f>'4'!J24-('4'!K24+'4'!L24)+'10'!J24-('10'!K24+'10'!L24)</f>
        <v>0</v>
      </c>
      <c r="D9536" s="229"/>
    </row>
    <row r="9537" ht="13.5" spans="1:4">
      <c r="A9537" s="231" t="s">
        <v>10318</v>
      </c>
      <c r="B9537" s="198" t="s">
        <v>515</v>
      </c>
      <c r="C9537" s="196">
        <f>'4'!J25-('4'!K25+'4'!L25)+'10'!J25-('10'!K25+'10'!L25)</f>
        <v>0</v>
      </c>
      <c r="D9537" s="229"/>
    </row>
    <row r="9538" ht="13.5" spans="1:4">
      <c r="A9538" s="231" t="s">
        <v>10319</v>
      </c>
      <c r="B9538" s="198" t="s">
        <v>517</v>
      </c>
      <c r="C9538" s="196" t="str">
        <f>'4'!J26</f>
        <v>X</v>
      </c>
      <c r="D9538" s="229"/>
    </row>
    <row r="9539" ht="13.5" spans="1:4">
      <c r="A9539" s="231" t="s">
        <v>10320</v>
      </c>
      <c r="B9539" s="198" t="s">
        <v>519</v>
      </c>
      <c r="C9539" s="196">
        <f>'4'!J27-('4'!K27+'4'!L27)+'10'!J27-('10'!K27+'10'!L27)</f>
        <v>0</v>
      </c>
      <c r="D9539" s="229"/>
    </row>
    <row r="9540" ht="13.5" spans="1:4">
      <c r="A9540" s="231" t="s">
        <v>10321</v>
      </c>
      <c r="B9540" s="198" t="s">
        <v>521</v>
      </c>
      <c r="C9540" s="196">
        <f>'4'!J28-('4'!K28+'4'!L28)+'10'!J28-('10'!K28+'10'!L28)</f>
        <v>0</v>
      </c>
      <c r="D9540" s="229"/>
    </row>
    <row r="9541" ht="13.5" spans="1:4">
      <c r="A9541" s="231" t="s">
        <v>10322</v>
      </c>
      <c r="B9541" s="198" t="s">
        <v>9050</v>
      </c>
      <c r="C9541" s="196">
        <f>'4'!J29-('4'!K29+'4'!L29)+'10'!J29-('10'!K29+'10'!L29)</f>
        <v>0</v>
      </c>
      <c r="D9541" s="229"/>
    </row>
    <row r="9542" ht="13.5" spans="1:4">
      <c r="A9542" s="231" t="s">
        <v>10323</v>
      </c>
      <c r="B9542" s="198" t="s">
        <v>6988</v>
      </c>
      <c r="C9542" s="196">
        <f>'4'!J30-('4'!K30+'4'!L30)+'10'!J30-('10'!K30+'10'!L30)</f>
        <v>0</v>
      </c>
      <c r="D9542" s="229"/>
    </row>
    <row r="9543" ht="13.5" spans="1:4">
      <c r="A9543" s="231" t="s">
        <v>10324</v>
      </c>
      <c r="B9543" s="198" t="s">
        <v>527</v>
      </c>
      <c r="C9543" s="196" t="str">
        <f>'4'!J31</f>
        <v>X</v>
      </c>
      <c r="D9543" s="229"/>
    </row>
    <row r="9544" ht="13.5" spans="1:4">
      <c r="A9544" s="231" t="s">
        <v>10325</v>
      </c>
      <c r="B9544" s="198" t="s">
        <v>529</v>
      </c>
      <c r="C9544" s="196" t="str">
        <f>'4'!J32</f>
        <v>X</v>
      </c>
      <c r="D9544" s="229"/>
    </row>
    <row r="9545" ht="13.5" spans="1:4">
      <c r="A9545" s="231" t="s">
        <v>10326</v>
      </c>
      <c r="B9545" s="198" t="s">
        <v>531</v>
      </c>
      <c r="C9545" s="196" t="str">
        <f>'4'!J33</f>
        <v>X</v>
      </c>
      <c r="D9545" s="229"/>
    </row>
    <row r="9546" ht="13.5" spans="1:4">
      <c r="A9546" s="231" t="s">
        <v>10327</v>
      </c>
      <c r="B9546" s="198" t="s">
        <v>533</v>
      </c>
      <c r="C9546" s="196" t="str">
        <f>'5'!J6</f>
        <v>X</v>
      </c>
      <c r="D9546" s="229"/>
    </row>
    <row r="9547" ht="13.5" spans="1:4">
      <c r="A9547" s="231" t="s">
        <v>10328</v>
      </c>
      <c r="B9547" s="198" t="s">
        <v>535</v>
      </c>
      <c r="C9547" s="196" t="str">
        <f>'5'!J7</f>
        <v>X</v>
      </c>
      <c r="D9547" s="229"/>
    </row>
    <row r="9548" ht="13.5" spans="1:4">
      <c r="A9548" s="231" t="s">
        <v>10329</v>
      </c>
      <c r="B9548" s="198" t="s">
        <v>537</v>
      </c>
      <c r="C9548" s="196">
        <f>'5'!J8-('5'!K8+'5'!L8)+'11'!J8-('11'!K8+'11'!L8)</f>
        <v>1</v>
      </c>
      <c r="D9548" s="229"/>
    </row>
    <row r="9549" ht="13.5" spans="1:4">
      <c r="A9549" s="231" t="s">
        <v>10330</v>
      </c>
      <c r="B9549" s="198" t="s">
        <v>539</v>
      </c>
      <c r="C9549" s="196">
        <f>'5'!J9-('5'!K9+'5'!L9)+'11'!J9-('11'!K9+'11'!L9)</f>
        <v>0</v>
      </c>
      <c r="D9549" s="229"/>
    </row>
    <row r="9550" ht="13.5" spans="1:4">
      <c r="A9550" s="231" t="s">
        <v>10331</v>
      </c>
      <c r="B9550" s="198" t="s">
        <v>541</v>
      </c>
      <c r="C9550" s="196">
        <f>'5'!J10-('5'!K10+'5'!L10)+'11'!J10-('11'!K10+'11'!L10)</f>
        <v>0</v>
      </c>
      <c r="D9550" s="229"/>
    </row>
    <row r="9551" ht="13.5" spans="1:4">
      <c r="A9551" s="231" t="s">
        <v>10332</v>
      </c>
      <c r="B9551" s="198" t="s">
        <v>543</v>
      </c>
      <c r="C9551" s="196">
        <f>'5'!J11-('5'!K11+'5'!L11)+'11'!J11-('11'!K11+'11'!L11)</f>
        <v>0</v>
      </c>
      <c r="D9551" s="229"/>
    </row>
    <row r="9552" ht="13.5" spans="1:4">
      <c r="A9552" s="231" t="s">
        <v>10333</v>
      </c>
      <c r="B9552" s="198" t="s">
        <v>545</v>
      </c>
      <c r="C9552" s="196">
        <f>'5'!J12-('5'!K12+'5'!L12)+'11'!J12-('11'!K12+'11'!L12)</f>
        <v>0</v>
      </c>
      <c r="D9552" s="229"/>
    </row>
    <row r="9553" ht="13.5" spans="1:4">
      <c r="A9553" s="231" t="s">
        <v>10334</v>
      </c>
      <c r="B9553" s="198" t="s">
        <v>547</v>
      </c>
      <c r="C9553" s="196">
        <f>'5'!J13-('5'!K13+'5'!L13)+'11'!J13-('11'!K13+'11'!L13)</f>
        <v>0</v>
      </c>
      <c r="D9553" s="229"/>
    </row>
    <row r="9554" ht="13.5" spans="1:4">
      <c r="A9554" s="231" t="s">
        <v>10335</v>
      </c>
      <c r="B9554" s="198" t="s">
        <v>549</v>
      </c>
      <c r="C9554" s="196">
        <f>'5'!J14-('5'!K14+'5'!L14)+'11'!J14-('11'!K14+'11'!L14)</f>
        <v>0</v>
      </c>
      <c r="D9554" s="229"/>
    </row>
    <row r="9555" ht="13.5" spans="1:4">
      <c r="A9555" s="231" t="s">
        <v>10336</v>
      </c>
      <c r="B9555" s="198" t="s">
        <v>551</v>
      </c>
      <c r="C9555" s="196">
        <f>'5'!J15-('5'!K15+'5'!L15)+'11'!J15-('11'!K15+'11'!L15)</f>
        <v>0</v>
      </c>
      <c r="D9555" s="229"/>
    </row>
    <row r="9556" ht="13.5" spans="1:4">
      <c r="A9556" s="231" t="s">
        <v>10337</v>
      </c>
      <c r="B9556" s="198" t="s">
        <v>553</v>
      </c>
      <c r="C9556" s="196">
        <f>'5'!J16-('5'!K16+'5'!L16)+'11'!J16-('11'!K16+'11'!L16)</f>
        <v>0</v>
      </c>
      <c r="D9556" s="229"/>
    </row>
    <row r="9557" ht="13.5" spans="1:4">
      <c r="A9557" s="231" t="s">
        <v>10338</v>
      </c>
      <c r="B9557" s="198" t="s">
        <v>555</v>
      </c>
      <c r="C9557" s="196">
        <f>'5'!J17-('5'!K17+'5'!L17)+'11'!J17-('11'!K17+'11'!L17)</f>
        <v>0</v>
      </c>
      <c r="D9557" s="229"/>
    </row>
    <row r="9558" ht="13.5" spans="1:4">
      <c r="A9558" s="231" t="s">
        <v>10339</v>
      </c>
      <c r="B9558" s="198" t="s">
        <v>557</v>
      </c>
      <c r="C9558" s="196">
        <f>'5'!J18-('5'!L18)+'11'!J18-('11'!L18)</f>
        <v>0</v>
      </c>
      <c r="D9558" s="229"/>
    </row>
    <row r="9559" ht="13.5" spans="1:4">
      <c r="A9559" s="231" t="s">
        <v>10340</v>
      </c>
      <c r="B9559" s="198" t="s">
        <v>559</v>
      </c>
      <c r="C9559" s="196">
        <f>'5'!J19-('5'!K19+'5'!L19)+'11'!J19-('11'!K19+'11'!L19)</f>
        <v>0</v>
      </c>
      <c r="D9559" s="229"/>
    </row>
    <row r="9560" ht="13.5" spans="1:4">
      <c r="A9560" s="231" t="s">
        <v>10341</v>
      </c>
      <c r="B9560" s="198" t="s">
        <v>561</v>
      </c>
      <c r="C9560" s="196">
        <f>'5'!J20-('5'!K20+'5'!L20)+'11'!J20-('11'!K20+'11'!L20)</f>
        <v>0</v>
      </c>
      <c r="D9560" s="229"/>
    </row>
    <row r="9561" ht="13.5" spans="1:4">
      <c r="A9561" s="231" t="s">
        <v>10342</v>
      </c>
      <c r="B9561" s="198" t="s">
        <v>563</v>
      </c>
      <c r="C9561" s="196">
        <f>'5'!J21-('5'!K21+'5'!L21)+'11'!J21-('11'!K21+'11'!L21)</f>
        <v>0</v>
      </c>
      <c r="D9561" s="229"/>
    </row>
    <row r="9562" ht="13.5" spans="1:4">
      <c r="A9562" s="231" t="s">
        <v>10343</v>
      </c>
      <c r="B9562" s="198" t="s">
        <v>254</v>
      </c>
      <c r="C9562" s="196">
        <f>'5'!J22-('5'!K22+'5'!L22)+'11'!J22-('11'!K22+'11'!L22)</f>
        <v>0</v>
      </c>
      <c r="D9562" s="229"/>
    </row>
    <row r="9563" ht="13.5" spans="1:4">
      <c r="A9563" s="231" t="s">
        <v>10344</v>
      </c>
      <c r="B9563" s="198" t="s">
        <v>566</v>
      </c>
      <c r="C9563" s="196">
        <f>'5'!J23-('5'!K23+'5'!L23)+'11'!J23-('11'!K23+'11'!L23)</f>
        <v>0</v>
      </c>
      <c r="D9563" s="229"/>
    </row>
    <row r="9564" ht="13.5" spans="1:4">
      <c r="A9564" s="231" t="s">
        <v>10345</v>
      </c>
      <c r="B9564" s="198" t="s">
        <v>568</v>
      </c>
      <c r="C9564" s="196">
        <f>'5'!J24-('5'!K24+'5'!L24)+'11'!J24-('11'!K24+'11'!L24)</f>
        <v>0</v>
      </c>
      <c r="D9564" s="229"/>
    </row>
    <row r="9565" ht="13.5" spans="1:4">
      <c r="A9565" s="231" t="s">
        <v>10346</v>
      </c>
      <c r="B9565" s="198" t="s">
        <v>570</v>
      </c>
      <c r="C9565" s="196">
        <f>'5'!J25-('5'!K25+'5'!L25)+'11'!J25-('11'!K25+'11'!L25)</f>
        <v>0</v>
      </c>
      <c r="D9565" s="229"/>
    </row>
    <row r="9566" ht="13.5" spans="1:4">
      <c r="A9566" s="231" t="s">
        <v>10347</v>
      </c>
      <c r="B9566" s="198" t="s">
        <v>572</v>
      </c>
      <c r="C9566" s="196">
        <f>'5'!J26-('5'!K26+'5'!L26)+'11'!J26-('11'!K26+'11'!L26)</f>
        <v>0</v>
      </c>
      <c r="D9566" s="229"/>
    </row>
    <row r="9567" ht="13.5" spans="1:4">
      <c r="A9567" s="231" t="s">
        <v>10348</v>
      </c>
      <c r="B9567" s="198" t="s">
        <v>574</v>
      </c>
      <c r="C9567" s="196">
        <f>'5'!J27-('5'!K27+'5'!L27)+'11'!J27-('11'!K27+'11'!L27)</f>
        <v>0</v>
      </c>
      <c r="D9567" s="229"/>
    </row>
    <row r="9568" ht="13.5" spans="1:4">
      <c r="A9568" s="231" t="s">
        <v>10349</v>
      </c>
      <c r="B9568" s="198" t="s">
        <v>576</v>
      </c>
      <c r="C9568" s="196">
        <f>'5'!J28-('5'!K28+'5'!L28)+'11'!J28-('11'!K28+'11'!L28)</f>
        <v>0</v>
      </c>
      <c r="D9568" s="229"/>
    </row>
    <row r="9569" ht="13.5" spans="1:4">
      <c r="A9569" s="231" t="s">
        <v>10350</v>
      </c>
      <c r="B9569" s="198" t="s">
        <v>578</v>
      </c>
      <c r="C9569" s="196">
        <f>'5'!J30-('5'!K30+'5'!L30)+'11'!J30-('11'!K30+'11'!L30)</f>
        <v>0</v>
      </c>
      <c r="D9569" s="229"/>
    </row>
    <row r="9570" ht="13.5" spans="1:4">
      <c r="A9570" s="231" t="s">
        <v>10351</v>
      </c>
      <c r="B9570" s="198" t="s">
        <v>2034</v>
      </c>
      <c r="C9570" s="196">
        <f>'5'!J31-('5'!K31+'5'!L31)+'11'!J31-('11'!K31+'11'!L31)</f>
        <v>0</v>
      </c>
      <c r="D9570" s="229"/>
    </row>
    <row r="9571" ht="13.5" spans="1:4">
      <c r="A9571" s="231" t="s">
        <v>10352</v>
      </c>
      <c r="B9571" s="198" t="s">
        <v>733</v>
      </c>
      <c r="C9571" s="196">
        <f>'6'!J6-('6'!K6+'6'!L6)+'12'!J6-('12'!K6+'12'!L6)</f>
        <v>0</v>
      </c>
      <c r="D9571" s="229"/>
    </row>
    <row r="9572" ht="13.5" spans="1:4">
      <c r="A9572" s="231" t="s">
        <v>10353</v>
      </c>
      <c r="B9572" s="198" t="s">
        <v>582</v>
      </c>
      <c r="C9572" s="196">
        <f>'6'!J7-('6'!K7+'6'!L7)+'12'!J7-('12'!K7+'12'!L7)</f>
        <v>0</v>
      </c>
      <c r="D9572" s="229"/>
    </row>
    <row r="9573" ht="13.5" spans="1:4">
      <c r="A9573" s="231" t="s">
        <v>10354</v>
      </c>
      <c r="B9573" s="198" t="s">
        <v>584</v>
      </c>
      <c r="C9573" s="196">
        <f>'6'!J8-('6'!K8+'6'!L8)+'12'!J8-('12'!K8+'12'!L8)</f>
        <v>0</v>
      </c>
      <c r="D9573" s="229"/>
    </row>
    <row r="9574" ht="26.25" spans="1:4">
      <c r="A9574" s="231" t="s">
        <v>10355</v>
      </c>
      <c r="B9574" s="198" t="s">
        <v>10067</v>
      </c>
      <c r="C9574" s="196">
        <f>'6'!J9-('6'!K9+'6'!L9)+'12'!J9-('12'!K9+'12'!L9)</f>
        <v>0</v>
      </c>
      <c r="D9574" s="229"/>
    </row>
    <row r="9575" ht="26.25" spans="1:4">
      <c r="A9575" s="231" t="s">
        <v>10356</v>
      </c>
      <c r="B9575" s="198" t="s">
        <v>10069</v>
      </c>
      <c r="C9575" s="196">
        <f>'6'!J10-('6'!K10+'6'!L10)+'12'!J10-('12'!K10+'12'!L10)</f>
        <v>0</v>
      </c>
      <c r="D9575" s="229"/>
    </row>
    <row r="9576" ht="13.5" spans="1:4">
      <c r="A9576" s="231" t="s">
        <v>10357</v>
      </c>
      <c r="B9576" s="198" t="s">
        <v>10071</v>
      </c>
      <c r="C9576" s="196">
        <f>'6'!J11-('6'!K11+'6'!L11)+'12'!J11-('12'!K11+'12'!L11)</f>
        <v>0</v>
      </c>
      <c r="D9576" s="229"/>
    </row>
    <row r="9577" ht="13.5" spans="1:4">
      <c r="A9577" s="231" t="s">
        <v>10358</v>
      </c>
      <c r="B9577" s="198" t="s">
        <v>10073</v>
      </c>
      <c r="C9577" s="196">
        <f>'6'!J12-('6'!K12+'6'!L12)+'12'!J12-('12'!K12+'12'!L12)</f>
        <v>0</v>
      </c>
      <c r="D9577" s="229"/>
    </row>
    <row r="9578" ht="13.5" spans="1:4">
      <c r="A9578" s="231" t="s">
        <v>10359</v>
      </c>
      <c r="B9578" s="198" t="s">
        <v>586</v>
      </c>
      <c r="C9578" s="196">
        <f>'6'!J13-('6'!K13+'6'!L13)+'12'!J13-('12'!K13+'12'!L13)</f>
        <v>1</v>
      </c>
      <c r="D9578" s="229"/>
    </row>
    <row r="9579" ht="13.5" spans="1:4">
      <c r="A9579" s="231" t="s">
        <v>10360</v>
      </c>
      <c r="B9579" s="198" t="s">
        <v>10076</v>
      </c>
      <c r="C9579" s="196">
        <f>'6'!J14+'12'!J14</f>
        <v>0</v>
      </c>
      <c r="D9579" s="229"/>
    </row>
    <row r="9580" ht="13.5" spans="1:4">
      <c r="A9580" s="231" t="s">
        <v>10361</v>
      </c>
      <c r="B9580" s="198" t="s">
        <v>10078</v>
      </c>
      <c r="C9580" s="196">
        <f>'6'!J15+'12'!J15</f>
        <v>0</v>
      </c>
      <c r="D9580" s="229"/>
    </row>
    <row r="9581" ht="13.5" spans="1:4">
      <c r="A9581" s="231" t="s">
        <v>10362</v>
      </c>
      <c r="B9581" s="198" t="s">
        <v>10080</v>
      </c>
      <c r="C9581" s="196">
        <f>'6'!J16+'12'!J16</f>
        <v>0</v>
      </c>
      <c r="D9581" s="229"/>
    </row>
    <row r="9582" ht="13.5" spans="1:4">
      <c r="A9582" s="231" t="s">
        <v>10363</v>
      </c>
      <c r="B9582" s="198" t="s">
        <v>588</v>
      </c>
      <c r="C9582" s="196">
        <f>'6'!J17-('6'!K17+'6'!L17)+'12'!J17-('12'!K17+'12'!L17)</f>
        <v>1</v>
      </c>
      <c r="D9582" s="229"/>
    </row>
    <row r="9583" ht="13.5" spans="1:4">
      <c r="A9583" s="231" t="s">
        <v>10364</v>
      </c>
      <c r="B9583" s="198" t="s">
        <v>7964</v>
      </c>
      <c r="C9583" s="196">
        <f>'6'!J18-('6'!K18+'6'!L18)+'12'!J18-('12'!K18+'12'!L18)</f>
        <v>0</v>
      </c>
      <c r="D9583" s="229"/>
    </row>
    <row r="9584" ht="26.25" spans="1:4">
      <c r="A9584" s="231" t="s">
        <v>10365</v>
      </c>
      <c r="B9584" s="198" t="s">
        <v>2662</v>
      </c>
      <c r="C9584" s="196">
        <f>'6'!J19-('6'!K19+'6'!L19)+'12'!J19-('12'!K19+'12'!L19)</f>
        <v>0</v>
      </c>
      <c r="D9584" s="229"/>
    </row>
    <row r="9585" ht="13.5" spans="1:4">
      <c r="A9585" s="231" t="s">
        <v>10366</v>
      </c>
      <c r="B9585" s="199" t="s">
        <v>592</v>
      </c>
      <c r="C9585" s="196">
        <f>'6'!J20-('6'!K20+'6'!L20)+'12'!J20-('12'!K20+'12'!L20)</f>
        <v>0</v>
      </c>
      <c r="D9585" s="229"/>
    </row>
    <row r="9586" ht="13.5" spans="1:4">
      <c r="A9586" s="231" t="s">
        <v>10367</v>
      </c>
      <c r="B9586" s="198" t="s">
        <v>594</v>
      </c>
      <c r="C9586" s="196">
        <f>'6'!J22-('6'!K22+'6'!L22)+'12'!J22-('12'!K22+'12'!L22)</f>
        <v>0</v>
      </c>
      <c r="D9586" s="229"/>
    </row>
    <row r="9587" ht="13.5" spans="1:4">
      <c r="A9587" s="231" t="s">
        <v>10368</v>
      </c>
      <c r="B9587" s="198" t="s">
        <v>596</v>
      </c>
      <c r="C9587" s="196">
        <f>'6'!J23-('6'!K23+'6'!L23)+'12'!J23-('12'!K23+'12'!L23)</f>
        <v>0</v>
      </c>
      <c r="D9587" s="229"/>
    </row>
    <row r="9588" ht="13.5" spans="1:4">
      <c r="A9588" s="231" t="s">
        <v>10369</v>
      </c>
      <c r="B9588" s="198" t="s">
        <v>598</v>
      </c>
      <c r="C9588" s="196">
        <f>'6'!J24-('6'!K24+'6'!L24)+'12'!J24-('12'!K24+'12'!L24)</f>
        <v>0</v>
      </c>
      <c r="D9588" s="229"/>
    </row>
    <row r="9589" ht="13.5" spans="1:4">
      <c r="A9589" s="231" t="s">
        <v>10370</v>
      </c>
      <c r="B9589" s="198" t="s">
        <v>600</v>
      </c>
      <c r="C9589" s="196">
        <f>'6'!J25-('6'!K25+'6'!L25)+'12'!J25-('12'!K25+'12'!L25)</f>
        <v>0</v>
      </c>
      <c r="D9589" s="229"/>
    </row>
    <row r="9590" ht="13.5" spans="1:4">
      <c r="A9590" s="231" t="s">
        <v>10371</v>
      </c>
      <c r="B9590" s="198" t="s">
        <v>602</v>
      </c>
      <c r="C9590" s="196">
        <f>'6'!J26-('6'!K26+'6'!L26)+'12'!J26-('12'!K26+'12'!L26)</f>
        <v>0</v>
      </c>
      <c r="D9590" s="229"/>
    </row>
    <row r="9591" ht="13.5" spans="1:4">
      <c r="A9591" s="231" t="s">
        <v>10372</v>
      </c>
      <c r="B9591" s="198" t="s">
        <v>559</v>
      </c>
      <c r="C9591" s="196">
        <f>'6'!J27-('6'!K27+'6'!L27)+'12'!J27-('12'!K27+'12'!L27)</f>
        <v>0</v>
      </c>
      <c r="D9591" s="229"/>
    </row>
    <row r="9592" ht="13.5" spans="1:4">
      <c r="A9592" s="231" t="s">
        <v>10373</v>
      </c>
      <c r="B9592" s="198" t="s">
        <v>605</v>
      </c>
      <c r="C9592" s="196">
        <f>'7'!J6-('7'!K6+'7'!L6)+'13'!J6-('13'!K6+'13'!L6)</f>
        <v>0</v>
      </c>
      <c r="D9592" s="229"/>
    </row>
    <row r="9593" ht="13.5" spans="1:4">
      <c r="A9593" s="231" t="s">
        <v>10374</v>
      </c>
      <c r="B9593" s="198" t="s">
        <v>607</v>
      </c>
      <c r="C9593" s="196">
        <f>'7'!J7-('7'!K7+'7'!L7)+'13'!J7-('13'!K7+'13'!L7)</f>
        <v>0</v>
      </c>
      <c r="D9593" s="229"/>
    </row>
    <row r="9594" ht="13.5" spans="1:4">
      <c r="A9594" s="231" t="s">
        <v>10375</v>
      </c>
      <c r="B9594" s="198" t="s">
        <v>358</v>
      </c>
      <c r="C9594" s="196">
        <f>'7'!J8-('7'!K8+'7'!L8)+'13'!J8-('13'!K8+'13'!L8)</f>
        <v>1</v>
      </c>
      <c r="D9594" s="229"/>
    </row>
    <row r="9595" ht="13.5" spans="1:4">
      <c r="A9595" s="231" t="s">
        <v>10376</v>
      </c>
      <c r="B9595" s="198" t="s">
        <v>610</v>
      </c>
      <c r="C9595" s="196">
        <f>'7'!J9-('7'!K9+'7'!L9)+'13'!J9-('13'!K9+'13'!L9)</f>
        <v>0</v>
      </c>
      <c r="D9595" s="229"/>
    </row>
    <row r="9596" ht="13.5" spans="1:4">
      <c r="A9596" s="231" t="s">
        <v>10377</v>
      </c>
      <c r="B9596" s="198" t="s">
        <v>612</v>
      </c>
      <c r="C9596" s="196">
        <f>'7'!J10-('7'!K10+'7'!L10)+'13'!J10-('13'!K10+'13'!L10)</f>
        <v>0</v>
      </c>
      <c r="D9596" s="229"/>
    </row>
    <row r="9597" ht="13.5" spans="1:4">
      <c r="A9597" s="231" t="s">
        <v>10378</v>
      </c>
      <c r="B9597" s="198" t="s">
        <v>614</v>
      </c>
      <c r="C9597" s="196">
        <f>'7'!J11-('7'!K11+'7'!L11)+'13'!J11-('13'!K11+'13'!L11)</f>
        <v>0</v>
      </c>
      <c r="D9597" s="229"/>
    </row>
    <row r="9598" ht="13.5" spans="1:4">
      <c r="A9598" s="231" t="s">
        <v>10379</v>
      </c>
      <c r="B9598" s="198" t="s">
        <v>616</v>
      </c>
      <c r="C9598" s="196">
        <f>'7'!J12-('7'!K12+'7'!L12)+'13'!J12-('13'!K12+'13'!L12)</f>
        <v>0</v>
      </c>
      <c r="D9598" s="229"/>
    </row>
    <row r="9599" ht="13.5" spans="1:4">
      <c r="A9599" s="231" t="s">
        <v>10380</v>
      </c>
      <c r="B9599" s="198" t="s">
        <v>618</v>
      </c>
      <c r="C9599" s="196">
        <f>'7'!J13-('7'!K13+'7'!L13)+'13'!J13-('13'!K13+'13'!L13)</f>
        <v>0</v>
      </c>
      <c r="D9599" s="229"/>
    </row>
    <row r="9600" ht="26.25" spans="1:4">
      <c r="A9600" s="231" t="s">
        <v>10381</v>
      </c>
      <c r="B9600" s="198" t="s">
        <v>10100</v>
      </c>
      <c r="C9600" s="196">
        <f>'7'!J14-('7'!K14+'7'!L14)+'13'!J14-('13'!K14+'13'!L14)</f>
        <v>0</v>
      </c>
      <c r="D9600" s="229"/>
    </row>
    <row r="9601" ht="26.25" spans="1:4">
      <c r="A9601" s="231" t="s">
        <v>10382</v>
      </c>
      <c r="B9601" s="198" t="s">
        <v>10102</v>
      </c>
      <c r="C9601" s="196">
        <f>'7'!J15-('7'!K15+'7'!L15)+'13'!J15-('13'!K15+'13'!L15)</f>
        <v>0</v>
      </c>
      <c r="D9601" s="229"/>
    </row>
    <row r="9602" ht="13.5" spans="1:4">
      <c r="A9602" s="231" t="s">
        <v>10383</v>
      </c>
      <c r="B9602" s="198" t="s">
        <v>612</v>
      </c>
      <c r="C9602" s="196">
        <f>'7'!J16-('7'!K16+'7'!L16)+'13'!J16-('13'!K16+'13'!L16)</f>
        <v>0</v>
      </c>
      <c r="D9602" s="229"/>
    </row>
    <row r="9603" ht="13.5" spans="1:4">
      <c r="A9603" s="231" t="s">
        <v>10384</v>
      </c>
      <c r="B9603" s="198" t="s">
        <v>616</v>
      </c>
      <c r="C9603" s="196">
        <f>'7'!J17-('7'!K17+'7'!L17)+'13'!J17-('13'!K17+'13'!L17)</f>
        <v>0</v>
      </c>
      <c r="D9603" s="229"/>
    </row>
    <row r="9604" ht="13.5" spans="1:4">
      <c r="A9604" s="231" t="s">
        <v>10385</v>
      </c>
      <c r="B9604" s="198" t="s">
        <v>618</v>
      </c>
      <c r="C9604" s="196">
        <f>'7'!J18-('7'!K18+'7'!L18)+'13'!J18-('13'!K18+'13'!L18)</f>
        <v>0</v>
      </c>
      <c r="D9604" s="229"/>
    </row>
    <row r="9605" ht="13.5" spans="1:4">
      <c r="A9605" s="231" t="s">
        <v>10386</v>
      </c>
      <c r="B9605" s="198" t="s">
        <v>620</v>
      </c>
      <c r="C9605" s="196">
        <f>'7'!J19-('7'!K19+'7'!L19)+'13'!J19-('13'!K19+'13'!L19)</f>
        <v>0</v>
      </c>
      <c r="D9605" s="229"/>
    </row>
    <row r="9606" ht="13.5" spans="1:4">
      <c r="A9606" s="231" t="s">
        <v>10387</v>
      </c>
      <c r="B9606" s="199" t="s">
        <v>622</v>
      </c>
      <c r="C9606" s="196">
        <f>'7'!J20-('7'!K20+'7'!L20)+'13'!J20-('13'!K20+'13'!L20)</f>
        <v>0</v>
      </c>
      <c r="D9606" s="229"/>
    </row>
    <row r="9607" ht="13.5" spans="1:4">
      <c r="A9607" s="231" t="s">
        <v>10388</v>
      </c>
      <c r="B9607" s="199" t="s">
        <v>624</v>
      </c>
      <c r="C9607" s="196">
        <f>'7'!J21-('7'!K21+'7'!L21)+'13'!J21-('13'!K21+'13'!L21)</f>
        <v>0</v>
      </c>
      <c r="D9607" s="229"/>
    </row>
    <row r="9608" ht="13.5" spans="1:4">
      <c r="A9608" s="231" t="s">
        <v>10389</v>
      </c>
      <c r="B9608" s="198" t="s">
        <v>626</v>
      </c>
      <c r="C9608" s="196">
        <f>'7'!J22-('7'!K22+'7'!L22)+'13'!J22-('13'!K22+'13'!L22)</f>
        <v>0</v>
      </c>
      <c r="D9608" s="229"/>
    </row>
    <row r="9609" ht="13.5" spans="1:4">
      <c r="A9609" s="231" t="s">
        <v>10390</v>
      </c>
      <c r="B9609" s="198" t="s">
        <v>628</v>
      </c>
      <c r="C9609" s="196">
        <f>'7'!J23-('7'!K23+'7'!L23)+'13'!J23-('13'!K23+'13'!L23)</f>
        <v>1</v>
      </c>
      <c r="D9609" s="229"/>
    </row>
    <row r="9610" ht="13.5" spans="1:4">
      <c r="A9610" s="231" t="s">
        <v>10391</v>
      </c>
      <c r="B9610" s="198" t="s">
        <v>630</v>
      </c>
      <c r="C9610" s="196">
        <f>'7'!J24-('7'!K24+'7'!L24)+'13'!J24-('13'!K24+'13'!L24)</f>
        <v>0</v>
      </c>
      <c r="D9610" s="229"/>
    </row>
    <row r="9611" ht="13.5" spans="1:4">
      <c r="A9611" s="231" t="s">
        <v>10392</v>
      </c>
      <c r="B9611" s="198" t="s">
        <v>7361</v>
      </c>
      <c r="C9611" s="196">
        <f>'7'!J25-('7'!K25+'7'!L25)+'13'!J25-('13'!K25+'13'!L25)</f>
        <v>3</v>
      </c>
      <c r="D9611" s="229"/>
    </row>
    <row r="9612" ht="39" spans="1:4">
      <c r="A9612" s="231" t="s">
        <v>10393</v>
      </c>
      <c r="B9612" s="201" t="s">
        <v>10394</v>
      </c>
      <c r="C9612" s="196">
        <f>'7'!J25</f>
        <v>0</v>
      </c>
      <c r="D9612" s="229"/>
    </row>
    <row r="9613" ht="13.5" spans="1:4">
      <c r="A9613" s="231" t="s">
        <v>10395</v>
      </c>
      <c r="B9613" s="206" t="s">
        <v>9873</v>
      </c>
      <c r="C9613" s="196">
        <f>'13'!J25</f>
        <v>3</v>
      </c>
      <c r="D9613" s="229"/>
    </row>
    <row r="9614" ht="13.5" spans="1:4">
      <c r="A9614" s="231" t="s">
        <v>10396</v>
      </c>
      <c r="B9614" s="206" t="s">
        <v>9875</v>
      </c>
      <c r="C9614" s="196">
        <f>'7'!J25+'13'!J25</f>
        <v>3</v>
      </c>
      <c r="D9614" s="229"/>
    </row>
    <row r="9615" ht="26.25" spans="1:4">
      <c r="A9615" s="231" t="s">
        <v>10397</v>
      </c>
      <c r="B9615" s="201" t="s">
        <v>10398</v>
      </c>
      <c r="C9615" s="196">
        <f>'7'!R25</f>
        <v>0</v>
      </c>
      <c r="D9615" s="229"/>
    </row>
    <row r="9616" ht="13.5" spans="1:4">
      <c r="A9616" s="231" t="s">
        <v>10399</v>
      </c>
      <c r="B9616" s="206" t="s">
        <v>9873</v>
      </c>
      <c r="C9616" s="196">
        <f>'13'!R25</f>
        <v>3</v>
      </c>
      <c r="D9616" s="229"/>
    </row>
    <row r="9617" ht="13.5" spans="1:4">
      <c r="A9617" s="231" t="s">
        <v>10400</v>
      </c>
      <c r="B9617" s="206" t="s">
        <v>9875</v>
      </c>
      <c r="C9617" s="196">
        <f>'7'!R25+'13'!R25</f>
        <v>3</v>
      </c>
      <c r="D9617" s="229"/>
    </row>
    <row r="9618" ht="24.75" customHeight="1" spans="1:4">
      <c r="A9618" s="231" t="s">
        <v>10401</v>
      </c>
      <c r="B9618" s="201" t="s">
        <v>10402</v>
      </c>
      <c r="C9618" s="196">
        <f>'7'!J25-'7'!R25</f>
        <v>0</v>
      </c>
      <c r="D9618" s="229"/>
    </row>
    <row r="9619" ht="13.5" spans="1:4">
      <c r="A9619" s="231" t="s">
        <v>10403</v>
      </c>
      <c r="B9619" s="206" t="s">
        <v>9873</v>
      </c>
      <c r="C9619" s="196">
        <f>'13'!J25-'13'!R25</f>
        <v>0</v>
      </c>
      <c r="D9619" s="229"/>
    </row>
    <row r="9620" ht="13.5" spans="1:4">
      <c r="A9620" s="231" t="s">
        <v>10404</v>
      </c>
      <c r="B9620" s="206" t="s">
        <v>9875</v>
      </c>
      <c r="C9620" s="196">
        <f>('7'!J25-'7'!R25)+('13'!J25-'13'!R25)</f>
        <v>0</v>
      </c>
      <c r="D9620" s="229"/>
    </row>
    <row r="9621" ht="26.25" spans="1:5">
      <c r="A9621" s="231" t="s">
        <v>10405</v>
      </c>
      <c r="B9621" s="201" t="s">
        <v>10406</v>
      </c>
      <c r="C9621" s="196">
        <f>'2'!J11-indicatori!E9621</f>
        <v>0</v>
      </c>
      <c r="D9621" s="197" t="e">
        <f>IF(HLOOKUP(1,Tabel_Populatia,Raion+1,Rubrici)&lt;&gt;0,('2'!J11-indicatori!E9621)/HLOOKUP(1,Tabel_Populatia,Raion+1,Rubrici),"Lipsa date")</f>
        <v>#N/A</v>
      </c>
      <c r="E9621" s="242">
        <f>'2'!J13+'2'!J14+'2'!J21+'2'!J25+'2'!J29+SUM('3'!J6:J8)+SUM('3'!J10:J12)+'3'!J14+'4'!J9+'4'!J14+SUM('4'!J24:J26)+SUM('4'!J29:J33)+SUM('5'!J6:J12)+'5'!J17+SUM('5'!J19:J21)+'5'!J24+'5'!J26+'5'!J27+'5'!J30</f>
        <v>0</v>
      </c>
    </row>
    <row r="9622" ht="13.5" spans="1:5">
      <c r="A9622" s="231" t="s">
        <v>10407</v>
      </c>
      <c r="B9622" s="206" t="s">
        <v>9873</v>
      </c>
      <c r="C9622" s="196">
        <f>'8'!J11-indicatori!E9622</f>
        <v>0</v>
      </c>
      <c r="D9622" s="197" t="e">
        <f>IF(HLOOKUP(1,Tabel_Populatia,Raion+1,Rubrici)&lt;&gt;0,('8'!J11-indicatori!E9622)/HLOOKUP(1,Tabel_Populatia,Raion+1,Rubrici),"Lipsa date")</f>
        <v>#N/A</v>
      </c>
      <c r="E9622" s="242">
        <f>'8'!J13+'8'!J14+'8'!J21+'8'!J25+'8'!J29+SUM('9'!J6:J8)+SUM('9'!J10:J12)+'9'!J14+'10'!J9+'10'!J14+SUM('10'!J24:J26)+SUM('10'!J29:J33)+SUM('11'!J6:J12)+'11'!J17+SUM('11'!J19:J21)+'11'!J24+'11'!J26+'11'!J27+'11'!J30</f>
        <v>1</v>
      </c>
    </row>
    <row r="9623" ht="13.5" spans="1:5">
      <c r="A9623" s="231" t="s">
        <v>10408</v>
      </c>
      <c r="B9623" s="206" t="s">
        <v>9875</v>
      </c>
      <c r="C9623" s="196">
        <f>C9621+C9622</f>
        <v>0</v>
      </c>
      <c r="D9623" s="197" t="e">
        <f>IF(HLOOKUP(1,Tabel_Populatia,Raion+1,Rubrici)&lt;&gt;0,(C9621+C9622)/HLOOKUP(1,Tabel_Populatia,Raion+1,Rubrici),"Lipsa date")</f>
        <v>#N/A</v>
      </c>
      <c r="E9623" s="242"/>
    </row>
    <row r="9624" ht="26.25" spans="1:5">
      <c r="A9624" s="231" t="s">
        <v>10409</v>
      </c>
      <c r="B9624" s="201" t="s">
        <v>10410</v>
      </c>
      <c r="C9624" s="196">
        <f>'2'!R11-indicatori!E9624</f>
        <v>0</v>
      </c>
      <c r="D9624" s="197" t="e">
        <f>IF(HLOOKUP(3,Tabel_Populatia,Raion+1,Rubrici)&lt;&gt;0,('2'!R11-indicatori!E9624)/HLOOKUP(3,Tabel_Populatia,Raion+1,Rubrici),"Lipsa date")</f>
        <v>#N/A</v>
      </c>
      <c r="E9624" s="242">
        <f>'2'!R13+'2'!R14+'2'!R21+'2'!R25+'2'!R29+SUM('3'!R6:R8)+SUM('3'!R10:R12)+'3'!R14+'4'!R9+'4'!R14+SUM('4'!R24:R26)+SUM('4'!R29:R33)+SUM('5'!R6:R12)+'5'!R17+SUM('5'!R19:R21)+'5'!R24+'5'!R26+'5'!R27+'5'!R30</f>
        <v>0</v>
      </c>
    </row>
    <row r="9625" ht="13.5" spans="1:5">
      <c r="A9625" s="231" t="s">
        <v>10411</v>
      </c>
      <c r="B9625" s="206" t="s">
        <v>9873</v>
      </c>
      <c r="C9625" s="196">
        <f>'8'!R11-indicatori!E9625</f>
        <v>0</v>
      </c>
      <c r="D9625" s="197" t="e">
        <f>IF(HLOOKUP(3,Tabel_Populatia,Raion+1,Rubrici)&lt;&gt;0,('8'!R11-indicatori!E9625)/HLOOKUP(3,Tabel_Populatia,Raion+1,Rubrici),"Lipsa date")</f>
        <v>#N/A</v>
      </c>
      <c r="E9625" s="242">
        <f>'8'!R13+'8'!R14+'8'!R21+'8'!R25+'8'!R29+SUM('9'!R6:R8)+SUM('9'!R10:R12)+'9'!R14+'10'!R9+'10'!R14+SUM('10'!R24:R26)+SUM('10'!R29:R33)+SUM('11'!R6:R12)+'11'!R17+SUM('11'!R19:R21)+'11'!R24+'11'!R26+'11'!R27+'11'!R30</f>
        <v>1</v>
      </c>
    </row>
    <row r="9626" ht="13.5" spans="1:4">
      <c r="A9626" s="231" t="s">
        <v>10412</v>
      </c>
      <c r="B9626" s="206" t="s">
        <v>9875</v>
      </c>
      <c r="C9626" s="196">
        <f>C9624+C9625</f>
        <v>0</v>
      </c>
      <c r="D9626" s="197" t="e">
        <f>IF(HLOOKUP(3,Tabel_Populatia,Raion+1,Rubrici)&lt;&gt;0,(C9624+C9625)/HLOOKUP(3,Tabel_Populatia,Raion+1,Rubrici),"Lipsa date")</f>
        <v>#N/A</v>
      </c>
    </row>
    <row r="9627" ht="26.25" spans="1:4">
      <c r="A9627" s="231" t="s">
        <v>10413</v>
      </c>
      <c r="B9627" s="201" t="s">
        <v>10414</v>
      </c>
      <c r="C9627" s="196">
        <f t="shared" ref="C9627:C9629" si="0">C9621-C9624</f>
        <v>0</v>
      </c>
      <c r="D9627" s="197" t="e">
        <f t="shared" ref="D9627:D9629" si="1">IF(HLOOKUP(2,Tabel_Populatia,Raion+1,Rubrici)&lt;&gt;0,(C9621-C9624)/HLOOKUP(2,Tabel_Populatia,Raion+1,Rubrici),"Lipsa date")</f>
        <v>#N/A</v>
      </c>
    </row>
    <row r="9628" ht="13.5" spans="1:4">
      <c r="A9628" s="231" t="s">
        <v>10415</v>
      </c>
      <c r="B9628" s="206" t="s">
        <v>9873</v>
      </c>
      <c r="C9628" s="196">
        <f t="shared" si="0"/>
        <v>0</v>
      </c>
      <c r="D9628" s="197" t="e">
        <f t="shared" si="1"/>
        <v>#N/A</v>
      </c>
    </row>
    <row r="9629" ht="13.5" spans="1:4">
      <c r="A9629" s="231" t="s">
        <v>10416</v>
      </c>
      <c r="B9629" s="206" t="s">
        <v>9875</v>
      </c>
      <c r="C9629" s="196">
        <f t="shared" si="0"/>
        <v>0</v>
      </c>
      <c r="D9629" s="197" t="e">
        <f t="shared" si="1"/>
        <v>#N/A</v>
      </c>
    </row>
    <row r="9630" ht="39" spans="1:4">
      <c r="A9630" s="231" t="s">
        <v>10417</v>
      </c>
      <c r="B9630" s="201" t="s">
        <v>10418</v>
      </c>
      <c r="C9630" s="196">
        <f>'5'!D31</f>
        <v>0</v>
      </c>
      <c r="D9630" s="229"/>
    </row>
    <row r="9631" ht="13.5" spans="1:4">
      <c r="A9631" s="231" t="s">
        <v>10419</v>
      </c>
      <c r="B9631" s="206" t="s">
        <v>9873</v>
      </c>
      <c r="C9631" s="196">
        <f>'11'!D31</f>
        <v>0</v>
      </c>
      <c r="D9631" s="229"/>
    </row>
    <row r="9632" ht="13.5" spans="1:4">
      <c r="A9632" s="231" t="s">
        <v>10420</v>
      </c>
      <c r="B9632" s="206" t="s">
        <v>9875</v>
      </c>
      <c r="C9632" s="196">
        <f>'5'!D31+'11'!D31</f>
        <v>0</v>
      </c>
      <c r="D9632" s="229"/>
    </row>
    <row r="9633" ht="26.25" spans="1:4">
      <c r="A9633" s="231" t="s">
        <v>10421</v>
      </c>
      <c r="B9633" s="201" t="s">
        <v>10422</v>
      </c>
      <c r="C9633" s="196">
        <f>'5'!E31</f>
        <v>0</v>
      </c>
      <c r="D9633" s="229"/>
    </row>
    <row r="9634" ht="13.5" spans="1:4">
      <c r="A9634" s="231" t="s">
        <v>10423</v>
      </c>
      <c r="B9634" s="206" t="s">
        <v>9873</v>
      </c>
      <c r="C9634" s="196">
        <f>'11'!E31</f>
        <v>0</v>
      </c>
      <c r="D9634" s="229"/>
    </row>
    <row r="9635" ht="13.5" spans="1:4">
      <c r="A9635" s="231" t="s">
        <v>10424</v>
      </c>
      <c r="B9635" s="206" t="s">
        <v>9875</v>
      </c>
      <c r="C9635" s="196">
        <f>'5'!E31+'11'!E31</f>
        <v>0</v>
      </c>
      <c r="D9635" s="229"/>
    </row>
    <row r="9636" ht="39" spans="1:4">
      <c r="A9636" s="231" t="s">
        <v>10425</v>
      </c>
      <c r="B9636" s="201" t="s">
        <v>10426</v>
      </c>
      <c r="C9636" s="196">
        <f>'5'!F31</f>
        <v>0</v>
      </c>
      <c r="D9636" s="229"/>
    </row>
    <row r="9637" ht="13.5" spans="1:4">
      <c r="A9637" s="231" t="s">
        <v>10427</v>
      </c>
      <c r="B9637" s="206" t="s">
        <v>9873</v>
      </c>
      <c r="C9637" s="196">
        <f>'11'!F31</f>
        <v>0</v>
      </c>
      <c r="D9637" s="229"/>
    </row>
    <row r="9638" ht="13.5" spans="1:4">
      <c r="A9638" s="231" t="s">
        <v>10428</v>
      </c>
      <c r="B9638" s="206" t="s">
        <v>9875</v>
      </c>
      <c r="C9638" s="196">
        <f>'5'!F31+'11'!F31</f>
        <v>0</v>
      </c>
      <c r="D9638" s="229"/>
    </row>
    <row r="9639" ht="39" spans="1:4">
      <c r="A9639" s="231" t="s">
        <v>10429</v>
      </c>
      <c r="B9639" s="201" t="s">
        <v>10430</v>
      </c>
      <c r="C9639" s="196">
        <f>'5'!G31</f>
        <v>0</v>
      </c>
      <c r="D9639" s="197"/>
    </row>
    <row r="9640" ht="13.5" spans="1:4">
      <c r="A9640" s="231" t="s">
        <v>10431</v>
      </c>
      <c r="B9640" s="206" t="s">
        <v>9873</v>
      </c>
      <c r="C9640" s="196">
        <f>'11'!G31</f>
        <v>0</v>
      </c>
      <c r="D9640" s="197"/>
    </row>
    <row r="9641" ht="13.5" spans="1:4">
      <c r="A9641" s="231" t="s">
        <v>10432</v>
      </c>
      <c r="B9641" s="206" t="s">
        <v>9875</v>
      </c>
      <c r="C9641" s="196">
        <f>'5'!G31+'11'!G31</f>
        <v>0</v>
      </c>
      <c r="D9641" s="197"/>
    </row>
    <row r="9642" ht="26.25" spans="1:4">
      <c r="A9642" s="231" t="s">
        <v>10433</v>
      </c>
      <c r="B9642" s="201" t="s">
        <v>10434</v>
      </c>
      <c r="C9642" s="196">
        <f>'5'!H31</f>
        <v>0</v>
      </c>
      <c r="D9642" s="197"/>
    </row>
    <row r="9643" ht="13.5" spans="1:4">
      <c r="A9643" s="231" t="s">
        <v>10435</v>
      </c>
      <c r="B9643" s="206" t="s">
        <v>9873</v>
      </c>
      <c r="C9643" s="196">
        <f>'11'!H31</f>
        <v>0</v>
      </c>
      <c r="D9643" s="197"/>
    </row>
    <row r="9644" ht="13.5" spans="1:4">
      <c r="A9644" s="231" t="s">
        <v>10436</v>
      </c>
      <c r="B9644" s="206" t="s">
        <v>9875</v>
      </c>
      <c r="C9644" s="196">
        <f>'5'!H31+'11'!H31</f>
        <v>0</v>
      </c>
      <c r="D9644" s="197"/>
    </row>
    <row r="9645" ht="26.25" spans="1:4">
      <c r="A9645" s="231" t="s">
        <v>10437</v>
      </c>
      <c r="B9645" s="201" t="s">
        <v>10438</v>
      </c>
      <c r="C9645" s="196">
        <f>'5'!I31</f>
        <v>0</v>
      </c>
      <c r="D9645" s="197"/>
    </row>
    <row r="9646" ht="13.5" spans="1:4">
      <c r="A9646" s="231" t="s">
        <v>10439</v>
      </c>
      <c r="B9646" s="206" t="s">
        <v>9873</v>
      </c>
      <c r="C9646" s="196">
        <f>'11'!I31</f>
        <v>0</v>
      </c>
      <c r="D9646" s="197"/>
    </row>
    <row r="9647" ht="13.5" spans="1:4">
      <c r="A9647" s="231" t="s">
        <v>10440</v>
      </c>
      <c r="B9647" s="206" t="s">
        <v>9875</v>
      </c>
      <c r="C9647" s="196">
        <f>'5'!I31+'11'!I31</f>
        <v>0</v>
      </c>
      <c r="D9647" s="197"/>
    </row>
    <row r="9648" ht="39" spans="1:4">
      <c r="A9648" s="231" t="s">
        <v>10441</v>
      </c>
      <c r="B9648" s="201" t="s">
        <v>10442</v>
      </c>
      <c r="C9648" s="196">
        <f>'5'!J31</f>
        <v>0</v>
      </c>
      <c r="D9648" s="229"/>
    </row>
    <row r="9649" ht="13.5" spans="1:4">
      <c r="A9649" s="231" t="s">
        <v>10443</v>
      </c>
      <c r="B9649" s="206" t="s">
        <v>9873</v>
      </c>
      <c r="C9649" s="196">
        <f>'11'!J31</f>
        <v>0</v>
      </c>
      <c r="D9649" s="229"/>
    </row>
    <row r="9650" ht="13.5" spans="1:4">
      <c r="A9650" s="231" t="s">
        <v>10444</v>
      </c>
      <c r="B9650" s="206" t="s">
        <v>9875</v>
      </c>
      <c r="C9650" s="196">
        <f>'5'!J31+'11'!J31</f>
        <v>0</v>
      </c>
      <c r="D9650" s="229"/>
    </row>
    <row r="9651" ht="39" spans="1:4">
      <c r="A9651" s="231" t="s">
        <v>10445</v>
      </c>
      <c r="B9651" s="201" t="s">
        <v>10446</v>
      </c>
      <c r="C9651" s="196"/>
      <c r="D9651" s="229"/>
    </row>
    <row r="9652" ht="13.5" spans="1:4">
      <c r="A9652" s="231" t="s">
        <v>10447</v>
      </c>
      <c r="B9652" s="206" t="s">
        <v>9873</v>
      </c>
      <c r="C9652" s="196"/>
      <c r="D9652" s="229"/>
    </row>
    <row r="9653" ht="13.5" spans="1:4">
      <c r="A9653" s="231" t="s">
        <v>10448</v>
      </c>
      <c r="B9653" s="206" t="s">
        <v>9875</v>
      </c>
      <c r="C9653" s="196"/>
      <c r="D9653" s="229"/>
    </row>
    <row r="9654" ht="39" spans="1:4">
      <c r="A9654" s="231" t="s">
        <v>10449</v>
      </c>
      <c r="B9654" s="201" t="s">
        <v>10450</v>
      </c>
      <c r="C9654" s="196">
        <f>'5'!K31</f>
        <v>0</v>
      </c>
      <c r="D9654" s="229"/>
    </row>
    <row r="9655" ht="13.5" spans="1:4">
      <c r="A9655" s="231" t="s">
        <v>10451</v>
      </c>
      <c r="B9655" s="206" t="s">
        <v>9873</v>
      </c>
      <c r="C9655" s="196">
        <f>'11'!K31</f>
        <v>0</v>
      </c>
      <c r="D9655" s="229"/>
    </row>
    <row r="9656" ht="13.5" spans="1:4">
      <c r="A9656" s="231" t="s">
        <v>10452</v>
      </c>
      <c r="B9656" s="206" t="s">
        <v>9875</v>
      </c>
      <c r="C9656" s="196">
        <f>'5'!K31+'11'!K31</f>
        <v>0</v>
      </c>
      <c r="D9656" s="229"/>
    </row>
    <row r="9657" ht="39" spans="1:4">
      <c r="A9657" s="231" t="s">
        <v>10453</v>
      </c>
      <c r="B9657" s="201" t="s">
        <v>10454</v>
      </c>
      <c r="C9657" s="196">
        <f>'5'!L31</f>
        <v>0</v>
      </c>
      <c r="D9657" s="197"/>
    </row>
    <row r="9658" ht="13.5" spans="1:4">
      <c r="A9658" s="231" t="s">
        <v>10455</v>
      </c>
      <c r="B9658" s="206" t="s">
        <v>9873</v>
      </c>
      <c r="C9658" s="196">
        <f>'11'!L31</f>
        <v>0</v>
      </c>
      <c r="D9658" s="197"/>
    </row>
    <row r="9659" ht="13.5" spans="1:4">
      <c r="A9659" s="231" t="s">
        <v>10456</v>
      </c>
      <c r="B9659" s="206" t="s">
        <v>9875</v>
      </c>
      <c r="C9659" s="196">
        <f>'5'!L31+'11'!L31</f>
        <v>0</v>
      </c>
      <c r="D9659" s="197"/>
    </row>
    <row r="9660" ht="39" spans="1:4">
      <c r="A9660" s="231" t="s">
        <v>10457</v>
      </c>
      <c r="B9660" s="201" t="s">
        <v>10458</v>
      </c>
      <c r="C9660" s="196" t="str">
        <f>'5'!O31</f>
        <v>X</v>
      </c>
      <c r="D9660" s="197"/>
    </row>
    <row r="9661" ht="13.5" spans="1:4">
      <c r="A9661" s="231" t="s">
        <v>10459</v>
      </c>
      <c r="B9661" s="206" t="s">
        <v>9873</v>
      </c>
      <c r="C9661" s="196" t="str">
        <f>'11'!O31</f>
        <v>X</v>
      </c>
      <c r="D9661" s="197"/>
    </row>
    <row r="9662" ht="13.5" spans="1:4">
      <c r="A9662" s="231" t="s">
        <v>10460</v>
      </c>
      <c r="B9662" s="206" t="s">
        <v>9875</v>
      </c>
      <c r="C9662" s="196" t="str">
        <f>'5'!O31</f>
        <v>X</v>
      </c>
      <c r="D9662" s="197"/>
    </row>
    <row r="9663" ht="39" spans="1:4">
      <c r="A9663" s="231" t="s">
        <v>10461</v>
      </c>
      <c r="B9663" s="201" t="s">
        <v>10462</v>
      </c>
      <c r="C9663" s="196" t="str">
        <f>'5'!P31</f>
        <v>X</v>
      </c>
      <c r="D9663" s="197"/>
    </row>
    <row r="9664" ht="13.5" spans="1:4">
      <c r="A9664" s="231" t="s">
        <v>10463</v>
      </c>
      <c r="B9664" s="206" t="s">
        <v>9873</v>
      </c>
      <c r="C9664" s="196" t="str">
        <f>'11'!P31</f>
        <v>X</v>
      </c>
      <c r="D9664" s="197"/>
    </row>
    <row r="9665" ht="13.5" spans="1:4">
      <c r="A9665" s="231" t="s">
        <v>10464</v>
      </c>
      <c r="B9665" s="206" t="s">
        <v>9875</v>
      </c>
      <c r="C9665" s="196" t="str">
        <f>'5'!P31</f>
        <v>X</v>
      </c>
      <c r="D9665" s="197"/>
    </row>
    <row r="9666" ht="39" spans="1:4">
      <c r="A9666" s="231" t="s">
        <v>10465</v>
      </c>
      <c r="B9666" s="201" t="s">
        <v>10466</v>
      </c>
      <c r="C9666" s="196" t="str">
        <f>'5'!Q31</f>
        <v>X</v>
      </c>
      <c r="D9666" s="229"/>
    </row>
    <row r="9667" ht="13.5" spans="1:4">
      <c r="A9667" s="231" t="s">
        <v>10467</v>
      </c>
      <c r="B9667" s="206" t="s">
        <v>9873</v>
      </c>
      <c r="C9667" s="196" t="str">
        <f>'11'!Q31</f>
        <v>X</v>
      </c>
      <c r="D9667" s="197"/>
    </row>
    <row r="9668" ht="13.5" spans="1:4">
      <c r="A9668" s="231" t="s">
        <v>10468</v>
      </c>
      <c r="B9668" s="206" t="s">
        <v>9875</v>
      </c>
      <c r="C9668" s="196" t="str">
        <f>'5'!Q31</f>
        <v>X</v>
      </c>
      <c r="D9668" s="197"/>
    </row>
    <row r="9669" ht="39" spans="1:4">
      <c r="A9669" s="231" t="s">
        <v>10469</v>
      </c>
      <c r="B9669" s="201" t="s">
        <v>10470</v>
      </c>
      <c r="C9669" s="196">
        <f>'5'!R31</f>
        <v>0</v>
      </c>
      <c r="D9669" s="197"/>
    </row>
    <row r="9670" ht="13.5" spans="1:4">
      <c r="A9670" s="231" t="s">
        <v>10471</v>
      </c>
      <c r="B9670" s="206" t="s">
        <v>9873</v>
      </c>
      <c r="C9670" s="196">
        <f>'11'!R31</f>
        <v>0</v>
      </c>
      <c r="D9670" s="197"/>
    </row>
    <row r="9671" ht="13.5" spans="1:4">
      <c r="A9671" s="231" t="s">
        <v>10472</v>
      </c>
      <c r="B9671" s="206" t="s">
        <v>9875</v>
      </c>
      <c r="C9671" s="196">
        <f>'5'!R31+'11'!R31</f>
        <v>0</v>
      </c>
      <c r="D9671" s="197"/>
    </row>
    <row r="9672" ht="39" spans="1:4">
      <c r="A9672" s="231" t="s">
        <v>10473</v>
      </c>
      <c r="B9672" s="201" t="s">
        <v>10474</v>
      </c>
      <c r="C9672" s="196">
        <f>'6'!J15</f>
        <v>0</v>
      </c>
      <c r="D9672" s="197"/>
    </row>
    <row r="9673" ht="13.5" spans="1:4">
      <c r="A9673" s="231" t="s">
        <v>10475</v>
      </c>
      <c r="B9673" s="206" t="s">
        <v>9873</v>
      </c>
      <c r="C9673" s="196">
        <f>'12'!J15</f>
        <v>0</v>
      </c>
      <c r="D9673" s="197"/>
    </row>
    <row r="9674" ht="13.5" spans="1:4">
      <c r="A9674" s="231" t="s">
        <v>10476</v>
      </c>
      <c r="B9674" s="206" t="s">
        <v>9875</v>
      </c>
      <c r="C9674" s="196">
        <f>'6'!J15+'12'!J15</f>
        <v>0</v>
      </c>
      <c r="D9674" s="197"/>
    </row>
    <row r="9675" ht="26.25" spans="1:4">
      <c r="A9675" s="231" t="s">
        <v>10477</v>
      </c>
      <c r="B9675" s="201" t="s">
        <v>10478</v>
      </c>
      <c r="C9675" s="196">
        <f>'6'!R15</f>
        <v>0</v>
      </c>
      <c r="D9675" s="197"/>
    </row>
    <row r="9676" ht="13.5" spans="1:4">
      <c r="A9676" s="231" t="s">
        <v>10479</v>
      </c>
      <c r="B9676" s="206" t="s">
        <v>9873</v>
      </c>
      <c r="C9676" s="196">
        <f>'12'!R15</f>
        <v>0</v>
      </c>
      <c r="D9676" s="229"/>
    </row>
    <row r="9677" ht="13.5" spans="1:4">
      <c r="A9677" s="231" t="s">
        <v>10480</v>
      </c>
      <c r="B9677" s="206" t="s">
        <v>9875</v>
      </c>
      <c r="C9677" s="196">
        <f>'6'!R15+'12'!R15</f>
        <v>0</v>
      </c>
      <c r="D9677" s="197"/>
    </row>
    <row r="9678" ht="26.25" spans="1:4">
      <c r="A9678" s="231" t="s">
        <v>10481</v>
      </c>
      <c r="B9678" s="201" t="s">
        <v>10482</v>
      </c>
      <c r="C9678" s="196">
        <f>'6'!J15-'6'!R15</f>
        <v>0</v>
      </c>
      <c r="D9678" s="197"/>
    </row>
    <row r="9679" ht="13.5" spans="1:4">
      <c r="A9679" s="231" t="s">
        <v>10483</v>
      </c>
      <c r="B9679" s="206" t="s">
        <v>9873</v>
      </c>
      <c r="C9679" s="196">
        <f>'12'!J15-'12'!R15</f>
        <v>0</v>
      </c>
      <c r="D9679" s="197"/>
    </row>
    <row r="9680" ht="13.5" spans="1:4">
      <c r="A9680" s="231" t="s">
        <v>10484</v>
      </c>
      <c r="B9680" s="206" t="s">
        <v>9875</v>
      </c>
      <c r="C9680" s="196">
        <f>'6'!J15-'6'!R15+'12'!J15-'12'!R15</f>
        <v>0</v>
      </c>
      <c r="D9680" s="197"/>
    </row>
    <row r="9681" ht="26.25" spans="1:4">
      <c r="A9681" s="231" t="s">
        <v>10485</v>
      </c>
      <c r="B9681" s="201" t="s">
        <v>10486</v>
      </c>
      <c r="C9681" s="196">
        <f>'7'!J23</f>
        <v>0</v>
      </c>
      <c r="D9681" s="197"/>
    </row>
    <row r="9682" ht="13.5" spans="1:4">
      <c r="A9682" s="231" t="s">
        <v>10487</v>
      </c>
      <c r="B9682" s="206" t="s">
        <v>9873</v>
      </c>
      <c r="C9682" s="196">
        <f>'13'!J23</f>
        <v>1</v>
      </c>
      <c r="D9682" s="197"/>
    </row>
    <row r="9683" ht="13.5" spans="1:4">
      <c r="A9683" s="231" t="s">
        <v>10488</v>
      </c>
      <c r="B9683" s="206" t="s">
        <v>9875</v>
      </c>
      <c r="C9683" s="196">
        <f>'7'!J23+'13'!J23</f>
        <v>1</v>
      </c>
      <c r="D9683" s="197"/>
    </row>
    <row r="9684" ht="26.25" spans="1:14">
      <c r="A9684" s="231" t="s">
        <v>10489</v>
      </c>
      <c r="B9684" s="201" t="s">
        <v>10490</v>
      </c>
      <c r="C9684" s="196">
        <f>'7'!R23</f>
        <v>0</v>
      </c>
      <c r="D9684" s="197"/>
      <c r="N9684" s="202"/>
    </row>
    <row r="9685" ht="13.5" spans="1:4">
      <c r="A9685" s="231" t="s">
        <v>10491</v>
      </c>
      <c r="B9685" s="206" t="s">
        <v>9873</v>
      </c>
      <c r="C9685" s="196">
        <f>'13'!R23</f>
        <v>1</v>
      </c>
      <c r="D9685" s="197"/>
    </row>
    <row r="9686" ht="13.5" spans="1:4">
      <c r="A9686" s="231" t="s">
        <v>10492</v>
      </c>
      <c r="B9686" s="206" t="s">
        <v>9875</v>
      </c>
      <c r="C9686" s="196">
        <f>'7'!R23+'13'!R23</f>
        <v>1</v>
      </c>
      <c r="D9686" s="229"/>
    </row>
    <row r="9687" ht="26.25" spans="1:4">
      <c r="A9687" s="231" t="s">
        <v>10493</v>
      </c>
      <c r="B9687" s="201" t="s">
        <v>10494</v>
      </c>
      <c r="C9687" s="196">
        <f>'7'!J23-'7'!R23</f>
        <v>0</v>
      </c>
      <c r="D9687" s="197"/>
    </row>
    <row r="9688" ht="13.5" spans="1:4">
      <c r="A9688" s="231" t="s">
        <v>10495</v>
      </c>
      <c r="B9688" s="206" t="s">
        <v>9873</v>
      </c>
      <c r="C9688" s="196">
        <f>'13'!J23-'13'!R23</f>
        <v>0</v>
      </c>
      <c r="D9688" s="197"/>
    </row>
    <row r="9689" ht="13.5" spans="1:4">
      <c r="A9689" s="231" t="s">
        <v>10496</v>
      </c>
      <c r="B9689" s="206" t="s">
        <v>9875</v>
      </c>
      <c r="C9689" s="196">
        <f>'7'!J23-'7'!R23+'13'!J23-'13'!R23</f>
        <v>0</v>
      </c>
      <c r="D9689" s="197"/>
    </row>
    <row r="9690" ht="39.75" customHeight="1" spans="1:4">
      <c r="A9690" s="231" t="s">
        <v>10497</v>
      </c>
      <c r="B9690" s="243" t="s">
        <v>10498</v>
      </c>
      <c r="C9690" s="244">
        <f>'6'!E21</f>
        <v>0</v>
      </c>
      <c r="D9690" s="244" t="e">
        <f>'6'!E21*100/'6'!D21</f>
        <v>#DIV/0!</v>
      </c>
    </row>
    <row r="9691" ht="13.5" spans="1:4">
      <c r="A9691" s="231" t="s">
        <v>10499</v>
      </c>
      <c r="B9691" s="245" t="s">
        <v>10500</v>
      </c>
      <c r="C9691" s="244">
        <f>'12'!E21</f>
        <v>0</v>
      </c>
      <c r="D9691" s="244" t="e">
        <f>'12'!E21*100/'12'!D21</f>
        <v>#DIV/0!</v>
      </c>
    </row>
    <row r="9692" spans="1:4">
      <c r="A9692" s="246" t="s">
        <v>10501</v>
      </c>
      <c r="B9692" s="247" t="s">
        <v>10502</v>
      </c>
      <c r="C9692" s="248">
        <f>'6'!E21+'12'!E21</f>
        <v>0</v>
      </c>
      <c r="D9692" s="249" t="e">
        <f>('6'!E21+'12'!E21)*100/('6'!D21+'12'!D21)</f>
        <v>#DIV/0!</v>
      </c>
    </row>
    <row r="9693" ht="42" customHeight="1" spans="1:4">
      <c r="A9693" s="246" t="s">
        <v>10503</v>
      </c>
      <c r="B9693" s="250" t="s">
        <v>10504</v>
      </c>
      <c r="C9693" s="244">
        <f>'6'!E21</f>
        <v>0</v>
      </c>
      <c r="D9693" s="244" t="e">
        <f>'6'!E21*100/'6'!E19</f>
        <v>#DIV/0!</v>
      </c>
    </row>
    <row r="9694" spans="1:4">
      <c r="A9694" s="246" t="s">
        <v>10505</v>
      </c>
      <c r="B9694" s="251" t="s">
        <v>10500</v>
      </c>
      <c r="C9694" s="244">
        <f>'12'!E21</f>
        <v>0</v>
      </c>
      <c r="D9694" s="252">
        <f>'12'!E21*100/'12'!E19</f>
        <v>0</v>
      </c>
    </row>
    <row r="9695" spans="1:4">
      <c r="A9695" s="246" t="s">
        <v>10506</v>
      </c>
      <c r="B9695" s="251" t="s">
        <v>10502</v>
      </c>
      <c r="C9695" s="244">
        <f>'6'!E21+'12'!E21</f>
        <v>0</v>
      </c>
      <c r="D9695" s="252">
        <f>('6'!E21+'12'!E21)*100/('6'!E19+'12'!E19)</f>
        <v>0</v>
      </c>
    </row>
    <row r="9696" ht="38.25" spans="1:4">
      <c r="A9696" s="246" t="s">
        <v>10507</v>
      </c>
      <c r="B9696" s="250" t="s">
        <v>10508</v>
      </c>
      <c r="C9696" s="244">
        <f>'6'!J21</f>
        <v>0</v>
      </c>
      <c r="D9696" s="252" t="e">
        <f>IF(HLOOKUP(1,Tabel_Populatia,Raion+1,Rubrici)&lt;&gt;0,'6'!J21*10000/HLOOKUP(1,Tabel_Populatia,Raion+1,Rubrici),"Lipsa date")</f>
        <v>#N/A</v>
      </c>
    </row>
    <row r="9697" spans="1:4">
      <c r="A9697" s="246" t="s">
        <v>10509</v>
      </c>
      <c r="B9697" s="251" t="s">
        <v>10500</v>
      </c>
      <c r="C9697" s="244">
        <f>'12'!J21</f>
        <v>0</v>
      </c>
      <c r="D9697" s="252" t="e">
        <f>IF(HLOOKUP(1,Tabel_Populatia,Raion+1,Rubrici)&lt;&gt;0,'12'!J21*10000/HLOOKUP(1,Tabel_Populatia,Raion+1,Rubrici),"Lipsa date")</f>
        <v>#N/A</v>
      </c>
    </row>
    <row r="9698" spans="1:4">
      <c r="A9698" s="246" t="s">
        <v>10510</v>
      </c>
      <c r="B9698" s="251" t="s">
        <v>10502</v>
      </c>
      <c r="C9698" s="244">
        <f>'6'!J21+'12'!J21</f>
        <v>0</v>
      </c>
      <c r="D9698" s="252" t="e">
        <f>IF(HLOOKUP(1,Tabel_Populatia,Raion+1,Rubrici)&lt;&gt;0,('6'!J21+'12'!J21)*10000/HLOOKUP(1,Tabel_Populatia,Raion+1,Rubrici),"Lipsa date")</f>
        <v>#N/A</v>
      </c>
    </row>
    <row r="9699" ht="25.5" spans="1:4">
      <c r="A9699" s="246" t="s">
        <v>10511</v>
      </c>
      <c r="B9699" s="253" t="s">
        <v>10512</v>
      </c>
      <c r="C9699" s="244">
        <f>'6'!D21</f>
        <v>0</v>
      </c>
      <c r="D9699" s="252" t="e">
        <f>IF(HLOOKUP(1,Tabel_Populatia,Raion+1,Rubrici)&lt;&gt;0,'6'!D21*10000/HLOOKUP(1,Tabel_Populatia,Raion+1,Rubrici),"Lipsa date")</f>
        <v>#N/A</v>
      </c>
    </row>
    <row r="9700" spans="1:4">
      <c r="A9700" s="246" t="s">
        <v>10513</v>
      </c>
      <c r="B9700" s="245" t="s">
        <v>9873</v>
      </c>
      <c r="C9700" s="244">
        <f>'12'!D21</f>
        <v>0</v>
      </c>
      <c r="D9700" s="252" t="e">
        <f>IF(HLOOKUP(1,Tabel_Populatia,Raion+1,Rubrici)&lt;&gt;0,'12'!D21*10000/HLOOKUP(1,Tabel_Populatia,Raion+1,Rubrici),"Lipsa date")</f>
        <v>#N/A</v>
      </c>
    </row>
    <row r="9701" ht="13.5" spans="1:4">
      <c r="A9701" s="246" t="s">
        <v>10514</v>
      </c>
      <c r="B9701" s="247" t="s">
        <v>9875</v>
      </c>
      <c r="C9701" s="248">
        <f>'6'!D21+'12'!D21</f>
        <v>0</v>
      </c>
      <c r="D9701" s="249" t="e">
        <f>IF(HLOOKUP(1,Tabel_Populatia,Raion+1,Rubrici)&lt;&gt;0,('6'!D21+'12'!D21)*10000/HLOOKUP(1,Tabel_Populatia,Raion+1,Rubrici),"Lipsa date")</f>
        <v>#N/A</v>
      </c>
    </row>
    <row r="9702" ht="28.5" customHeight="1" spans="1:4">
      <c r="A9702" s="254" t="s">
        <v>10515</v>
      </c>
      <c r="B9702" s="255" t="s">
        <v>10516</v>
      </c>
      <c r="C9702" s="256">
        <f>'7'!R24</f>
        <v>0</v>
      </c>
      <c r="D9702" s="257"/>
    </row>
    <row r="9703" spans="1:4">
      <c r="A9703" s="254" t="s">
        <v>10517</v>
      </c>
      <c r="B9703" s="258" t="s">
        <v>9873</v>
      </c>
      <c r="C9703" s="244">
        <f>'13'!R24</f>
        <v>0</v>
      </c>
      <c r="D9703" s="229"/>
    </row>
    <row r="9704" ht="13.5" spans="1:4">
      <c r="A9704" s="254" t="s">
        <v>10518</v>
      </c>
      <c r="B9704" s="259" t="s">
        <v>9875</v>
      </c>
      <c r="C9704" s="260">
        <f>'7'!R24+'13'!R24</f>
        <v>0</v>
      </c>
      <c r="D9704" s="261"/>
    </row>
    <row r="9705" ht="25.5" spans="1:4">
      <c r="A9705" s="246" t="s">
        <v>10519</v>
      </c>
      <c r="B9705" s="262" t="s">
        <v>10520</v>
      </c>
      <c r="C9705" s="263">
        <f>'6'!R21</f>
        <v>0</v>
      </c>
      <c r="D9705" s="264"/>
    </row>
    <row r="9706" spans="1:4">
      <c r="A9706" s="246" t="s">
        <v>10521</v>
      </c>
      <c r="B9706" s="253" t="s">
        <v>9873</v>
      </c>
      <c r="C9706" s="244">
        <f>'12'!R21</f>
        <v>0</v>
      </c>
      <c r="D9706" s="252"/>
    </row>
    <row r="9707" ht="13.5" spans="1:4">
      <c r="A9707" s="246" t="s">
        <v>10522</v>
      </c>
      <c r="B9707" s="265" t="s">
        <v>9875</v>
      </c>
      <c r="C9707" s="248">
        <f>'6'!R21+'12'!R21</f>
        <v>0</v>
      </c>
      <c r="D9707" s="249"/>
    </row>
    <row r="9708" spans="1:4">
      <c r="A9708" s="246" t="s">
        <v>10523</v>
      </c>
      <c r="B9708" s="255" t="s">
        <v>10524</v>
      </c>
      <c r="C9708" s="256">
        <f>'6'!F6</f>
        <v>0</v>
      </c>
      <c r="D9708" s="257"/>
    </row>
    <row r="9709" ht="25.5" spans="1:4">
      <c r="A9709" s="246" t="s">
        <v>10525</v>
      </c>
      <c r="B9709" s="258" t="s">
        <v>10526</v>
      </c>
      <c r="C9709" s="244">
        <f>'6'!H6</f>
        <v>0</v>
      </c>
      <c r="D9709" s="229"/>
    </row>
    <row r="9710" ht="26.25" spans="1:4">
      <c r="A9710" s="246" t="s">
        <v>10527</v>
      </c>
      <c r="B9710" s="266" t="s">
        <v>10528</v>
      </c>
      <c r="C9710" s="260">
        <f>'6'!D6-'6'!F6-'6'!H6</f>
        <v>0</v>
      </c>
      <c r="D9710" s="261"/>
    </row>
    <row r="9711" spans="3:3">
      <c r="C9711" s="267"/>
    </row>
    <row r="9712" spans="3:3">
      <c r="C9712" s="267"/>
    </row>
    <row r="9713" spans="3:3">
      <c r="C9713" s="267"/>
    </row>
    <row r="9714" spans="3:3">
      <c r="C9714" s="267"/>
    </row>
    <row r="9715" spans="3:3">
      <c r="C9715" s="267"/>
    </row>
    <row r="9716" spans="3:3">
      <c r="C9716" s="267"/>
    </row>
    <row r="9717" spans="3:3">
      <c r="C9717" s="267"/>
    </row>
  </sheetData>
  <sheetProtection password="83B8" sheet="1" selectLockedCells="1" formatCells="0" autoFilter="0"/>
  <mergeCells count="2">
    <mergeCell ref="A1:D1"/>
    <mergeCell ref="A2:D2"/>
  </mergeCells>
  <pageMargins left="0.275591" right="0.275591" top="0.275591" bottom="0.275591" header="0.511811" footer="0.511811"/>
  <pageSetup paperSize="9" scale="90" orientation="portrait" useFirstPageNumber="1" horizontalDpi="1200" verticalDpi="12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1"/>
  <sheetViews>
    <sheetView showZeros="0" zoomScale="90" zoomScaleNormal="90" topLeftCell="A4" workbookViewId="0">
      <selection activeCell="V11" sqref="V11"/>
    </sheetView>
  </sheetViews>
  <sheetFormatPr defaultColWidth="9" defaultRowHeight="12.75" customHeight="1"/>
  <cols>
    <col min="1" max="1" width="3.14444444444444" style="1" customWidth="1"/>
    <col min="2" max="2" width="5.71111111111111" style="1" customWidth="1"/>
    <col min="3" max="3" width="25.8555555555556" style="1" customWidth="1"/>
    <col min="4" max="5" width="9.14444444444444" style="1" customWidth="1"/>
    <col min="6" max="7" width="8" style="1" customWidth="1"/>
    <col min="8" max="9" width="7.71111111111111" style="1" customWidth="1"/>
    <col min="10" max="10" width="10.7111111111111" style="1" customWidth="1"/>
    <col min="11" max="12" width="9.71111111111111" style="1" customWidth="1"/>
    <col min="13" max="13" width="8" style="1" customWidth="1"/>
    <col min="14" max="17" width="8.14444444444444" style="1" customWidth="1"/>
    <col min="18" max="18" width="9.42222222222222" style="1" customWidth="1"/>
    <col min="19" max="257" width="9.14444444444444" style="1" customWidth="1"/>
  </cols>
  <sheetData>
    <row r="1" ht="27.75" customHeight="1" spans="2:18">
      <c r="B1" s="175" t="s">
        <v>10529</v>
      </c>
      <c r="C1" s="176"/>
      <c r="D1" s="176"/>
      <c r="E1" s="176"/>
      <c r="F1" s="176"/>
      <c r="G1" s="176"/>
      <c r="H1" s="176"/>
      <c r="I1" s="176"/>
      <c r="J1" s="176"/>
      <c r="K1" s="176"/>
      <c r="L1" s="176"/>
      <c r="M1" s="176"/>
      <c r="N1" s="176"/>
      <c r="O1" s="176"/>
      <c r="P1" s="176"/>
      <c r="Q1" s="176"/>
      <c r="R1" s="176"/>
    </row>
    <row r="2" ht="18" customHeight="1" spans="2:18">
      <c r="B2" s="2" t="s">
        <v>39</v>
      </c>
      <c r="C2" s="3" t="s">
        <v>40</v>
      </c>
      <c r="D2" s="4" t="s">
        <v>41</v>
      </c>
      <c r="E2" s="5"/>
      <c r="F2" s="5"/>
      <c r="G2" s="5"/>
      <c r="H2" s="5"/>
      <c r="I2" s="72"/>
      <c r="J2" s="73" t="s">
        <v>42</v>
      </c>
      <c r="K2" s="74"/>
      <c r="L2" s="74"/>
      <c r="M2" s="74"/>
      <c r="N2" s="74"/>
      <c r="O2" s="74"/>
      <c r="P2" s="74"/>
      <c r="Q2" s="74"/>
      <c r="R2" s="104"/>
    </row>
    <row r="3" ht="18" customHeight="1" spans="2:18">
      <c r="B3" s="6"/>
      <c r="C3" s="7"/>
      <c r="D3" s="8" t="s">
        <v>43</v>
      </c>
      <c r="E3" s="9"/>
      <c r="F3" s="10" t="s">
        <v>44</v>
      </c>
      <c r="G3" s="11"/>
      <c r="H3" s="11"/>
      <c r="I3" s="75"/>
      <c r="J3" s="76" t="s">
        <v>45</v>
      </c>
      <c r="K3" s="11" t="s">
        <v>46</v>
      </c>
      <c r="L3" s="77"/>
      <c r="M3" s="78" t="s">
        <v>47</v>
      </c>
      <c r="N3" s="11"/>
      <c r="O3" s="11"/>
      <c r="P3" s="11"/>
      <c r="Q3" s="77"/>
      <c r="R3" s="105" t="s">
        <v>48</v>
      </c>
    </row>
    <row r="4" ht="40.15" customHeight="1" spans="2:18">
      <c r="B4" s="6"/>
      <c r="C4" s="7"/>
      <c r="D4" s="12"/>
      <c r="E4" s="13"/>
      <c r="F4" s="10" t="s">
        <v>49</v>
      </c>
      <c r="G4" s="14"/>
      <c r="H4" s="10" t="s">
        <v>50</v>
      </c>
      <c r="I4" s="11"/>
      <c r="J4" s="79"/>
      <c r="K4" s="80" t="s">
        <v>49</v>
      </c>
      <c r="L4" s="80" t="s">
        <v>50</v>
      </c>
      <c r="M4" s="80" t="s">
        <v>51</v>
      </c>
      <c r="N4" s="80" t="s">
        <v>52</v>
      </c>
      <c r="O4" s="80" t="s">
        <v>53</v>
      </c>
      <c r="P4" s="80" t="s">
        <v>54</v>
      </c>
      <c r="Q4" s="106" t="s">
        <v>55</v>
      </c>
      <c r="R4" s="107"/>
    </row>
    <row r="5" ht="25.15" customHeight="1" spans="2:18">
      <c r="B5" s="15"/>
      <c r="C5" s="16"/>
      <c r="D5" s="17" t="s">
        <v>56</v>
      </c>
      <c r="E5" s="18" t="s">
        <v>57</v>
      </c>
      <c r="F5" s="18" t="s">
        <v>58</v>
      </c>
      <c r="G5" s="18" t="s">
        <v>57</v>
      </c>
      <c r="H5" s="18" t="s">
        <v>59</v>
      </c>
      <c r="I5" s="18" t="s">
        <v>57</v>
      </c>
      <c r="J5" s="81"/>
      <c r="K5" s="82"/>
      <c r="L5" s="82"/>
      <c r="M5" s="83"/>
      <c r="N5" s="83"/>
      <c r="O5" s="82"/>
      <c r="P5" s="84"/>
      <c r="Q5" s="108"/>
      <c r="R5" s="109"/>
    </row>
    <row r="6" ht="10.9" customHeight="1" spans="2:18">
      <c r="B6" s="19" t="s">
        <v>60</v>
      </c>
      <c r="C6" s="20" t="s">
        <v>61</v>
      </c>
      <c r="D6" s="21">
        <v>1</v>
      </c>
      <c r="E6" s="22">
        <v>2</v>
      </c>
      <c r="F6" s="22">
        <v>3</v>
      </c>
      <c r="G6" s="22">
        <v>4</v>
      </c>
      <c r="H6" s="22">
        <v>5</v>
      </c>
      <c r="I6" s="85">
        <v>6</v>
      </c>
      <c r="J6" s="86">
        <v>7</v>
      </c>
      <c r="K6" s="22">
        <v>8</v>
      </c>
      <c r="L6" s="22">
        <v>9</v>
      </c>
      <c r="M6" s="22">
        <v>10</v>
      </c>
      <c r="N6" s="22">
        <v>11</v>
      </c>
      <c r="O6" s="22">
        <v>12</v>
      </c>
      <c r="P6" s="22">
        <v>13</v>
      </c>
      <c r="Q6" s="22">
        <v>14</v>
      </c>
      <c r="R6" s="110">
        <v>15</v>
      </c>
    </row>
    <row r="7" ht="26.45" customHeight="1" spans="2:18">
      <c r="B7" s="146" t="s">
        <v>62</v>
      </c>
      <c r="C7" s="126" t="s">
        <v>10530</v>
      </c>
      <c r="D7" s="48">
        <f>'2'!D7+'8'!D7</f>
        <v>0</v>
      </c>
      <c r="E7" s="49">
        <f>'2'!E7+'8'!E7</f>
        <v>0</v>
      </c>
      <c r="F7" s="49">
        <f>'2'!F7+'8'!F7</f>
        <v>0</v>
      </c>
      <c r="G7" s="49">
        <f>'2'!G7+'8'!G7</f>
        <v>0</v>
      </c>
      <c r="H7" s="49">
        <f>'2'!H7+'8'!H7</f>
        <v>0</v>
      </c>
      <c r="I7" s="162">
        <f>'2'!I7+'8'!I7</f>
        <v>0</v>
      </c>
      <c r="J7" s="48">
        <f>'2'!J7+'8'!J7</f>
        <v>0</v>
      </c>
      <c r="K7" s="49">
        <f>'2'!K7+'8'!K7</f>
        <v>0</v>
      </c>
      <c r="L7" s="49">
        <f>'2'!L7+'8'!L7</f>
        <v>0</v>
      </c>
      <c r="M7" s="49">
        <f>'2'!M7+'8'!M7</f>
        <v>0</v>
      </c>
      <c r="N7" s="49">
        <f>'2'!N7+'8'!N7</f>
        <v>0</v>
      </c>
      <c r="O7" s="49">
        <f>'2'!O7+'8'!O7</f>
        <v>0</v>
      </c>
      <c r="P7" s="49">
        <f>'2'!P7+'8'!P7</f>
        <v>0</v>
      </c>
      <c r="Q7" s="49">
        <f>'2'!Q7+'8'!Q7</f>
        <v>0</v>
      </c>
      <c r="R7" s="162">
        <f>'2'!R7+'8'!R7</f>
        <v>0</v>
      </c>
    </row>
    <row r="8" ht="18" customHeight="1" spans="2:18">
      <c r="B8" s="23" t="s">
        <v>64</v>
      </c>
      <c r="C8" s="24" t="s">
        <v>10531</v>
      </c>
      <c r="D8" s="54" t="s">
        <v>66</v>
      </c>
      <c r="E8" s="52" t="s">
        <v>66</v>
      </c>
      <c r="F8" s="52" t="s">
        <v>66</v>
      </c>
      <c r="G8" s="52" t="s">
        <v>66</v>
      </c>
      <c r="H8" s="52" t="s">
        <v>66</v>
      </c>
      <c r="I8" s="94" t="s">
        <v>66</v>
      </c>
      <c r="J8" s="25">
        <f>'2'!J8+'8'!J8</f>
        <v>1</v>
      </c>
      <c r="K8" s="52" t="s">
        <v>66</v>
      </c>
      <c r="L8" s="52" t="s">
        <v>66</v>
      </c>
      <c r="M8" s="52" t="s">
        <v>66</v>
      </c>
      <c r="N8" s="52" t="s">
        <v>66</v>
      </c>
      <c r="O8" s="52" t="s">
        <v>66</v>
      </c>
      <c r="P8" s="52" t="s">
        <v>66</v>
      </c>
      <c r="Q8" s="52" t="s">
        <v>66</v>
      </c>
      <c r="R8" s="111">
        <f>'2'!R8+'8'!R8</f>
        <v>1</v>
      </c>
    </row>
    <row r="9" ht="24.6" customHeight="1" spans="2:18">
      <c r="B9" s="35" t="s">
        <v>67</v>
      </c>
      <c r="C9" s="24" t="s">
        <v>68</v>
      </c>
      <c r="D9" s="54" t="s">
        <v>66</v>
      </c>
      <c r="E9" s="52" t="s">
        <v>66</v>
      </c>
      <c r="F9" s="52" t="s">
        <v>66</v>
      </c>
      <c r="G9" s="52" t="s">
        <v>66</v>
      </c>
      <c r="H9" s="52" t="s">
        <v>66</v>
      </c>
      <c r="I9" s="94" t="s">
        <v>66</v>
      </c>
      <c r="J9" s="25">
        <f>'2'!J9+'8'!J9</f>
        <v>1</v>
      </c>
      <c r="K9" s="52" t="s">
        <v>66</v>
      </c>
      <c r="L9" s="52" t="s">
        <v>66</v>
      </c>
      <c r="M9" s="52" t="s">
        <v>66</v>
      </c>
      <c r="N9" s="52" t="s">
        <v>66</v>
      </c>
      <c r="O9" s="52" t="s">
        <v>66</v>
      </c>
      <c r="P9" s="52" t="s">
        <v>66</v>
      </c>
      <c r="Q9" s="52" t="s">
        <v>66</v>
      </c>
      <c r="R9" s="111">
        <f>'2'!R9+'8'!R9</f>
        <v>1</v>
      </c>
    </row>
    <row r="10" ht="18" customHeight="1" spans="2:18">
      <c r="B10" s="151" t="s">
        <v>69</v>
      </c>
      <c r="C10" s="60" t="s">
        <v>70</v>
      </c>
      <c r="D10" s="170" t="s">
        <v>66</v>
      </c>
      <c r="E10" s="171" t="s">
        <v>66</v>
      </c>
      <c r="F10" s="171" t="s">
        <v>66</v>
      </c>
      <c r="G10" s="171" t="s">
        <v>66</v>
      </c>
      <c r="H10" s="171" t="s">
        <v>66</v>
      </c>
      <c r="I10" s="178" t="s">
        <v>66</v>
      </c>
      <c r="J10" s="156">
        <f>'2'!J10+'8'!J10</f>
        <v>0</v>
      </c>
      <c r="K10" s="171" t="s">
        <v>66</v>
      </c>
      <c r="L10" s="52" t="s">
        <v>66</v>
      </c>
      <c r="M10" s="52" t="s">
        <v>66</v>
      </c>
      <c r="N10" s="52" t="s">
        <v>66</v>
      </c>
      <c r="O10" s="52" t="s">
        <v>66</v>
      </c>
      <c r="P10" s="52" t="s">
        <v>66</v>
      </c>
      <c r="Q10" s="52" t="s">
        <v>66</v>
      </c>
      <c r="R10" s="112">
        <f>'2'!R10+'8'!R10</f>
        <v>0</v>
      </c>
    </row>
    <row r="11" ht="18.75" customHeight="1" spans="2:18">
      <c r="B11" s="20" t="s">
        <v>71</v>
      </c>
      <c r="C11" s="130" t="s">
        <v>72</v>
      </c>
      <c r="D11" s="21">
        <f>'2'!D11+'8'!D11</f>
        <v>1.5</v>
      </c>
      <c r="E11" s="22">
        <f>'2'!E11+'8'!E11</f>
        <v>1.5</v>
      </c>
      <c r="F11" s="177">
        <f>'2'!F11+'8'!F11</f>
        <v>0</v>
      </c>
      <c r="G11" s="177">
        <f>'2'!G11+'8'!G11</f>
        <v>0</v>
      </c>
      <c r="H11" s="177">
        <f>'2'!H11+'8'!H11</f>
        <v>0</v>
      </c>
      <c r="I11" s="179">
        <f>'2'!I11+'8'!I11</f>
        <v>0</v>
      </c>
      <c r="J11" s="86">
        <f>'2'!J11+'8'!J11</f>
        <v>1</v>
      </c>
      <c r="K11" s="22">
        <f>'2'!K11+'8'!K11</f>
        <v>0</v>
      </c>
      <c r="L11" s="22">
        <f>'2'!L11+'8'!L11</f>
        <v>0</v>
      </c>
      <c r="M11" s="22">
        <f>'2'!M11+'8'!M11</f>
        <v>1</v>
      </c>
      <c r="N11" s="22">
        <f>'2'!N11+'8'!N11</f>
        <v>0</v>
      </c>
      <c r="O11" s="22">
        <f>'2'!O11+'8'!O11</f>
        <v>0</v>
      </c>
      <c r="P11" s="22">
        <f>'2'!P11+'8'!P11</f>
        <v>0</v>
      </c>
      <c r="Q11" s="22">
        <f>'2'!Q11+'8'!Q11</f>
        <v>0</v>
      </c>
      <c r="R11" s="110">
        <f>'2'!R11+'8'!R11</f>
        <v>1</v>
      </c>
    </row>
    <row r="12" ht="18" customHeight="1" spans="2:18">
      <c r="B12" s="35" t="s">
        <v>73</v>
      </c>
      <c r="C12" s="24" t="s">
        <v>74</v>
      </c>
      <c r="D12" s="54" t="s">
        <v>66</v>
      </c>
      <c r="E12" s="52" t="s">
        <v>66</v>
      </c>
      <c r="F12" s="52" t="s">
        <v>66</v>
      </c>
      <c r="G12" s="52" t="s">
        <v>66</v>
      </c>
      <c r="H12" s="52" t="s">
        <v>66</v>
      </c>
      <c r="I12" s="94" t="s">
        <v>66</v>
      </c>
      <c r="J12" s="58">
        <f>'2'!J12+'8'!J12</f>
        <v>0</v>
      </c>
      <c r="K12" s="26">
        <f>'2'!K12+'8'!K12</f>
        <v>0</v>
      </c>
      <c r="L12" s="32">
        <f>'2'!L12+'8'!L12</f>
        <v>0</v>
      </c>
      <c r="M12" s="32">
        <f>'2'!M12+'8'!M12</f>
        <v>0</v>
      </c>
      <c r="N12" s="32">
        <f>'2'!N12+'8'!N12</f>
        <v>0</v>
      </c>
      <c r="O12" s="32">
        <f>'2'!O12+'8'!O12</f>
        <v>0</v>
      </c>
      <c r="P12" s="32">
        <f>'2'!P12+'8'!P12</f>
        <v>0</v>
      </c>
      <c r="Q12" s="32">
        <f>'2'!Q12+'8'!Q12</f>
        <v>0</v>
      </c>
      <c r="R12" s="118">
        <f>'2'!R12+'8'!R12</f>
        <v>0</v>
      </c>
    </row>
    <row r="13" ht="27.6" customHeight="1" spans="2:18">
      <c r="B13" s="23" t="s">
        <v>75</v>
      </c>
      <c r="C13" s="24" t="s">
        <v>76</v>
      </c>
      <c r="D13" s="36">
        <f>'2'!D13+'8'!D13</f>
        <v>0</v>
      </c>
      <c r="E13" s="26">
        <f>'2'!E13+'8'!E13</f>
        <v>0</v>
      </c>
      <c r="F13" s="26">
        <f>'2'!F13+'8'!F13</f>
        <v>0</v>
      </c>
      <c r="G13" s="26">
        <f>'2'!G13+'8'!G13</f>
        <v>0</v>
      </c>
      <c r="H13" s="26">
        <f>'2'!H13+'8'!H13</f>
        <v>0</v>
      </c>
      <c r="I13" s="87">
        <f>'2'!I13+'8'!I13</f>
        <v>0</v>
      </c>
      <c r="J13" s="25">
        <f>'2'!J13+'8'!J13</f>
        <v>0</v>
      </c>
      <c r="K13" s="26">
        <f>'2'!K13+'8'!K13</f>
        <v>0</v>
      </c>
      <c r="L13" s="26">
        <f>'2'!L13+'8'!L13</f>
        <v>0</v>
      </c>
      <c r="M13" s="26">
        <f>'2'!M13+'8'!M13</f>
        <v>0</v>
      </c>
      <c r="N13" s="26">
        <f>'2'!N13+'8'!N13</f>
        <v>0</v>
      </c>
      <c r="O13" s="26">
        <f>'2'!O13+'8'!O13</f>
        <v>0</v>
      </c>
      <c r="P13" s="26">
        <f>'2'!P13+'8'!P13</f>
        <v>0</v>
      </c>
      <c r="Q13" s="26">
        <f>'2'!Q13+'8'!Q13</f>
        <v>0</v>
      </c>
      <c r="R13" s="111">
        <f>'2'!R13+'8'!R13</f>
        <v>0</v>
      </c>
    </row>
    <row r="14" ht="18" customHeight="1" spans="1:18">
      <c r="A14" s="50">
        <v>15</v>
      </c>
      <c r="B14" s="23" t="s">
        <v>77</v>
      </c>
      <c r="C14" s="24" t="s">
        <v>78</v>
      </c>
      <c r="D14" s="36">
        <f>'2'!D14+'8'!D14</f>
        <v>0</v>
      </c>
      <c r="E14" s="26">
        <f>'2'!E14+'8'!E14</f>
        <v>0</v>
      </c>
      <c r="F14" s="26">
        <f>'2'!F14+'8'!F14</f>
        <v>0</v>
      </c>
      <c r="G14" s="26">
        <f>'2'!G14+'8'!G14</f>
        <v>0</v>
      </c>
      <c r="H14" s="26">
        <f>'2'!H14+'8'!H14</f>
        <v>0</v>
      </c>
      <c r="I14" s="87">
        <f>'2'!I14+'8'!I14</f>
        <v>0</v>
      </c>
      <c r="J14" s="25">
        <f>'2'!J14+'8'!J14</f>
        <v>0</v>
      </c>
      <c r="K14" s="26">
        <f>'2'!K14+'8'!K14</f>
        <v>0</v>
      </c>
      <c r="L14" s="26">
        <f>'2'!L14+'8'!L14</f>
        <v>0</v>
      </c>
      <c r="M14" s="26">
        <f>'2'!M14+'8'!M14</f>
        <v>0</v>
      </c>
      <c r="N14" s="26">
        <f>'2'!N14+'8'!N14</f>
        <v>0</v>
      </c>
      <c r="O14" s="26">
        <f>'2'!O14+'8'!O14</f>
        <v>0</v>
      </c>
      <c r="P14" s="26">
        <f>'2'!P14+'8'!P14</f>
        <v>0</v>
      </c>
      <c r="Q14" s="26">
        <f>'2'!Q14+'8'!Q14</f>
        <v>0</v>
      </c>
      <c r="R14" s="111">
        <f>'2'!R14+'8'!R14</f>
        <v>0</v>
      </c>
    </row>
    <row r="15" ht="18" customHeight="1" spans="2:18">
      <c r="B15" s="23" t="s">
        <v>79</v>
      </c>
      <c r="C15" s="24" t="s">
        <v>80</v>
      </c>
      <c r="D15" s="36">
        <f>'2'!D15+'8'!D15</f>
        <v>0</v>
      </c>
      <c r="E15" s="26">
        <f>'2'!E15+'8'!E15</f>
        <v>0</v>
      </c>
      <c r="F15" s="26">
        <f>'2'!F15+'8'!F15</f>
        <v>0</v>
      </c>
      <c r="G15" s="26">
        <f>'2'!G15+'8'!G15</f>
        <v>0</v>
      </c>
      <c r="H15" s="26">
        <f>'2'!H15+'8'!H15</f>
        <v>0</v>
      </c>
      <c r="I15" s="87">
        <f>'2'!I15+'8'!I15</f>
        <v>0</v>
      </c>
      <c r="J15" s="25">
        <f>'2'!J15+'8'!J15</f>
        <v>0</v>
      </c>
      <c r="K15" s="26">
        <f>'2'!K15+'8'!K15</f>
        <v>0</v>
      </c>
      <c r="L15" s="26">
        <f>'2'!L15+'8'!L15</f>
        <v>0</v>
      </c>
      <c r="M15" s="26">
        <f>'2'!M15+'8'!M15</f>
        <v>0</v>
      </c>
      <c r="N15" s="26">
        <f>'2'!N15+'8'!N15</f>
        <v>0</v>
      </c>
      <c r="O15" s="26">
        <f>'2'!O15+'8'!O15</f>
        <v>0</v>
      </c>
      <c r="P15" s="26">
        <f>'2'!P15+'8'!P15</f>
        <v>0</v>
      </c>
      <c r="Q15" s="26">
        <f>'2'!Q15+'8'!Q15</f>
        <v>0</v>
      </c>
      <c r="R15" s="111">
        <f>'2'!R15+'8'!R15</f>
        <v>0</v>
      </c>
    </row>
    <row r="16" ht="24" customHeight="1" spans="2:18">
      <c r="B16" s="23" t="s">
        <v>81</v>
      </c>
      <c r="C16" s="24" t="s">
        <v>82</v>
      </c>
      <c r="D16" s="36">
        <f>'2'!D16+'8'!D16</f>
        <v>0</v>
      </c>
      <c r="E16" s="26">
        <f>'2'!E16+'8'!E16</f>
        <v>0</v>
      </c>
      <c r="F16" s="26">
        <f>'2'!F16+'8'!F16</f>
        <v>0</v>
      </c>
      <c r="G16" s="26">
        <f>'2'!G16+'8'!G16</f>
        <v>0</v>
      </c>
      <c r="H16" s="26">
        <f>'2'!H16+'8'!H16</f>
        <v>0</v>
      </c>
      <c r="I16" s="87">
        <f>'2'!I16+'8'!I16</f>
        <v>0</v>
      </c>
      <c r="J16" s="25">
        <f>'2'!J16+'8'!J16</f>
        <v>0</v>
      </c>
      <c r="K16" s="26">
        <f>'2'!K16+'8'!K16</f>
        <v>0</v>
      </c>
      <c r="L16" s="26">
        <f>'2'!L16+'8'!L16</f>
        <v>0</v>
      </c>
      <c r="M16" s="26">
        <f>'2'!M16+'8'!M16</f>
        <v>0</v>
      </c>
      <c r="N16" s="26">
        <f>'2'!N16+'8'!N16</f>
        <v>0</v>
      </c>
      <c r="O16" s="26">
        <f>'2'!O16+'8'!O16</f>
        <v>0</v>
      </c>
      <c r="P16" s="26">
        <f>'2'!P16+'8'!P16</f>
        <v>0</v>
      </c>
      <c r="Q16" s="26">
        <f>'2'!Q16+'8'!Q16</f>
        <v>0</v>
      </c>
      <c r="R16" s="111">
        <f>'2'!R16+'8'!R16</f>
        <v>0</v>
      </c>
    </row>
    <row r="17" ht="18" customHeight="1" spans="2:18">
      <c r="B17" s="23" t="s">
        <v>83</v>
      </c>
      <c r="C17" s="24" t="s">
        <v>84</v>
      </c>
      <c r="D17" s="36">
        <f>'2'!D17+'8'!D17</f>
        <v>0</v>
      </c>
      <c r="E17" s="26">
        <f>'2'!E17+'8'!E17</f>
        <v>0</v>
      </c>
      <c r="F17" s="26">
        <f>'2'!F17+'8'!F17</f>
        <v>0</v>
      </c>
      <c r="G17" s="26">
        <f>'2'!G17+'8'!G17</f>
        <v>0</v>
      </c>
      <c r="H17" s="26">
        <f>'2'!H17+'8'!H17</f>
        <v>0</v>
      </c>
      <c r="I17" s="87">
        <f>'2'!I17+'8'!I17</f>
        <v>0</v>
      </c>
      <c r="J17" s="25">
        <f>'2'!J17+'8'!J17</f>
        <v>0</v>
      </c>
      <c r="K17" s="26">
        <f>'2'!K17+'8'!K17</f>
        <v>0</v>
      </c>
      <c r="L17" s="26">
        <f>'2'!L17+'8'!L17</f>
        <v>0</v>
      </c>
      <c r="M17" s="26">
        <f>'2'!M17+'8'!M17</f>
        <v>0</v>
      </c>
      <c r="N17" s="26">
        <f>'2'!N17+'8'!N17</f>
        <v>0</v>
      </c>
      <c r="O17" s="26">
        <f>'2'!O17+'8'!O17</f>
        <v>0</v>
      </c>
      <c r="P17" s="26">
        <f>'2'!P17+'8'!P17</f>
        <v>0</v>
      </c>
      <c r="Q17" s="26">
        <f>'2'!Q17+'8'!Q17</f>
        <v>0</v>
      </c>
      <c r="R17" s="111">
        <f>'2'!R17+'8'!R17</f>
        <v>0</v>
      </c>
    </row>
    <row r="18" ht="18" customHeight="1" spans="2:18">
      <c r="B18" s="23" t="s">
        <v>85</v>
      </c>
      <c r="C18" s="24" t="s">
        <v>86</v>
      </c>
      <c r="D18" s="36">
        <f>'2'!D18+'8'!D18</f>
        <v>0</v>
      </c>
      <c r="E18" s="26">
        <f>'2'!E18+'8'!E18</f>
        <v>0</v>
      </c>
      <c r="F18" s="26">
        <f>'2'!F18+'8'!F18</f>
        <v>0</v>
      </c>
      <c r="G18" s="26">
        <f>'2'!G18+'8'!G18</f>
        <v>0</v>
      </c>
      <c r="H18" s="26">
        <f>'2'!H18+'8'!H18</f>
        <v>0</v>
      </c>
      <c r="I18" s="87">
        <f>'2'!I18+'8'!I18</f>
        <v>0</v>
      </c>
      <c r="J18" s="25">
        <f>'2'!J18+'8'!J18</f>
        <v>0</v>
      </c>
      <c r="K18" s="26">
        <f>'2'!K18+'8'!K18</f>
        <v>0</v>
      </c>
      <c r="L18" s="26">
        <f>'2'!L18+'8'!L18</f>
        <v>0</v>
      </c>
      <c r="M18" s="26">
        <f>'2'!M18+'8'!M18</f>
        <v>0</v>
      </c>
      <c r="N18" s="26">
        <f>'2'!N18+'8'!N18</f>
        <v>0</v>
      </c>
      <c r="O18" s="26">
        <f>'2'!O18+'8'!O18</f>
        <v>0</v>
      </c>
      <c r="P18" s="26">
        <f>'2'!P18+'8'!P18</f>
        <v>0</v>
      </c>
      <c r="Q18" s="26">
        <f>'2'!Q18+'8'!Q18</f>
        <v>0</v>
      </c>
      <c r="R18" s="111">
        <f>'2'!R18+'8'!R18</f>
        <v>0</v>
      </c>
    </row>
    <row r="19" ht="18" customHeight="1" spans="2:18">
      <c r="B19" s="23" t="s">
        <v>87</v>
      </c>
      <c r="C19" s="24" t="s">
        <v>88</v>
      </c>
      <c r="D19" s="36">
        <f>'2'!D19+'8'!D19</f>
        <v>0</v>
      </c>
      <c r="E19" s="26">
        <f>'2'!E19+'8'!E19</f>
        <v>0</v>
      </c>
      <c r="F19" s="26">
        <f>'2'!F19+'8'!F19</f>
        <v>0</v>
      </c>
      <c r="G19" s="26">
        <f>'2'!G19+'8'!G19</f>
        <v>0</v>
      </c>
      <c r="H19" s="26">
        <f>'2'!H19+'8'!H19</f>
        <v>0</v>
      </c>
      <c r="I19" s="87">
        <f>'2'!I19+'8'!I19</f>
        <v>0</v>
      </c>
      <c r="J19" s="25">
        <f>'2'!J19+'8'!J19</f>
        <v>0</v>
      </c>
      <c r="K19" s="26">
        <f>'2'!K19+'8'!K19</f>
        <v>0</v>
      </c>
      <c r="L19" s="26">
        <f>'2'!L19+'8'!L19</f>
        <v>0</v>
      </c>
      <c r="M19" s="26">
        <f>'2'!M19+'8'!M19</f>
        <v>0</v>
      </c>
      <c r="N19" s="26">
        <f>'2'!N19+'8'!N19</f>
        <v>0</v>
      </c>
      <c r="O19" s="26">
        <f>'2'!O19+'8'!O19</f>
        <v>0</v>
      </c>
      <c r="P19" s="26">
        <f>'2'!P19+'8'!P19</f>
        <v>0</v>
      </c>
      <c r="Q19" s="26">
        <f>'2'!Q19+'8'!Q19</f>
        <v>0</v>
      </c>
      <c r="R19" s="111">
        <f>'2'!R19+'8'!R19</f>
        <v>0</v>
      </c>
    </row>
    <row r="20" ht="18" customHeight="1" spans="2:18">
      <c r="B20" s="23" t="s">
        <v>89</v>
      </c>
      <c r="C20" s="24" t="s">
        <v>90</v>
      </c>
      <c r="D20" s="36">
        <f>'2'!D20+'8'!D20</f>
        <v>0</v>
      </c>
      <c r="E20" s="26">
        <f>'2'!E20+'8'!E20</f>
        <v>0</v>
      </c>
      <c r="F20" s="26">
        <f>'2'!F20+'8'!F20</f>
        <v>0</v>
      </c>
      <c r="G20" s="26">
        <f>'2'!G20+'8'!G20</f>
        <v>0</v>
      </c>
      <c r="H20" s="26">
        <f>'2'!H20+'8'!H20</f>
        <v>0</v>
      </c>
      <c r="I20" s="87">
        <f>'2'!I20+'8'!I20</f>
        <v>0</v>
      </c>
      <c r="J20" s="25">
        <f>'2'!J20+'8'!J20</f>
        <v>0</v>
      </c>
      <c r="K20" s="26">
        <f>'2'!K20+'8'!K20</f>
        <v>0</v>
      </c>
      <c r="L20" s="26">
        <f>'2'!L20+'8'!L20</f>
        <v>0</v>
      </c>
      <c r="M20" s="26">
        <f>'2'!M20+'8'!M20</f>
        <v>0</v>
      </c>
      <c r="N20" s="26">
        <f>'2'!N20+'8'!N20</f>
        <v>0</v>
      </c>
      <c r="O20" s="26">
        <f>'2'!O20+'8'!O20</f>
        <v>0</v>
      </c>
      <c r="P20" s="26">
        <f>'2'!P20+'8'!P20</f>
        <v>0</v>
      </c>
      <c r="Q20" s="26">
        <f>'2'!Q20+'8'!Q20</f>
        <v>0</v>
      </c>
      <c r="R20" s="111">
        <f>'2'!R20+'8'!R20</f>
        <v>0</v>
      </c>
    </row>
    <row r="21" ht="18" customHeight="1" spans="2:18">
      <c r="B21" s="23" t="s">
        <v>91</v>
      </c>
      <c r="C21" s="24" t="s">
        <v>92</v>
      </c>
      <c r="D21" s="36">
        <f>'2'!D21+'8'!D21</f>
        <v>0</v>
      </c>
      <c r="E21" s="26">
        <f>'2'!E21+'8'!E21</f>
        <v>0</v>
      </c>
      <c r="F21" s="26" t="s">
        <v>66</v>
      </c>
      <c r="G21" s="26" t="s">
        <v>66</v>
      </c>
      <c r="H21" s="26" t="s">
        <v>66</v>
      </c>
      <c r="I21" s="87" t="s">
        <v>66</v>
      </c>
      <c r="J21" s="25">
        <f>'2'!J21+'8'!J21</f>
        <v>0</v>
      </c>
      <c r="K21" s="26" t="s">
        <v>66</v>
      </c>
      <c r="L21" s="26" t="s">
        <v>66</v>
      </c>
      <c r="M21" s="26">
        <f>'2'!M21+'8'!M21</f>
        <v>0</v>
      </c>
      <c r="N21" s="26">
        <f>'2'!N21+'8'!N21</f>
        <v>0</v>
      </c>
      <c r="O21" s="26">
        <f>'2'!O21+'8'!O21</f>
        <v>0</v>
      </c>
      <c r="P21" s="26">
        <f>'2'!P21+'8'!P21</f>
        <v>0</v>
      </c>
      <c r="Q21" s="26">
        <f>'2'!Q21+'8'!Q21</f>
        <v>0</v>
      </c>
      <c r="R21" s="111">
        <f>'2'!R21+'8'!R21</f>
        <v>0</v>
      </c>
    </row>
    <row r="22" ht="18" customHeight="1" spans="2:18">
      <c r="B22" s="23" t="s">
        <v>93</v>
      </c>
      <c r="C22" s="24" t="s">
        <v>94</v>
      </c>
      <c r="D22" s="36">
        <f>'2'!D22+'8'!D22</f>
        <v>0</v>
      </c>
      <c r="E22" s="26">
        <f>'2'!E22+'8'!E22</f>
        <v>0</v>
      </c>
      <c r="F22" s="26">
        <f>'2'!F22+'8'!F22</f>
        <v>0</v>
      </c>
      <c r="G22" s="26">
        <f>'2'!G22+'8'!G22</f>
        <v>0</v>
      </c>
      <c r="H22" s="26">
        <f>'2'!H22+'8'!H22</f>
        <v>0</v>
      </c>
      <c r="I22" s="87">
        <f>'2'!I22+'8'!I22</f>
        <v>0</v>
      </c>
      <c r="J22" s="25">
        <f>'2'!J22+'8'!J22</f>
        <v>0</v>
      </c>
      <c r="K22" s="26">
        <f>'2'!K22+'8'!K22</f>
        <v>0</v>
      </c>
      <c r="L22" s="26">
        <f>'2'!L22+'8'!L22</f>
        <v>0</v>
      </c>
      <c r="M22" s="26">
        <f>'2'!M22+'8'!M22</f>
        <v>0</v>
      </c>
      <c r="N22" s="26">
        <f>'2'!N22+'8'!N22</f>
        <v>0</v>
      </c>
      <c r="O22" s="26">
        <f>'2'!O22+'8'!O22</f>
        <v>0</v>
      </c>
      <c r="P22" s="26">
        <f>'2'!P22+'8'!P22</f>
        <v>0</v>
      </c>
      <c r="Q22" s="26">
        <f>'2'!Q22+'8'!Q22</f>
        <v>0</v>
      </c>
      <c r="R22" s="111">
        <f>'2'!R22+'8'!R22</f>
        <v>0</v>
      </c>
    </row>
    <row r="23" ht="18" customHeight="1" spans="2:18">
      <c r="B23" s="23" t="s">
        <v>95</v>
      </c>
      <c r="C23" s="24" t="s">
        <v>96</v>
      </c>
      <c r="D23" s="36">
        <f>'2'!D23+'8'!D23</f>
        <v>0</v>
      </c>
      <c r="E23" s="26">
        <f>'2'!E23+'8'!E23</f>
        <v>0</v>
      </c>
      <c r="F23" s="26">
        <f>'2'!F23+'8'!F23</f>
        <v>0</v>
      </c>
      <c r="G23" s="26">
        <f>'2'!G23+'8'!G23</f>
        <v>0</v>
      </c>
      <c r="H23" s="26">
        <f>'2'!H23+'8'!H23</f>
        <v>0</v>
      </c>
      <c r="I23" s="87">
        <f>'2'!I23+'8'!I23</f>
        <v>0</v>
      </c>
      <c r="J23" s="25">
        <f>'2'!J23+'8'!J23</f>
        <v>0</v>
      </c>
      <c r="K23" s="26">
        <f>'2'!K23+'8'!K23</f>
        <v>0</v>
      </c>
      <c r="L23" s="26">
        <f>'2'!L23+'8'!L23</f>
        <v>0</v>
      </c>
      <c r="M23" s="26">
        <f>'2'!M23+'8'!M23</f>
        <v>0</v>
      </c>
      <c r="N23" s="26">
        <f>'2'!N23+'8'!N23</f>
        <v>0</v>
      </c>
      <c r="O23" s="26">
        <f>'2'!O23+'8'!O23</f>
        <v>0</v>
      </c>
      <c r="P23" s="26">
        <f>'2'!P23+'8'!P23</f>
        <v>0</v>
      </c>
      <c r="Q23" s="26">
        <f>'2'!Q23+'8'!Q23</f>
        <v>0</v>
      </c>
      <c r="R23" s="111">
        <f>'2'!R23+'8'!R23</f>
        <v>0</v>
      </c>
    </row>
    <row r="24" ht="18" customHeight="1" spans="2:18">
      <c r="B24" s="23" t="s">
        <v>97</v>
      </c>
      <c r="C24" s="24" t="s">
        <v>98</v>
      </c>
      <c r="D24" s="36">
        <f>'2'!D24+'8'!D24</f>
        <v>0</v>
      </c>
      <c r="E24" s="26">
        <f>'2'!E24+'8'!E24</f>
        <v>0</v>
      </c>
      <c r="F24" s="26">
        <f>'2'!F24+'8'!F24</f>
        <v>0</v>
      </c>
      <c r="G24" s="26">
        <f>'2'!G24+'8'!G24</f>
        <v>0</v>
      </c>
      <c r="H24" s="26">
        <f>'2'!H24+'8'!H24</f>
        <v>0</v>
      </c>
      <c r="I24" s="87">
        <f>'2'!I24+'8'!I24</f>
        <v>0</v>
      </c>
      <c r="J24" s="25">
        <f>'2'!J24+'8'!J24</f>
        <v>0</v>
      </c>
      <c r="K24" s="26">
        <f>'2'!K24+'8'!K24</f>
        <v>0</v>
      </c>
      <c r="L24" s="26">
        <f>'2'!L24+'8'!L24</f>
        <v>0</v>
      </c>
      <c r="M24" s="26">
        <f>'2'!M24+'8'!M24</f>
        <v>0</v>
      </c>
      <c r="N24" s="26">
        <f>'2'!N24+'8'!N24</f>
        <v>0</v>
      </c>
      <c r="O24" s="26">
        <f>'2'!O24+'8'!O24</f>
        <v>0</v>
      </c>
      <c r="P24" s="26">
        <f>'2'!P24+'8'!P24</f>
        <v>0</v>
      </c>
      <c r="Q24" s="26">
        <f>'2'!Q24+'8'!Q24</f>
        <v>0</v>
      </c>
      <c r="R24" s="111">
        <f>'2'!R24+'8'!R24</f>
        <v>0</v>
      </c>
    </row>
    <row r="25" ht="18" customHeight="1" spans="2:18">
      <c r="B25" s="23" t="s">
        <v>99</v>
      </c>
      <c r="C25" s="24" t="s">
        <v>100</v>
      </c>
      <c r="D25" s="36">
        <f>'2'!D25+'8'!D25</f>
        <v>0</v>
      </c>
      <c r="E25" s="26">
        <f>'2'!E25+'8'!E25</f>
        <v>0</v>
      </c>
      <c r="F25" s="26">
        <f>'2'!F25+'8'!F25</f>
        <v>0</v>
      </c>
      <c r="G25" s="26">
        <f>'2'!G25+'8'!G25</f>
        <v>0</v>
      </c>
      <c r="H25" s="26">
        <f>'2'!H25+'8'!H25</f>
        <v>0</v>
      </c>
      <c r="I25" s="87">
        <f>'2'!I25+'8'!I25</f>
        <v>0</v>
      </c>
      <c r="J25" s="25">
        <f>'2'!J25+'8'!J25</f>
        <v>0</v>
      </c>
      <c r="K25" s="26">
        <f>'2'!K25+'8'!K25</f>
        <v>0</v>
      </c>
      <c r="L25" s="26">
        <f>'2'!L25+'8'!L25</f>
        <v>0</v>
      </c>
      <c r="M25" s="26">
        <f>'2'!M25+'8'!M25</f>
        <v>0</v>
      </c>
      <c r="N25" s="26">
        <f>'2'!N25+'8'!N25</f>
        <v>0</v>
      </c>
      <c r="O25" s="26">
        <f>'2'!O25+'8'!O25</f>
        <v>0</v>
      </c>
      <c r="P25" s="26">
        <f>'2'!P25+'8'!P25</f>
        <v>0</v>
      </c>
      <c r="Q25" s="26">
        <f>'2'!Q25+'8'!Q25</f>
        <v>0</v>
      </c>
      <c r="R25" s="111">
        <f>'2'!R25+'8'!R25</f>
        <v>0</v>
      </c>
    </row>
    <row r="26" ht="18" customHeight="1" spans="2:18">
      <c r="B26" s="23" t="s">
        <v>101</v>
      </c>
      <c r="C26" s="24" t="s">
        <v>102</v>
      </c>
      <c r="D26" s="36">
        <f>'2'!D26+'8'!D26</f>
        <v>0</v>
      </c>
      <c r="E26" s="26">
        <f>'2'!E26+'8'!E26</f>
        <v>0</v>
      </c>
      <c r="F26" s="26">
        <f>'2'!F26+'8'!F26</f>
        <v>0</v>
      </c>
      <c r="G26" s="26">
        <f>'2'!G26+'8'!G26</f>
        <v>0</v>
      </c>
      <c r="H26" s="26">
        <f>'2'!H26+'8'!H26</f>
        <v>0</v>
      </c>
      <c r="I26" s="87">
        <f>'2'!I26+'8'!I26</f>
        <v>0</v>
      </c>
      <c r="J26" s="25">
        <f>'2'!J26+'8'!J26</f>
        <v>0</v>
      </c>
      <c r="K26" s="26">
        <f>'2'!K26+'8'!K26</f>
        <v>0</v>
      </c>
      <c r="L26" s="26">
        <f>'2'!L26+'8'!L26</f>
        <v>0</v>
      </c>
      <c r="M26" s="26">
        <f>'2'!M26+'8'!M26</f>
        <v>0</v>
      </c>
      <c r="N26" s="26">
        <f>'2'!N26+'8'!N26</f>
        <v>0</v>
      </c>
      <c r="O26" s="26">
        <f>'2'!O26+'8'!O26</f>
        <v>0</v>
      </c>
      <c r="P26" s="26">
        <f>'2'!P26+'8'!P26</f>
        <v>0</v>
      </c>
      <c r="Q26" s="26">
        <f>'2'!Q26+'8'!Q26</f>
        <v>0</v>
      </c>
      <c r="R26" s="111">
        <f>'2'!R26+'8'!R26</f>
        <v>0</v>
      </c>
    </row>
    <row r="27" ht="18" customHeight="1" spans="2:18">
      <c r="B27" s="23" t="s">
        <v>103</v>
      </c>
      <c r="C27" s="24" t="s">
        <v>104</v>
      </c>
      <c r="D27" s="36">
        <f>'2'!D27+'8'!D27</f>
        <v>0</v>
      </c>
      <c r="E27" s="26">
        <f>'2'!E27+'8'!E27</f>
        <v>0</v>
      </c>
      <c r="F27" s="26">
        <f>'2'!F27+'8'!F27</f>
        <v>0</v>
      </c>
      <c r="G27" s="26">
        <f>'2'!G27+'8'!G27</f>
        <v>0</v>
      </c>
      <c r="H27" s="26">
        <f>'2'!H27+'8'!H27</f>
        <v>0</v>
      </c>
      <c r="I27" s="87">
        <f>'2'!I27+'8'!I27</f>
        <v>0</v>
      </c>
      <c r="J27" s="25">
        <f>'2'!J27+'8'!J27</f>
        <v>0</v>
      </c>
      <c r="K27" s="26">
        <f>'2'!K27+'8'!K27</f>
        <v>0</v>
      </c>
      <c r="L27" s="26">
        <f>'2'!L27+'8'!L27</f>
        <v>0</v>
      </c>
      <c r="M27" s="26">
        <f>'2'!M27+'8'!M27</f>
        <v>0</v>
      </c>
      <c r="N27" s="26">
        <f>'2'!N27+'8'!N27</f>
        <v>0</v>
      </c>
      <c r="O27" s="26">
        <f>'2'!O27+'8'!O27</f>
        <v>0</v>
      </c>
      <c r="P27" s="26">
        <f>'2'!P27+'8'!P27</f>
        <v>0</v>
      </c>
      <c r="Q27" s="26">
        <f>'2'!Q27+'8'!Q27</f>
        <v>0</v>
      </c>
      <c r="R27" s="111">
        <f>'2'!R27+'8'!R27</f>
        <v>0</v>
      </c>
    </row>
    <row r="28" ht="18" customHeight="1" spans="2:18">
      <c r="B28" s="23" t="s">
        <v>105</v>
      </c>
      <c r="C28" s="24" t="s">
        <v>106</v>
      </c>
      <c r="D28" s="36">
        <f>'2'!D28+'8'!D28</f>
        <v>0</v>
      </c>
      <c r="E28" s="26">
        <f>'2'!E28+'8'!E28</f>
        <v>0</v>
      </c>
      <c r="F28" s="26">
        <f>'2'!F28+'8'!F28</f>
        <v>0</v>
      </c>
      <c r="G28" s="26">
        <f>'2'!G28+'8'!G28</f>
        <v>0</v>
      </c>
      <c r="H28" s="26">
        <f>'2'!H28+'8'!H28</f>
        <v>0</v>
      </c>
      <c r="I28" s="87">
        <f>'2'!I28+'8'!I28</f>
        <v>0</v>
      </c>
      <c r="J28" s="25">
        <f>'2'!J28+'8'!J28</f>
        <v>0</v>
      </c>
      <c r="K28" s="26">
        <f>'2'!K28+'8'!K28</f>
        <v>0</v>
      </c>
      <c r="L28" s="26">
        <f>'2'!L28+'8'!L28</f>
        <v>0</v>
      </c>
      <c r="M28" s="26">
        <f>'2'!M28+'8'!M28</f>
        <v>0</v>
      </c>
      <c r="N28" s="26">
        <f>'2'!N28+'8'!N28</f>
        <v>0</v>
      </c>
      <c r="O28" s="26">
        <f>'2'!O28+'8'!O28</f>
        <v>0</v>
      </c>
      <c r="P28" s="26">
        <f>'2'!P28+'8'!P28</f>
        <v>0</v>
      </c>
      <c r="Q28" s="26">
        <f>'2'!Q28+'8'!Q28</f>
        <v>0</v>
      </c>
      <c r="R28" s="111">
        <f>'2'!R28+'8'!R28</f>
        <v>0</v>
      </c>
    </row>
    <row r="29" ht="20.45" customHeight="1" spans="2:18">
      <c r="B29" s="20" t="s">
        <v>107</v>
      </c>
      <c r="C29" s="55" t="s">
        <v>108</v>
      </c>
      <c r="D29" s="160">
        <f>'2'!D29+'8'!D29</f>
        <v>0</v>
      </c>
      <c r="E29" s="95">
        <f>'2'!E29+'8'!E29</f>
        <v>0</v>
      </c>
      <c r="F29" s="95">
        <f>'2'!F29+'8'!F29</f>
        <v>0</v>
      </c>
      <c r="G29" s="95">
        <f>'2'!G29+'8'!G29</f>
        <v>0</v>
      </c>
      <c r="H29" s="95">
        <f>'2'!H29+'8'!H29</f>
        <v>0</v>
      </c>
      <c r="I29" s="159">
        <f>'2'!I29+'8'!I29</f>
        <v>0</v>
      </c>
      <c r="J29" s="91">
        <f>'2'!J29+'8'!J29</f>
        <v>0</v>
      </c>
      <c r="K29" s="95">
        <f>'2'!K29+'8'!K29</f>
        <v>0</v>
      </c>
      <c r="L29" s="95">
        <f>'2'!L29+'8'!L29</f>
        <v>0</v>
      </c>
      <c r="M29" s="95">
        <f>'2'!M29+'8'!M29</f>
        <v>0</v>
      </c>
      <c r="N29" s="95">
        <f>'2'!N29+'8'!N29</f>
        <v>0</v>
      </c>
      <c r="O29" s="95">
        <f>'2'!O29+'8'!O29</f>
        <v>0</v>
      </c>
      <c r="P29" s="95">
        <f>'2'!P29+'8'!P29</f>
        <v>0</v>
      </c>
      <c r="Q29" s="95">
        <f>'2'!Q29+'8'!Q29</f>
        <v>0</v>
      </c>
      <c r="R29" s="161">
        <f>'2'!R29+'8'!R29</f>
        <v>0</v>
      </c>
    </row>
    <row r="30" ht="14.45" customHeight="1" spans="4:18">
      <c r="D30" s="70">
        <f>SUM(D13:D29)+SUM('ba3'!D6:D31)+SUM('ba4'!D6:D30)+SUM('ba5'!D8:D30)-'ba3'!D30-'ba4'!D7</f>
        <v>1.5</v>
      </c>
      <c r="E30" s="70">
        <f>SUM(E13:E29)+SUM('ba3'!E6:E31)+SUM('ba4'!E6:E30)+SUM('ba5'!E8:E30)-'ba3'!E30-'ba4'!E7</f>
        <v>1.5</v>
      </c>
      <c r="F30" s="70">
        <f>SUM(F13:F29)+SUM('ba3'!F6:F31)+SUM('ba4'!F6:F33)+SUM('ba5'!F6:F30)-'ba3'!F30-'ba4'!F7</f>
        <v>0</v>
      </c>
      <c r="G30" s="70">
        <f>SUM(G13:G29)+SUM('ba3'!G6:G31)+SUM('ba4'!G6:G33)+SUM('ba5'!G6:G30)-'ba3'!G30-'ba4'!G7</f>
        <v>0</v>
      </c>
      <c r="H30" s="70">
        <f>SUM(H13:H29)+SUM('ba3'!H6:H31)+SUM('ba4'!H6:H33)+SUM('ba5'!H6:H30)-'ba3'!H30-'ba4'!H7</f>
        <v>0</v>
      </c>
      <c r="I30" s="70">
        <f>SUM(I13:I29)+SUM('ba3'!I6:I31)+SUM('ba4'!I6:I33)+SUM('ba5'!I6:I30)-'ba3'!I30-'ba4'!I7</f>
        <v>0</v>
      </c>
      <c r="J30" s="70">
        <f>SUM(J13:J29)+SUM('ba3'!J6:J31)+SUM('ba4'!J6:J30)+SUM('ba5'!J8:J30)-'ba3'!J30-'ba4'!J7</f>
        <v>1</v>
      </c>
      <c r="K30" s="70">
        <f>SUM(K13:K29)+SUM('ba3'!K6:K31)+SUM('ba4'!K6:K33)+SUM('ba5'!K6:K30)-'ba3'!K30-'ba4'!K7</f>
        <v>0</v>
      </c>
      <c r="L30" s="70">
        <f>SUM(L13:L29)+SUM('ba3'!L6:L31)+SUM('ba4'!L6:L33)+SUM('ba5'!L6:L30)-'ba3'!L30-'ba4'!L7</f>
        <v>0</v>
      </c>
      <c r="M30" s="70">
        <f>SUM(M13:M29)+SUM('ba3'!M6:M31)+SUM('ba4'!M6:M33)+SUM('ba5'!M6:M30)-'ba3'!M30-'ba4'!M7</f>
        <v>1</v>
      </c>
      <c r="N30" s="70">
        <f>SUM(N13:N29)+SUM('ba3'!N6:N31)+SUM('ba4'!N6:N33)+SUM('ba5'!N6:N30)-'ba3'!N30-'ba4'!N7</f>
        <v>0</v>
      </c>
      <c r="O30" s="70">
        <f>SUM(O13:O29)+SUM('ba3'!O6:O31)+SUM('ba4'!O6:O30)+SUM('ba5'!O8:O30)-'ba3'!O30-'ba4'!O7</f>
        <v>0</v>
      </c>
      <c r="P30" s="70">
        <f>SUM(P13:P29)+SUM('ba3'!P6:P31)+SUM('ba4'!P6:P30)+SUM('ba5'!P8:P30)-'ba3'!P30-'ba4'!P7</f>
        <v>0</v>
      </c>
      <c r="Q30" s="70">
        <f>SUM(Q13:Q29)+SUM('ba3'!Q6:Q31)+SUM('ba4'!Q6:Q30)+SUM('ba5'!Q8:Q30)-'ba3'!Q30-'ba4'!Q7</f>
        <v>0</v>
      </c>
      <c r="R30" s="70">
        <f>SUM(R13:R29)+SUM('ba3'!R6:R31)+SUM('ba4'!R6:R33)+SUM('ba5'!R6:R30)-'ba3'!R30-'ba4'!R7</f>
        <v>1</v>
      </c>
    </row>
    <row r="31" spans="4:18">
      <c r="D31" s="70"/>
      <c r="E31" s="70"/>
      <c r="F31" s="70"/>
      <c r="G31" s="70"/>
      <c r="H31" s="70"/>
      <c r="I31" s="70"/>
      <c r="J31" s="70"/>
      <c r="K31" s="70"/>
      <c r="L31" s="70"/>
      <c r="M31" s="70"/>
      <c r="N31" s="70"/>
      <c r="O31" s="70"/>
      <c r="P31" s="70"/>
      <c r="Q31" s="70"/>
      <c r="R31" s="70"/>
    </row>
  </sheetData>
  <sheetProtection password="83B8" sheet="1" selectLockedCells="1" formatCells="0" autoFilter="0"/>
  <mergeCells count="20">
    <mergeCell ref="B1:R1"/>
    <mergeCell ref="D2:I2"/>
    <mergeCell ref="J2:R2"/>
    <mergeCell ref="F3:I3"/>
    <mergeCell ref="K3:L3"/>
    <mergeCell ref="M3:Q3"/>
    <mergeCell ref="F4:G4"/>
    <mergeCell ref="H4:I4"/>
    <mergeCell ref="B2:B5"/>
    <mergeCell ref="C2:C5"/>
    <mergeCell ref="J3:J5"/>
    <mergeCell ref="K4:K5"/>
    <mergeCell ref="L4:L5"/>
    <mergeCell ref="M4:M5"/>
    <mergeCell ref="N4:N5"/>
    <mergeCell ref="O4:O5"/>
    <mergeCell ref="P4:P5"/>
    <mergeCell ref="Q4:Q5"/>
    <mergeCell ref="R3:R5"/>
    <mergeCell ref="D3:E4"/>
  </mergeCells>
  <conditionalFormatting sqref="D7">
    <cfRule type="expression" dxfId="2" priority="163" stopIfTrue="1">
      <formula>IF($J$7&lt;&gt;0,$D$7=0)</formula>
    </cfRule>
    <cfRule type="cellIs" dxfId="0" priority="164" stopIfTrue="1" operator="lessThan">
      <formula>$F$7+$H$7</formula>
    </cfRule>
  </conditionalFormatting>
  <conditionalFormatting sqref="E7">
    <cfRule type="cellIs" dxfId="0" priority="200" stopIfTrue="1" operator="greaterThan">
      <formula>$D$7</formula>
    </cfRule>
    <cfRule type="expression" dxfId="2" priority="201" stopIfTrue="1">
      <formula>IF($J$7&lt;&gt;0,$E$7=0)</formula>
    </cfRule>
    <cfRule type="cellIs" dxfId="0" priority="202" stopIfTrue="1" operator="lessThan">
      <formula>$G$7+$I$7</formula>
    </cfRule>
  </conditionalFormatting>
  <conditionalFormatting sqref="G7">
    <cfRule type="cellIs" dxfId="0" priority="79" stopIfTrue="1" operator="greaterThan">
      <formula>$F$7</formula>
    </cfRule>
  </conditionalFormatting>
  <conditionalFormatting sqref="I7">
    <cfRule type="cellIs" dxfId="0" priority="80" stopIfTrue="1" operator="greaterThan">
      <formula>$H$7</formula>
    </cfRule>
  </conditionalFormatting>
  <conditionalFormatting sqref="J7">
    <cfRule type="cellIs" dxfId="0" priority="21" stopIfTrue="1" operator="notEqual">
      <formula>SUM($M$7:$Q$7)</formula>
    </cfRule>
    <cfRule type="cellIs" dxfId="0" priority="22" stopIfTrue="1" operator="lessThan">
      <formula>$K$7+$L$7</formula>
    </cfRule>
    <cfRule type="cellIs" dxfId="0" priority="14" stopIfTrue="1" operator="greaterThan">
      <formula>$J$7</formula>
    </cfRule>
  </conditionalFormatting>
  <conditionalFormatting sqref="K7:R7">
    <cfRule type="cellIs" dxfId="0" priority="117" stopIfTrue="1" operator="greaterThan">
      <formula>$J$7</formula>
    </cfRule>
  </conditionalFormatting>
  <conditionalFormatting sqref="R8">
    <cfRule type="cellIs" dxfId="0" priority="154" stopIfTrue="1" operator="greaterThan">
      <formula>$J$8</formula>
    </cfRule>
  </conditionalFormatting>
  <conditionalFormatting sqref="R9">
    <cfRule type="cellIs" dxfId="0" priority="155" stopIfTrue="1" operator="greaterThan">
      <formula>$J$9</formula>
    </cfRule>
  </conditionalFormatting>
  <conditionalFormatting sqref="R10">
    <cfRule type="cellIs" dxfId="0" priority="156" stopIfTrue="1" operator="greaterThan">
      <formula>$J$10</formula>
    </cfRule>
  </conditionalFormatting>
  <conditionalFormatting sqref="D11">
    <cfRule type="cellIs" dxfId="3" priority="165" stopIfTrue="1" operator="notEqual">
      <formula>$D$30</formula>
    </cfRule>
    <cfRule type="cellIs" dxfId="0" priority="166" stopIfTrue="1" operator="lessThan">
      <formula>$F$11+$H$11</formula>
    </cfRule>
    <cfRule type="expression" dxfId="2" priority="167" stopIfTrue="1">
      <formula>IF($J$11&lt;&gt;0,$D$11=0)</formula>
    </cfRule>
  </conditionalFormatting>
  <conditionalFormatting sqref="E11">
    <cfRule type="cellIs" dxfId="3" priority="291" stopIfTrue="1" operator="notEqual">
      <formula>$E$30</formula>
    </cfRule>
    <cfRule type="cellIs" dxfId="0" priority="292" stopIfTrue="1" operator="greaterThan">
      <formula>$D$11</formula>
    </cfRule>
    <cfRule type="expression" dxfId="2" priority="293" stopIfTrue="1">
      <formula>IF($J$11&lt;&gt;0,$E$11=0)</formula>
    </cfRule>
  </conditionalFormatting>
  <conditionalFormatting sqref="F11">
    <cfRule type="cellIs" dxfId="3" priority="134" stopIfTrue="1" operator="notEqual">
      <formula>$F$30</formula>
    </cfRule>
    <cfRule type="cellIs" dxfId="3" priority="135" stopIfTrue="1" operator="notEqual">
      <formula>$F$7+$F$8-$F$10</formula>
    </cfRule>
  </conditionalFormatting>
  <conditionalFormatting sqref="G11">
    <cfRule type="cellIs" dxfId="3" priority="288" stopIfTrue="1" operator="notEqual">
      <formula>$G$30</formula>
    </cfRule>
    <cfRule type="cellIs" dxfId="0" priority="289" stopIfTrue="1" operator="greaterThan">
      <formula>$F$11</formula>
    </cfRule>
    <cfRule type="expression" dxfId="2" priority="290" stopIfTrue="1">
      <formula>$G$11+$I$11&gt;$E$11</formula>
    </cfRule>
  </conditionalFormatting>
  <conditionalFormatting sqref="H11">
    <cfRule type="cellIs" dxfId="3" priority="136" stopIfTrue="1" operator="notEqual">
      <formula>$H$30</formula>
    </cfRule>
    <cfRule type="cellIs" dxfId="3" priority="137" stopIfTrue="1" operator="notEqual">
      <formula>$H$7+$H$8-$H$10</formula>
    </cfRule>
  </conditionalFormatting>
  <conditionalFormatting sqref="I11">
    <cfRule type="cellIs" dxfId="3" priority="138" stopIfTrue="1" operator="notEqual">
      <formula>$I$30</formula>
    </cfRule>
    <cfRule type="cellIs" dxfId="0" priority="139" stopIfTrue="1" operator="greaterThan">
      <formula>$H$11</formula>
    </cfRule>
    <cfRule type="cellIs" dxfId="3" priority="140" stopIfTrue="1" operator="notEqual">
      <formula>$I$7+$I$8-$I$10</formula>
    </cfRule>
  </conditionalFormatting>
  <conditionalFormatting sqref="J11">
    <cfRule type="cellIs" dxfId="3" priority="5" stopIfTrue="1" operator="notEqual">
      <formula>$J$7+$J$8-$J$10</formula>
    </cfRule>
    <cfRule type="cellIs" dxfId="3" priority="6" stopIfTrue="1" operator="notEqual">
      <formula>$J$30</formula>
    </cfRule>
    <cfRule type="cellIs" dxfId="0" priority="7" stopIfTrue="1" operator="notEqual">
      <formula>SUM($M$11:$Q$11)</formula>
    </cfRule>
    <cfRule type="cellIs" dxfId="0" priority="4" stopIfTrue="1" operator="lessThan">
      <formula>$K$11+$L$11</formula>
    </cfRule>
  </conditionalFormatting>
  <conditionalFormatting sqref="K11">
    <cfRule type="expression" dxfId="2" priority="253" stopIfTrue="1">
      <formula>$K$11+$L$11&gt;$J$11</formula>
    </cfRule>
    <cfRule type="cellIs" dxfId="3" priority="254" stopIfTrue="1" operator="notEqual">
      <formula>$K$30</formula>
    </cfRule>
    <cfRule type="cellIs" dxfId="0" priority="255" stopIfTrue="1" operator="greaterThan">
      <formula>$J$11</formula>
    </cfRule>
  </conditionalFormatting>
  <conditionalFormatting sqref="L11">
    <cfRule type="expression" dxfId="2" priority="51" stopIfTrue="1">
      <formula>$K$11+$L$11&gt;$J$11</formula>
    </cfRule>
    <cfRule type="cellIs" dxfId="3" priority="52" stopIfTrue="1" operator="notEqual">
      <formula>$L$30</formula>
    </cfRule>
    <cfRule type="cellIs" dxfId="0" priority="53" stopIfTrue="1" operator="greaterThan">
      <formula>$J$11</formula>
    </cfRule>
  </conditionalFormatting>
  <conditionalFormatting sqref="M11">
    <cfRule type="cellIs" dxfId="3" priority="49" stopIfTrue="1" operator="notEqual">
      <formula>$M$30</formula>
    </cfRule>
    <cfRule type="cellIs" dxfId="0" priority="50" stopIfTrue="1" operator="greaterThan">
      <formula>$J$11</formula>
    </cfRule>
  </conditionalFormatting>
  <conditionalFormatting sqref="N11">
    <cfRule type="cellIs" dxfId="3" priority="47" stopIfTrue="1" operator="notEqual">
      <formula>$N$30</formula>
    </cfRule>
    <cfRule type="cellIs" dxfId="0" priority="48" stopIfTrue="1" operator="greaterThan">
      <formula>$J$11</formula>
    </cfRule>
  </conditionalFormatting>
  <conditionalFormatting sqref="O11">
    <cfRule type="cellIs" dxfId="3" priority="45" stopIfTrue="1" operator="notEqual">
      <formula>$O$30</formula>
    </cfRule>
    <cfRule type="cellIs" dxfId="0" priority="46" stopIfTrue="1" operator="greaterThan">
      <formula>$J$11</formula>
    </cfRule>
  </conditionalFormatting>
  <conditionalFormatting sqref="P11">
    <cfRule type="cellIs" dxfId="3" priority="43" stopIfTrue="1" operator="notEqual">
      <formula>$P$30</formula>
    </cfRule>
    <cfRule type="cellIs" dxfId="0" priority="44" stopIfTrue="1" operator="greaterThan">
      <formula>$J$11</formula>
    </cfRule>
  </conditionalFormatting>
  <conditionalFormatting sqref="Q11">
    <cfRule type="cellIs" dxfId="3" priority="41" stopIfTrue="1" operator="notEqual">
      <formula>$Q$30</formula>
    </cfRule>
    <cfRule type="cellIs" dxfId="0" priority="42" stopIfTrue="1" operator="greaterThan">
      <formula>$J$11</formula>
    </cfRule>
  </conditionalFormatting>
  <conditionalFormatting sqref="R11">
    <cfRule type="cellIs" dxfId="3" priority="38" stopIfTrue="1" operator="notEqual">
      <formula>$R$7+$R$8-$R$10</formula>
    </cfRule>
    <cfRule type="cellIs" dxfId="3" priority="39" stopIfTrue="1" operator="notEqual">
      <formula>$R$30</formula>
    </cfRule>
    <cfRule type="cellIs" dxfId="0" priority="40" stopIfTrue="1" operator="greaterThan">
      <formula>$J$11</formula>
    </cfRule>
  </conditionalFormatting>
  <conditionalFormatting sqref="J12">
    <cfRule type="cellIs" dxfId="0" priority="504" stopIfTrue="1" operator="notEqual">
      <formula>SUM($M$12:$Q$12)</formula>
    </cfRule>
    <cfRule type="cellIs" dxfId="0" priority="505" stopIfTrue="1" operator="greaterThan">
      <formula>$J$11</formula>
    </cfRule>
    <cfRule type="cellIs" dxfId="0" priority="506" stopIfTrue="1" operator="lessThan">
      <formula>$K$12+$L$12</formula>
    </cfRule>
  </conditionalFormatting>
  <conditionalFormatting sqref="K12">
    <cfRule type="cellIs" dxfId="0" priority="299" stopIfTrue="1" operator="greaterThan">
      <formula>$J$12</formula>
    </cfRule>
    <cfRule type="cellIs" dxfId="0" priority="300" stopIfTrue="1" operator="greaterThan">
      <formula>$K$11</formula>
    </cfRule>
  </conditionalFormatting>
  <conditionalFormatting sqref="L12">
    <cfRule type="cellIs" dxfId="0" priority="301" stopIfTrue="1" operator="greaterThan">
      <formula>$J$12</formula>
    </cfRule>
    <cfRule type="cellIs" dxfId="0" priority="302" stopIfTrue="1" operator="greaterThan">
      <formula>$L$11</formula>
    </cfRule>
  </conditionalFormatting>
  <conditionalFormatting sqref="M12">
    <cfRule type="cellIs" dxfId="0" priority="34" stopIfTrue="1" operator="greaterThan">
      <formula>$J$12</formula>
    </cfRule>
    <cfRule type="cellIs" dxfId="0" priority="35" stopIfTrue="1" operator="greaterThan">
      <formula>$J$11</formula>
    </cfRule>
  </conditionalFormatting>
  <conditionalFormatting sqref="N12">
    <cfRule type="cellIs" dxfId="0" priority="31" stopIfTrue="1" operator="greaterThan">
      <formula>$J$12</formula>
    </cfRule>
    <cfRule type="cellIs" dxfId="0" priority="32" stopIfTrue="1" operator="greaterThan">
      <formula>$N$11</formula>
    </cfRule>
  </conditionalFormatting>
  <conditionalFormatting sqref="O12">
    <cfRule type="cellIs" dxfId="0" priority="303" stopIfTrue="1" operator="greaterThan">
      <formula>$J$12</formula>
    </cfRule>
    <cfRule type="cellIs" dxfId="0" priority="304" stopIfTrue="1" operator="greaterThan">
      <formula>$O$11</formula>
    </cfRule>
  </conditionalFormatting>
  <conditionalFormatting sqref="P12">
    <cfRule type="cellIs" dxfId="0" priority="305" stopIfTrue="1" operator="greaterThan">
      <formula>$J$12</formula>
    </cfRule>
    <cfRule type="cellIs" dxfId="0" priority="306" stopIfTrue="1" operator="greaterThan">
      <formula>$P$11</formula>
    </cfRule>
  </conditionalFormatting>
  <conditionalFormatting sqref="Q12">
    <cfRule type="cellIs" dxfId="0" priority="307" stopIfTrue="1" operator="greaterThan">
      <formula>$J$12</formula>
    </cfRule>
    <cfRule type="cellIs" dxfId="0" priority="308" stopIfTrue="1" operator="greaterThan">
      <formula>$Q$11</formula>
    </cfRule>
  </conditionalFormatting>
  <conditionalFormatting sqref="R12">
    <cfRule type="cellIs" dxfId="0" priority="309" stopIfTrue="1" operator="greaterThan">
      <formula>$J$12</formula>
    </cfRule>
    <cfRule type="cellIs" dxfId="0" priority="310" stopIfTrue="1" operator="greaterThan">
      <formula>$R$11</formula>
    </cfRule>
  </conditionalFormatting>
  <conditionalFormatting sqref="D13">
    <cfRule type="expression" dxfId="2" priority="168" stopIfTrue="1">
      <formula>IF($J$13&lt;&gt;0,$D$13=0)</formula>
    </cfRule>
    <cfRule type="cellIs" dxfId="0" priority="169" stopIfTrue="1" operator="lessThan">
      <formula>$F$13+$H$13</formula>
    </cfRule>
  </conditionalFormatting>
  <conditionalFormatting sqref="E13">
    <cfRule type="cellIs" dxfId="0" priority="203" stopIfTrue="1" operator="greaterThan">
      <formula>$D$13</formula>
    </cfRule>
    <cfRule type="expression" dxfId="2" priority="204" stopIfTrue="1">
      <formula>IF($J$13&lt;&gt;0,$E$13=0)</formula>
    </cfRule>
    <cfRule type="cellIs" dxfId="0" priority="205" stopIfTrue="1" operator="lessThan">
      <formula>$G$13+$I$13</formula>
    </cfRule>
  </conditionalFormatting>
  <conditionalFormatting sqref="G13">
    <cfRule type="cellIs" dxfId="0" priority="81" stopIfTrue="1" operator="greaterThan">
      <formula>$F$13</formula>
    </cfRule>
  </conditionalFormatting>
  <conditionalFormatting sqref="I13">
    <cfRule type="cellIs" dxfId="0" priority="97" stopIfTrue="1" operator="greaterThan">
      <formula>$H$13</formula>
    </cfRule>
  </conditionalFormatting>
  <conditionalFormatting sqref="J13">
    <cfRule type="cellIs" dxfId="0" priority="466" stopIfTrue="1" operator="notEqual">
      <formula>SUM($M$13:$Q$13)</formula>
    </cfRule>
    <cfRule type="cellIs" dxfId="0" priority="467" stopIfTrue="1" operator="lessThan">
      <formula>$K$13+$L$13</formula>
    </cfRule>
  </conditionalFormatting>
  <conditionalFormatting sqref="K13:R13">
    <cfRule type="cellIs" dxfId="0" priority="118" stopIfTrue="1" operator="greaterThan">
      <formula>$J$13</formula>
    </cfRule>
  </conditionalFormatting>
  <conditionalFormatting sqref="D14">
    <cfRule type="expression" dxfId="2" priority="170" stopIfTrue="1">
      <formula>IF($J$14&lt;&gt;0,$D$14=0)</formula>
    </cfRule>
    <cfRule type="cellIs" dxfId="0" priority="171" stopIfTrue="1" operator="lessThan">
      <formula>$F$14+$H$14</formula>
    </cfRule>
  </conditionalFormatting>
  <conditionalFormatting sqref="E14">
    <cfRule type="cellIs" dxfId="0" priority="206" stopIfTrue="1" operator="greaterThan">
      <formula>$D$14</formula>
    </cfRule>
    <cfRule type="expression" dxfId="2" priority="207" stopIfTrue="1">
      <formula>IF($J$14&lt;&gt;0,$E$14=0)</formula>
    </cfRule>
    <cfRule type="cellIs" dxfId="0" priority="208" stopIfTrue="1" operator="lessThan">
      <formula>$G$14+$I$14</formula>
    </cfRule>
  </conditionalFormatting>
  <conditionalFormatting sqref="G14">
    <cfRule type="cellIs" dxfId="0" priority="82" stopIfTrue="1" operator="greaterThan">
      <formula>$F$14</formula>
    </cfRule>
  </conditionalFormatting>
  <conditionalFormatting sqref="I14">
    <cfRule type="cellIs" dxfId="0" priority="98" stopIfTrue="1" operator="greaterThan">
      <formula>$H$14</formula>
    </cfRule>
  </conditionalFormatting>
  <conditionalFormatting sqref="J14">
    <cfRule type="cellIs" dxfId="0" priority="468" stopIfTrue="1" operator="notEqual">
      <formula>SUM($M$14:$Q$14)</formula>
    </cfRule>
    <cfRule type="cellIs" dxfId="0" priority="469" stopIfTrue="1" operator="lessThan">
      <formula>$K$14+$L$14</formula>
    </cfRule>
  </conditionalFormatting>
  <conditionalFormatting sqref="K14:R14">
    <cfRule type="cellIs" dxfId="0" priority="119" stopIfTrue="1" operator="greaterThan">
      <formula>$J$14</formula>
    </cfRule>
  </conditionalFormatting>
  <conditionalFormatting sqref="D15">
    <cfRule type="expression" dxfId="2" priority="172" stopIfTrue="1">
      <formula>IF($J$15&lt;&gt;0,$D$15=0)</formula>
    </cfRule>
    <cfRule type="cellIs" dxfId="0" priority="173" stopIfTrue="1" operator="lessThan">
      <formula>$F$15+$H$15</formula>
    </cfRule>
  </conditionalFormatting>
  <conditionalFormatting sqref="E15">
    <cfRule type="cellIs" dxfId="0" priority="209" stopIfTrue="1" operator="greaterThan">
      <formula>$D$15</formula>
    </cfRule>
    <cfRule type="expression" dxfId="2" priority="210" stopIfTrue="1">
      <formula>IF($J$15&lt;&gt;0,$E$15=0)</formula>
    </cfRule>
    <cfRule type="cellIs" dxfId="0" priority="211" stopIfTrue="1" operator="lessThan">
      <formula>$G$15+$I$15</formula>
    </cfRule>
  </conditionalFormatting>
  <conditionalFormatting sqref="G15">
    <cfRule type="cellIs" dxfId="0" priority="83" stopIfTrue="1" operator="greaterThan">
      <formula>$F$15</formula>
    </cfRule>
  </conditionalFormatting>
  <conditionalFormatting sqref="I15">
    <cfRule type="cellIs" dxfId="0" priority="99" stopIfTrue="1" operator="greaterThan">
      <formula>$H$15</formula>
    </cfRule>
  </conditionalFormatting>
  <conditionalFormatting sqref="J15">
    <cfRule type="cellIs" dxfId="0" priority="470" stopIfTrue="1" operator="notEqual">
      <formula>SUM($M$15:$Q$15)</formula>
    </cfRule>
    <cfRule type="cellIs" dxfId="0" priority="471" stopIfTrue="1" operator="lessThan">
      <formula>$K$15+$L$15</formula>
    </cfRule>
  </conditionalFormatting>
  <conditionalFormatting sqref="K15:R15">
    <cfRule type="cellIs" dxfId="0" priority="120" stopIfTrue="1" operator="greaterThan">
      <formula>$J$15</formula>
    </cfRule>
  </conditionalFormatting>
  <conditionalFormatting sqref="D16">
    <cfRule type="expression" dxfId="2" priority="174" stopIfTrue="1">
      <formula>IF($J$16&lt;&gt;0,$D$16=0)</formula>
    </cfRule>
    <cfRule type="cellIs" dxfId="0" priority="175" stopIfTrue="1" operator="lessThan">
      <formula>$F$16+$H$16</formula>
    </cfRule>
  </conditionalFormatting>
  <conditionalFormatting sqref="E16">
    <cfRule type="cellIs" dxfId="0" priority="212" stopIfTrue="1" operator="greaterThan">
      <formula>$D$16</formula>
    </cfRule>
    <cfRule type="expression" dxfId="2" priority="213" stopIfTrue="1">
      <formula>IF($J$16&lt;&gt;0,$E$16=0)</formula>
    </cfRule>
    <cfRule type="cellIs" dxfId="0" priority="214" stopIfTrue="1" operator="lessThan">
      <formula>$G$16+$I$16</formula>
    </cfRule>
  </conditionalFormatting>
  <conditionalFormatting sqref="G16">
    <cfRule type="cellIs" dxfId="0" priority="84" stopIfTrue="1" operator="greaterThan">
      <formula>$F$16</formula>
    </cfRule>
  </conditionalFormatting>
  <conditionalFormatting sqref="I16">
    <cfRule type="cellIs" dxfId="0" priority="100" stopIfTrue="1" operator="greaterThan">
      <formula>$H$16</formula>
    </cfRule>
  </conditionalFormatting>
  <conditionalFormatting sqref="J16">
    <cfRule type="cellIs" dxfId="0" priority="472" stopIfTrue="1" operator="notEqual">
      <formula>SUM($M$16:$Q$16)</formula>
    </cfRule>
    <cfRule type="cellIs" dxfId="0" priority="473" stopIfTrue="1" operator="lessThan">
      <formula>$K$16+$L$16</formula>
    </cfRule>
  </conditionalFormatting>
  <conditionalFormatting sqref="K16:R16">
    <cfRule type="cellIs" dxfId="0" priority="121" stopIfTrue="1" operator="greaterThan">
      <formula>$J$16</formula>
    </cfRule>
  </conditionalFormatting>
  <conditionalFormatting sqref="D17">
    <cfRule type="expression" dxfId="2" priority="176" stopIfTrue="1">
      <formula>IF($J$17&lt;&gt;0,$D$17=0)</formula>
    </cfRule>
    <cfRule type="cellIs" dxfId="0" priority="177" stopIfTrue="1" operator="lessThan">
      <formula>$F$17+$H$17</formula>
    </cfRule>
  </conditionalFormatting>
  <conditionalFormatting sqref="E17">
    <cfRule type="cellIs" dxfId="0" priority="215" stopIfTrue="1" operator="greaterThan">
      <formula>$D$17</formula>
    </cfRule>
    <cfRule type="expression" dxfId="2" priority="216" stopIfTrue="1">
      <formula>IF($J$17&lt;&gt;0,$E$17=0)</formula>
    </cfRule>
    <cfRule type="cellIs" dxfId="0" priority="217" stopIfTrue="1" operator="lessThan">
      <formula>$G$17+$I$17</formula>
    </cfRule>
  </conditionalFormatting>
  <conditionalFormatting sqref="G17">
    <cfRule type="cellIs" dxfId="0" priority="85" stopIfTrue="1" operator="greaterThan">
      <formula>$F$17</formula>
    </cfRule>
  </conditionalFormatting>
  <conditionalFormatting sqref="I17">
    <cfRule type="cellIs" dxfId="0" priority="101" stopIfTrue="1" operator="greaterThan">
      <formula>$H$17</formula>
    </cfRule>
  </conditionalFormatting>
  <conditionalFormatting sqref="J17">
    <cfRule type="cellIs" dxfId="0" priority="474" stopIfTrue="1" operator="notEqual">
      <formula>SUM($M$17:$Q$17)</formula>
    </cfRule>
    <cfRule type="cellIs" dxfId="0" priority="475" stopIfTrue="1" operator="lessThan">
      <formula>$K$17+$L$17</formula>
    </cfRule>
  </conditionalFormatting>
  <conditionalFormatting sqref="K17:R17">
    <cfRule type="cellIs" dxfId="0" priority="122" stopIfTrue="1" operator="greaterThan">
      <formula>$J$17</formula>
    </cfRule>
  </conditionalFormatting>
  <conditionalFormatting sqref="D18">
    <cfRule type="expression" dxfId="2" priority="178" stopIfTrue="1">
      <formula>IF($J$18&lt;&gt;0,$D$18=0)</formula>
    </cfRule>
    <cfRule type="cellIs" dxfId="0" priority="179" stopIfTrue="1" operator="lessThan">
      <formula>$F$18+$H$18</formula>
    </cfRule>
  </conditionalFormatting>
  <conditionalFormatting sqref="E18">
    <cfRule type="cellIs" dxfId="0" priority="218" stopIfTrue="1" operator="greaterThan">
      <formula>$D$18</formula>
    </cfRule>
    <cfRule type="expression" dxfId="2" priority="219" stopIfTrue="1">
      <formula>IF($J$18&lt;&gt;0,$E$18=0)</formula>
    </cfRule>
    <cfRule type="cellIs" dxfId="0" priority="220" stopIfTrue="1" operator="lessThan">
      <formula>$G$18+$I$18</formula>
    </cfRule>
  </conditionalFormatting>
  <conditionalFormatting sqref="G18">
    <cfRule type="cellIs" dxfId="0" priority="86" stopIfTrue="1" operator="greaterThan">
      <formula>$F$18</formula>
    </cfRule>
  </conditionalFormatting>
  <conditionalFormatting sqref="I18">
    <cfRule type="cellIs" dxfId="0" priority="102" stopIfTrue="1" operator="greaterThan">
      <formula>$H$18</formula>
    </cfRule>
  </conditionalFormatting>
  <conditionalFormatting sqref="J18">
    <cfRule type="cellIs" dxfId="0" priority="476" stopIfTrue="1" operator="notEqual">
      <formula>SUM($M$18:$Q$18)</formula>
    </cfRule>
    <cfRule type="cellIs" dxfId="0" priority="477" stopIfTrue="1" operator="lessThan">
      <formula>$K$18+$L$18</formula>
    </cfRule>
  </conditionalFormatting>
  <conditionalFormatting sqref="K18:R18">
    <cfRule type="cellIs" dxfId="0" priority="123" stopIfTrue="1" operator="greaterThan">
      <formula>$J$18</formula>
    </cfRule>
  </conditionalFormatting>
  <conditionalFormatting sqref="D19">
    <cfRule type="expression" dxfId="2" priority="180" stopIfTrue="1">
      <formula>IF($J$19&lt;&gt;0,$D$19=0)</formula>
    </cfRule>
    <cfRule type="cellIs" dxfId="0" priority="181" stopIfTrue="1" operator="lessThan">
      <formula>$F$19+$H$19</formula>
    </cfRule>
  </conditionalFormatting>
  <conditionalFormatting sqref="E19">
    <cfRule type="cellIs" dxfId="0" priority="221" stopIfTrue="1" operator="greaterThan">
      <formula>$D$19</formula>
    </cfRule>
    <cfRule type="expression" dxfId="2" priority="222" stopIfTrue="1">
      <formula>IF($J$19&lt;&gt;0,$E$19=0)</formula>
    </cfRule>
    <cfRule type="cellIs" dxfId="0" priority="223" stopIfTrue="1" operator="lessThan">
      <formula>$G$19+$I$19</formula>
    </cfRule>
  </conditionalFormatting>
  <conditionalFormatting sqref="G19">
    <cfRule type="cellIs" dxfId="0" priority="87" stopIfTrue="1" operator="greaterThan">
      <formula>$F$19</formula>
    </cfRule>
  </conditionalFormatting>
  <conditionalFormatting sqref="I19">
    <cfRule type="cellIs" dxfId="0" priority="103" stopIfTrue="1" operator="greaterThan">
      <formula>$H$19</formula>
    </cfRule>
  </conditionalFormatting>
  <conditionalFormatting sqref="J19">
    <cfRule type="cellIs" dxfId="0" priority="478" stopIfTrue="1" operator="notEqual">
      <formula>SUM($M$19:$Q$19)</formula>
    </cfRule>
    <cfRule type="cellIs" dxfId="0" priority="479" stopIfTrue="1" operator="lessThan">
      <formula>$K$19+$L$19</formula>
    </cfRule>
  </conditionalFormatting>
  <conditionalFormatting sqref="K19:R19">
    <cfRule type="cellIs" dxfId="0" priority="124" stopIfTrue="1" operator="greaterThan">
      <formula>$J$19</formula>
    </cfRule>
  </conditionalFormatting>
  <conditionalFormatting sqref="D20">
    <cfRule type="expression" dxfId="2" priority="182" stopIfTrue="1">
      <formula>IF($J$20&lt;&gt;0,$D$20=0)</formula>
    </cfRule>
    <cfRule type="cellIs" dxfId="0" priority="183" stopIfTrue="1" operator="lessThan">
      <formula>$F$20+$H$20</formula>
    </cfRule>
  </conditionalFormatting>
  <conditionalFormatting sqref="E20">
    <cfRule type="cellIs" dxfId="0" priority="224" stopIfTrue="1" operator="greaterThan">
      <formula>$D$20</formula>
    </cfRule>
    <cfRule type="expression" dxfId="2" priority="225" stopIfTrue="1">
      <formula>IF($J$20&lt;&gt;0,$E$20=0)</formula>
    </cfRule>
    <cfRule type="cellIs" dxfId="0" priority="226" stopIfTrue="1" operator="lessThan">
      <formula>$G$20+$I$20</formula>
    </cfRule>
  </conditionalFormatting>
  <conditionalFormatting sqref="G20">
    <cfRule type="cellIs" dxfId="0" priority="88" stopIfTrue="1" operator="greaterThan">
      <formula>$F$20</formula>
    </cfRule>
  </conditionalFormatting>
  <conditionalFormatting sqref="I20">
    <cfRule type="cellIs" dxfId="0" priority="104" stopIfTrue="1" operator="greaterThan">
      <formula>$H$20</formula>
    </cfRule>
  </conditionalFormatting>
  <conditionalFormatting sqref="J20">
    <cfRule type="cellIs" dxfId="0" priority="480" stopIfTrue="1" operator="notEqual">
      <formula>SUM($M$20:$Q$20)</formula>
    </cfRule>
    <cfRule type="cellIs" dxfId="0" priority="481" stopIfTrue="1" operator="lessThan">
      <formula>$K$20+$L$20</formula>
    </cfRule>
  </conditionalFormatting>
  <conditionalFormatting sqref="K20:R20">
    <cfRule type="cellIs" dxfId="0" priority="125" stopIfTrue="1" operator="greaterThan">
      <formula>$J$20</formula>
    </cfRule>
  </conditionalFormatting>
  <conditionalFormatting sqref="D21">
    <cfRule type="expression" dxfId="2" priority="144" stopIfTrue="1">
      <formula>IF($J$21&lt;&gt;0,$D$21=0)</formula>
    </cfRule>
  </conditionalFormatting>
  <conditionalFormatting sqref="E21">
    <cfRule type="cellIs" dxfId="0" priority="145" stopIfTrue="1" operator="greaterThan">
      <formula>$D$21</formula>
    </cfRule>
    <cfRule type="expression" dxfId="2" priority="146" stopIfTrue="1">
      <formula>IF($J$21&lt;&gt;0,$E$21=0)</formula>
    </cfRule>
  </conditionalFormatting>
  <conditionalFormatting sqref="J21">
    <cfRule type="cellIs" dxfId="0" priority="348" stopIfTrue="1" operator="notEqual">
      <formula>SUM($M$21:$Q$21)</formula>
    </cfRule>
  </conditionalFormatting>
  <conditionalFormatting sqref="M21:R21">
    <cfRule type="cellIs" dxfId="0" priority="36" stopIfTrue="1" operator="greaterThan">
      <formula>$J$21</formula>
    </cfRule>
  </conditionalFormatting>
  <conditionalFormatting sqref="D22">
    <cfRule type="expression" dxfId="2" priority="184" stopIfTrue="1">
      <formula>IF($J$22&lt;&gt;0,$D$22=0)</formula>
    </cfRule>
    <cfRule type="cellIs" dxfId="0" priority="185" stopIfTrue="1" operator="lessThan">
      <formula>$F$22+$H$22</formula>
    </cfRule>
  </conditionalFormatting>
  <conditionalFormatting sqref="E22">
    <cfRule type="cellIs" dxfId="0" priority="227" stopIfTrue="1" operator="greaterThan">
      <formula>$D$22</formula>
    </cfRule>
    <cfRule type="expression" dxfId="2" priority="228" stopIfTrue="1">
      <formula>IF($J$22&lt;&gt;0,$E$22=0)</formula>
    </cfRule>
    <cfRule type="cellIs" dxfId="0" priority="229" stopIfTrue="1" operator="lessThan">
      <formula>$G$22+$I$22</formula>
    </cfRule>
  </conditionalFormatting>
  <conditionalFormatting sqref="G22">
    <cfRule type="cellIs" dxfId="0" priority="89" stopIfTrue="1" operator="greaterThan">
      <formula>$F$22</formula>
    </cfRule>
  </conditionalFormatting>
  <conditionalFormatting sqref="I22">
    <cfRule type="cellIs" dxfId="0" priority="105" stopIfTrue="1" operator="greaterThan">
      <formula>$H$22</formula>
    </cfRule>
  </conditionalFormatting>
  <conditionalFormatting sqref="J22">
    <cfRule type="cellIs" dxfId="0" priority="482" stopIfTrue="1" operator="notEqual">
      <formula>SUM($M$22:$Q$22)</formula>
    </cfRule>
    <cfRule type="cellIs" dxfId="0" priority="483" stopIfTrue="1" operator="lessThan">
      <formula>$K$22+$L$22</formula>
    </cfRule>
  </conditionalFormatting>
  <conditionalFormatting sqref="K22:R22">
    <cfRule type="cellIs" dxfId="0" priority="126" stopIfTrue="1" operator="greaterThan">
      <formula>$J$22</formula>
    </cfRule>
  </conditionalFormatting>
  <conditionalFormatting sqref="D23">
    <cfRule type="expression" dxfId="2" priority="186" stopIfTrue="1">
      <formula>IF($J$23&lt;&gt;0,$D$23=0)</formula>
    </cfRule>
    <cfRule type="cellIs" dxfId="0" priority="187" stopIfTrue="1" operator="lessThan">
      <formula>$F$23+$H$23</formula>
    </cfRule>
  </conditionalFormatting>
  <conditionalFormatting sqref="E23">
    <cfRule type="cellIs" dxfId="0" priority="230" stopIfTrue="1" operator="greaterThan">
      <formula>$D$23</formula>
    </cfRule>
    <cfRule type="expression" dxfId="2" priority="231" stopIfTrue="1">
      <formula>IF($J$23&lt;&gt;0,$E$23=0)</formula>
    </cfRule>
    <cfRule type="cellIs" dxfId="0" priority="232" stopIfTrue="1" operator="lessThan">
      <formula>$G$23+$I$23</formula>
    </cfRule>
  </conditionalFormatting>
  <conditionalFormatting sqref="G23">
    <cfRule type="cellIs" dxfId="0" priority="90" stopIfTrue="1" operator="greaterThan">
      <formula>$F$23</formula>
    </cfRule>
  </conditionalFormatting>
  <conditionalFormatting sqref="I23">
    <cfRule type="cellIs" dxfId="0" priority="106" stopIfTrue="1" operator="greaterThan">
      <formula>$H$23</formula>
    </cfRule>
  </conditionalFormatting>
  <conditionalFormatting sqref="J23">
    <cfRule type="cellIs" dxfId="0" priority="484" stopIfTrue="1" operator="notEqual">
      <formula>SUM($M$23:$Q$23)</formula>
    </cfRule>
    <cfRule type="cellIs" dxfId="0" priority="485" stopIfTrue="1" operator="lessThan">
      <formula>$K$23+$L$23</formula>
    </cfRule>
  </conditionalFormatting>
  <conditionalFormatting sqref="K23:R23">
    <cfRule type="cellIs" dxfId="0" priority="127" stopIfTrue="1" operator="greaterThan">
      <formula>$J$23</formula>
    </cfRule>
  </conditionalFormatting>
  <conditionalFormatting sqref="D24">
    <cfRule type="expression" dxfId="2" priority="188" stopIfTrue="1">
      <formula>IF($J$24&lt;&gt;0,$D$24=0)</formula>
    </cfRule>
    <cfRule type="cellIs" dxfId="0" priority="189" stopIfTrue="1" operator="lessThan">
      <formula>$F$24+$H$24</formula>
    </cfRule>
  </conditionalFormatting>
  <conditionalFormatting sqref="E24">
    <cfRule type="cellIs" dxfId="0" priority="233" stopIfTrue="1" operator="greaterThan">
      <formula>$D$24</formula>
    </cfRule>
    <cfRule type="expression" dxfId="2" priority="234" stopIfTrue="1">
      <formula>IF($J$24&lt;&gt;0,$E$24=0)</formula>
    </cfRule>
    <cfRule type="cellIs" dxfId="0" priority="235" stopIfTrue="1" operator="lessThan">
      <formula>$G$24+$I$24</formula>
    </cfRule>
  </conditionalFormatting>
  <conditionalFormatting sqref="G24">
    <cfRule type="cellIs" dxfId="0" priority="91" stopIfTrue="1" operator="greaterThan">
      <formula>$F$24</formula>
    </cfRule>
  </conditionalFormatting>
  <conditionalFormatting sqref="I24">
    <cfRule type="cellIs" dxfId="0" priority="107" stopIfTrue="1" operator="greaterThan">
      <formula>$H$24</formula>
    </cfRule>
  </conditionalFormatting>
  <conditionalFormatting sqref="J24">
    <cfRule type="cellIs" dxfId="0" priority="486" stopIfTrue="1" operator="notEqual">
      <formula>SUM($M$24:$Q$24)</formula>
    </cfRule>
    <cfRule type="cellIs" dxfId="0" priority="487" stopIfTrue="1" operator="lessThan">
      <formula>$K$24+$L$24</formula>
    </cfRule>
  </conditionalFormatting>
  <conditionalFormatting sqref="K24:R24">
    <cfRule type="cellIs" dxfId="0" priority="128" stopIfTrue="1" operator="greaterThan">
      <formula>$J$24</formula>
    </cfRule>
  </conditionalFormatting>
  <conditionalFormatting sqref="D25">
    <cfRule type="expression" dxfId="2" priority="190" stopIfTrue="1">
      <formula>IF($J$25&lt;&gt;0,$D$25=0)</formula>
    </cfRule>
    <cfRule type="cellIs" dxfId="0" priority="191" stopIfTrue="1" operator="lessThan">
      <formula>$F$25+$H$25</formula>
    </cfRule>
  </conditionalFormatting>
  <conditionalFormatting sqref="E25">
    <cfRule type="cellIs" dxfId="0" priority="236" stopIfTrue="1" operator="greaterThan">
      <formula>$D$25</formula>
    </cfRule>
    <cfRule type="expression" dxfId="2" priority="237" stopIfTrue="1">
      <formula>IF($J$25&lt;&gt;0,$E$25=0)</formula>
    </cfRule>
    <cfRule type="cellIs" dxfId="0" priority="238" stopIfTrue="1" operator="lessThan">
      <formula>$G$25+$I$25</formula>
    </cfRule>
  </conditionalFormatting>
  <conditionalFormatting sqref="G25">
    <cfRule type="cellIs" dxfId="0" priority="92" stopIfTrue="1" operator="greaterThan">
      <formula>$F$25</formula>
    </cfRule>
  </conditionalFormatting>
  <conditionalFormatting sqref="I25">
    <cfRule type="cellIs" dxfId="0" priority="108" stopIfTrue="1" operator="greaterThan">
      <formula>$H$25</formula>
    </cfRule>
  </conditionalFormatting>
  <conditionalFormatting sqref="J25">
    <cfRule type="cellIs" dxfId="0" priority="488" stopIfTrue="1" operator="notEqual">
      <formula>SUM($M$25:$Q$25)</formula>
    </cfRule>
    <cfRule type="cellIs" dxfId="0" priority="489" stopIfTrue="1" operator="lessThan">
      <formula>$K$25+$L$25</formula>
    </cfRule>
  </conditionalFormatting>
  <conditionalFormatting sqref="K25:R25">
    <cfRule type="cellIs" dxfId="0" priority="129" stopIfTrue="1" operator="greaterThan">
      <formula>$J$25</formula>
    </cfRule>
  </conditionalFormatting>
  <conditionalFormatting sqref="D26">
    <cfRule type="expression" dxfId="2" priority="192" stopIfTrue="1">
      <formula>IF($J$26&lt;&gt;0,$D$26=0)</formula>
    </cfRule>
    <cfRule type="cellIs" dxfId="0" priority="193" stopIfTrue="1" operator="lessThan">
      <formula>$F$26+$H$26</formula>
    </cfRule>
  </conditionalFormatting>
  <conditionalFormatting sqref="E26">
    <cfRule type="cellIs" dxfId="0" priority="239" stopIfTrue="1" operator="greaterThan">
      <formula>$D$26</formula>
    </cfRule>
    <cfRule type="expression" dxfId="2" priority="240" stopIfTrue="1">
      <formula>IF($J$26&lt;&gt;0,$E$26=0)</formula>
    </cfRule>
    <cfRule type="cellIs" dxfId="0" priority="241" stopIfTrue="1" operator="lessThan">
      <formula>$G$26+$I$26</formula>
    </cfRule>
  </conditionalFormatting>
  <conditionalFormatting sqref="G26">
    <cfRule type="cellIs" dxfId="0" priority="93" stopIfTrue="1" operator="greaterThan">
      <formula>$F$26</formula>
    </cfRule>
  </conditionalFormatting>
  <conditionalFormatting sqref="I26">
    <cfRule type="cellIs" dxfId="0" priority="109" stopIfTrue="1" operator="greaterThan">
      <formula>$H$26</formula>
    </cfRule>
  </conditionalFormatting>
  <conditionalFormatting sqref="J26">
    <cfRule type="cellIs" dxfId="0" priority="490" stopIfTrue="1" operator="notEqual">
      <formula>SUM($M$26:$Q$26)</formula>
    </cfRule>
    <cfRule type="cellIs" dxfId="0" priority="491" stopIfTrue="1" operator="lessThan">
      <formula>$K$26+$L$26</formula>
    </cfRule>
  </conditionalFormatting>
  <conditionalFormatting sqref="K26:R26">
    <cfRule type="cellIs" dxfId="0" priority="130" stopIfTrue="1" operator="greaterThan">
      <formula>$J$26</formula>
    </cfRule>
  </conditionalFormatting>
  <conditionalFormatting sqref="D27">
    <cfRule type="expression" dxfId="2" priority="194" stopIfTrue="1">
      <formula>IF($J$27&lt;&gt;0,$D$27=0)</formula>
    </cfRule>
    <cfRule type="cellIs" dxfId="0" priority="195" stopIfTrue="1" operator="lessThan">
      <formula>$F$27+$H$27</formula>
    </cfRule>
  </conditionalFormatting>
  <conditionalFormatting sqref="E27">
    <cfRule type="cellIs" dxfId="0" priority="242" stopIfTrue="1" operator="greaterThan">
      <formula>$D$27</formula>
    </cfRule>
    <cfRule type="expression" dxfId="2" priority="243" stopIfTrue="1">
      <formula>IF($J$27&lt;&gt;0,$E$27=0)</formula>
    </cfRule>
    <cfRule type="cellIs" dxfId="0" priority="244" stopIfTrue="1" operator="lessThan">
      <formula>$G$27+$I$27</formula>
    </cfRule>
  </conditionalFormatting>
  <conditionalFormatting sqref="G27">
    <cfRule type="cellIs" dxfId="0" priority="94" stopIfTrue="1" operator="greaterThan">
      <formula>$F$27</formula>
    </cfRule>
  </conditionalFormatting>
  <conditionalFormatting sqref="I27">
    <cfRule type="cellIs" dxfId="0" priority="110" stopIfTrue="1" operator="greaterThan">
      <formula>$H$27</formula>
    </cfRule>
  </conditionalFormatting>
  <conditionalFormatting sqref="J27">
    <cfRule type="cellIs" dxfId="0" priority="492" stopIfTrue="1" operator="notEqual">
      <formula>SUM($M$27:$Q$27)</formula>
    </cfRule>
    <cfRule type="cellIs" dxfId="0" priority="493" stopIfTrue="1" operator="lessThan">
      <formula>$K$27+$L$27</formula>
    </cfRule>
  </conditionalFormatting>
  <conditionalFormatting sqref="K27:R27">
    <cfRule type="cellIs" dxfId="0" priority="131" stopIfTrue="1" operator="greaterThan">
      <formula>$J$27</formula>
    </cfRule>
  </conditionalFormatting>
  <conditionalFormatting sqref="D28">
    <cfRule type="expression" dxfId="2" priority="196" stopIfTrue="1">
      <formula>IF($J$28&lt;&gt;0,$D$28=0)</formula>
    </cfRule>
    <cfRule type="cellIs" dxfId="0" priority="197" stopIfTrue="1" operator="lessThan">
      <formula>$F$28+$H$28</formula>
    </cfRule>
  </conditionalFormatting>
  <conditionalFormatting sqref="E28">
    <cfRule type="cellIs" dxfId="0" priority="245" stopIfTrue="1" operator="greaterThan">
      <formula>$D$28</formula>
    </cfRule>
    <cfRule type="expression" dxfId="2" priority="246" stopIfTrue="1">
      <formula>IF($J$28&lt;&gt;0,$E$28=0)</formula>
    </cfRule>
    <cfRule type="cellIs" dxfId="0" priority="247" stopIfTrue="1" operator="lessThan">
      <formula>$G$28+$I$28</formula>
    </cfRule>
  </conditionalFormatting>
  <conditionalFormatting sqref="G28">
    <cfRule type="cellIs" dxfId="0" priority="95" stopIfTrue="1" operator="greaterThan">
      <formula>$F$28</formula>
    </cfRule>
  </conditionalFormatting>
  <conditionalFormatting sqref="I28">
    <cfRule type="cellIs" dxfId="0" priority="111" stopIfTrue="1" operator="greaterThan">
      <formula>$H$28</formula>
    </cfRule>
  </conditionalFormatting>
  <conditionalFormatting sqref="J28">
    <cfRule type="cellIs" dxfId="0" priority="494" stopIfTrue="1" operator="notEqual">
      <formula>SUM($M$28:$Q$28)</formula>
    </cfRule>
    <cfRule type="cellIs" dxfId="0" priority="495" stopIfTrue="1" operator="lessThan">
      <formula>$K$28+$L$28</formula>
    </cfRule>
  </conditionalFormatting>
  <conditionalFormatting sqref="K28:R28">
    <cfRule type="cellIs" dxfId="0" priority="132" stopIfTrue="1" operator="greaterThan">
      <formula>$J$28</formula>
    </cfRule>
  </conditionalFormatting>
  <conditionalFormatting sqref="D29">
    <cfRule type="expression" dxfId="2" priority="198" stopIfTrue="1">
      <formula>IF($J$29&lt;&gt;0,$D$29=0)</formula>
    </cfRule>
    <cfRule type="cellIs" dxfId="0" priority="199" stopIfTrue="1" operator="lessThan">
      <formula>$F$29+$H$29</formula>
    </cfRule>
  </conditionalFormatting>
  <conditionalFormatting sqref="E29">
    <cfRule type="cellIs" dxfId="0" priority="248" stopIfTrue="1" operator="greaterThan">
      <formula>$D$29</formula>
    </cfRule>
    <cfRule type="expression" dxfId="2" priority="249" stopIfTrue="1">
      <formula>IF($J$29&lt;&gt;0,$E$29=0)</formula>
    </cfRule>
    <cfRule type="cellIs" dxfId="0" priority="250" stopIfTrue="1" operator="lessThan">
      <formula>$G$29+$I$29</formula>
    </cfRule>
  </conditionalFormatting>
  <conditionalFormatting sqref="G29">
    <cfRule type="cellIs" dxfId="0" priority="96" stopIfTrue="1" operator="greaterThan">
      <formula>$F$29</formula>
    </cfRule>
  </conditionalFormatting>
  <conditionalFormatting sqref="I29">
    <cfRule type="cellIs" dxfId="0" priority="112" stopIfTrue="1" operator="greaterThan">
      <formula>$H$29</formula>
    </cfRule>
  </conditionalFormatting>
  <conditionalFormatting sqref="J29">
    <cfRule type="cellIs" dxfId="0" priority="496" stopIfTrue="1" operator="notEqual">
      <formula>SUM($M$29:$Q$29)</formula>
    </cfRule>
    <cfRule type="cellIs" dxfId="0" priority="497" stopIfTrue="1" operator="lessThan">
      <formula>$K$29+$L$29</formula>
    </cfRule>
  </conditionalFormatting>
  <conditionalFormatting sqref="K29:R29">
    <cfRule type="cellIs" dxfId="0" priority="133" stopIfTrue="1" operator="greaterThan">
      <formula>$J$29</formula>
    </cfRule>
  </conditionalFormatting>
  <pageMargins left="0.15" right="0.09" top="0.4" bottom="0.1" header="0.03" footer="0.04"/>
  <pageSetup paperSize="9" scale="89" orientation="landscape" useFirstPageNumber="1" horizontalDpi="600" vertic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1"/>
  <sheetViews>
    <sheetView showZeros="0" zoomScale="90" zoomScaleNormal="90" topLeftCell="A10" workbookViewId="0">
      <selection activeCell="N13" sqref="N13"/>
    </sheetView>
  </sheetViews>
  <sheetFormatPr defaultColWidth="9" defaultRowHeight="12.75" customHeight="1"/>
  <cols>
    <col min="1" max="1" width="2.71111111111111" style="1" customWidth="1"/>
    <col min="2" max="2" width="5.71111111111111" style="1" customWidth="1"/>
    <col min="3" max="3" width="25.8555555555556" style="1" customWidth="1"/>
    <col min="4" max="4" width="8.71111111111111" style="1" customWidth="1"/>
    <col min="5" max="5" width="8.85555555555556" style="1" customWidth="1"/>
    <col min="6" max="7" width="8" style="1" customWidth="1"/>
    <col min="8" max="9" width="7.85555555555556" style="1" customWidth="1"/>
    <col min="10" max="10" width="10.7111111111111" style="1" customWidth="1"/>
    <col min="11" max="12" width="9.71111111111111" style="1" customWidth="1"/>
    <col min="13" max="16" width="8.14444444444444" style="1" customWidth="1"/>
    <col min="17" max="17" width="8" style="1" customWidth="1"/>
    <col min="18" max="18" width="9.42222222222222" style="1" customWidth="1"/>
    <col min="19" max="257" width="9.14444444444444" style="1"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39"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3.45" customHeight="1" spans="2:18">
      <c r="B4" s="15"/>
      <c r="C4" s="16"/>
      <c r="D4" s="17" t="s">
        <v>56</v>
      </c>
      <c r="E4" s="18" t="s">
        <v>57</v>
      </c>
      <c r="F4" s="18" t="s">
        <v>58</v>
      </c>
      <c r="G4" s="18" t="s">
        <v>57</v>
      </c>
      <c r="H4" s="18" t="s">
        <v>59</v>
      </c>
      <c r="I4" s="18" t="s">
        <v>57</v>
      </c>
      <c r="J4" s="81"/>
      <c r="K4" s="82"/>
      <c r="L4" s="82"/>
      <c r="M4" s="83"/>
      <c r="N4" s="83"/>
      <c r="O4" s="82"/>
      <c r="P4" s="84"/>
      <c r="Q4" s="108"/>
      <c r="R4" s="109"/>
    </row>
    <row r="5" ht="9.75" customHeight="1" spans="2:18">
      <c r="B5" s="19" t="s">
        <v>60</v>
      </c>
      <c r="C5" s="20" t="s">
        <v>61</v>
      </c>
      <c r="D5" s="21">
        <v>1</v>
      </c>
      <c r="E5" s="22">
        <v>2</v>
      </c>
      <c r="F5" s="22">
        <v>3</v>
      </c>
      <c r="G5" s="22">
        <v>4</v>
      </c>
      <c r="H5" s="22">
        <v>5</v>
      </c>
      <c r="I5" s="85">
        <v>6</v>
      </c>
      <c r="J5" s="86">
        <v>7</v>
      </c>
      <c r="K5" s="22">
        <v>8</v>
      </c>
      <c r="L5" s="22">
        <v>9</v>
      </c>
      <c r="M5" s="22">
        <v>10</v>
      </c>
      <c r="N5" s="22">
        <v>11</v>
      </c>
      <c r="O5" s="22">
        <v>12</v>
      </c>
      <c r="P5" s="22">
        <v>13</v>
      </c>
      <c r="Q5" s="22">
        <v>14</v>
      </c>
      <c r="R5" s="110">
        <v>15</v>
      </c>
    </row>
    <row r="6" ht="18" customHeight="1" spans="2:18">
      <c r="B6" s="146" t="s">
        <v>109</v>
      </c>
      <c r="C6" s="41" t="s">
        <v>110</v>
      </c>
      <c r="D6" s="31">
        <f>'3'!D6+'9'!D6</f>
        <v>0</v>
      </c>
      <c r="E6" s="32">
        <f>'3'!E6+'9'!E6</f>
        <v>0</v>
      </c>
      <c r="F6" s="32">
        <f>'3'!F6+'9'!F6</f>
        <v>0</v>
      </c>
      <c r="G6" s="32">
        <f>'3'!G6+'9'!G6</f>
        <v>0</v>
      </c>
      <c r="H6" s="32">
        <f>'3'!H6+'9'!H6</f>
        <v>0</v>
      </c>
      <c r="I6" s="88">
        <f>'3'!I6+'9'!I6</f>
        <v>0</v>
      </c>
      <c r="J6" s="58">
        <f>'3'!J6+'9'!J6</f>
        <v>0</v>
      </c>
      <c r="K6" s="32">
        <f>'3'!K6+'9'!K6</f>
        <v>0</v>
      </c>
      <c r="L6" s="32">
        <f>'3'!L6+'9'!L6</f>
        <v>0</v>
      </c>
      <c r="M6" s="32">
        <f>'3'!M6+'9'!M6</f>
        <v>0</v>
      </c>
      <c r="N6" s="32">
        <f>'3'!N6+'9'!N6</f>
        <v>0</v>
      </c>
      <c r="O6" s="32">
        <f>'3'!O6+'9'!O6</f>
        <v>0</v>
      </c>
      <c r="P6" s="32">
        <f>'3'!P6+'9'!P6</f>
        <v>0</v>
      </c>
      <c r="Q6" s="32">
        <f>'3'!Q6+'9'!Q6</f>
        <v>0</v>
      </c>
      <c r="R6" s="118">
        <f>'3'!R6+'9'!R6</f>
        <v>0</v>
      </c>
    </row>
    <row r="7" ht="18" customHeight="1" spans="2:18">
      <c r="B7" s="23" t="s">
        <v>111</v>
      </c>
      <c r="C7" s="24" t="s">
        <v>112</v>
      </c>
      <c r="D7" s="33">
        <f>'3'!D7+'9'!D7</f>
        <v>0</v>
      </c>
      <c r="E7" s="26">
        <f>'3'!E7+'9'!E7</f>
        <v>0</v>
      </c>
      <c r="F7" s="26">
        <f>'3'!F7+'9'!F7</f>
        <v>0</v>
      </c>
      <c r="G7" s="34">
        <f>'3'!G7+'9'!G7</f>
        <v>0</v>
      </c>
      <c r="H7" s="26">
        <f>'3'!H7+'9'!H7</f>
        <v>0</v>
      </c>
      <c r="I7" s="87">
        <f>'3'!I7+'9'!I7</f>
        <v>0</v>
      </c>
      <c r="J7" s="25">
        <f>'3'!J7+'9'!J7</f>
        <v>0</v>
      </c>
      <c r="K7" s="26">
        <f>'3'!K7+'9'!K7</f>
        <v>0</v>
      </c>
      <c r="L7" s="26">
        <f>'3'!L7+'9'!L7</f>
        <v>0</v>
      </c>
      <c r="M7" s="26">
        <f>'3'!M7+'9'!M7</f>
        <v>0</v>
      </c>
      <c r="N7" s="26">
        <f>'3'!N7+'9'!N7</f>
        <v>0</v>
      </c>
      <c r="O7" s="26">
        <f>'3'!O7+'9'!O7</f>
        <v>0</v>
      </c>
      <c r="P7" s="32">
        <f>'3'!P7+'9'!P7</f>
        <v>0</v>
      </c>
      <c r="Q7" s="26">
        <f>'3'!Q7+'9'!Q7</f>
        <v>0</v>
      </c>
      <c r="R7" s="112">
        <f>'3'!R7+'9'!R7</f>
        <v>0</v>
      </c>
    </row>
    <row r="8" ht="18" customHeight="1" spans="2:18">
      <c r="B8" s="35" t="s">
        <v>113</v>
      </c>
      <c r="C8" s="24" t="s">
        <v>114</v>
      </c>
      <c r="D8" s="36">
        <f>'3'!D8+'9'!D8</f>
        <v>0</v>
      </c>
      <c r="E8" s="26">
        <f>'3'!E8+'9'!E8</f>
        <v>0</v>
      </c>
      <c r="F8" s="26">
        <f>'3'!F8+'9'!F8</f>
        <v>0</v>
      </c>
      <c r="G8" s="26">
        <f>'3'!G8+'9'!G8</f>
        <v>0</v>
      </c>
      <c r="H8" s="26">
        <f>'3'!H8+'9'!H8</f>
        <v>0</v>
      </c>
      <c r="I8" s="87">
        <f>'3'!I8+'9'!I8</f>
        <v>0</v>
      </c>
      <c r="J8" s="25">
        <f>'3'!J8+'9'!J8</f>
        <v>0</v>
      </c>
      <c r="K8" s="26">
        <f>'3'!K8+'9'!K8</f>
        <v>0</v>
      </c>
      <c r="L8" s="26">
        <f>'3'!L8+'9'!L8</f>
        <v>0</v>
      </c>
      <c r="M8" s="26">
        <f>'3'!M8+'9'!M8</f>
        <v>0</v>
      </c>
      <c r="N8" s="26">
        <f>'3'!N8+'9'!N8</f>
        <v>0</v>
      </c>
      <c r="O8" s="26">
        <f>'3'!O8+'9'!O8</f>
        <v>0</v>
      </c>
      <c r="P8" s="26">
        <f>'3'!P8+'9'!P8</f>
        <v>0</v>
      </c>
      <c r="Q8" s="26">
        <f>'3'!Q8+'9'!Q8</f>
        <v>0</v>
      </c>
      <c r="R8" s="111">
        <f>'3'!R8+'9'!R8</f>
        <v>0</v>
      </c>
    </row>
    <row r="9" ht="18" customHeight="1" spans="2:18">
      <c r="B9" s="151" t="s">
        <v>115</v>
      </c>
      <c r="C9" s="60" t="s">
        <v>116</v>
      </c>
      <c r="D9" s="61">
        <f>'3'!D9+'9'!D9</f>
        <v>0</v>
      </c>
      <c r="E9" s="38">
        <f>'3'!E9+'9'!E9</f>
        <v>0</v>
      </c>
      <c r="F9" s="38">
        <f>'3'!F9+'9'!F9</f>
        <v>0</v>
      </c>
      <c r="G9" s="28">
        <f>'3'!G9+'9'!G9</f>
        <v>0</v>
      </c>
      <c r="H9" s="38">
        <f>'3'!H9+'9'!H9</f>
        <v>0</v>
      </c>
      <c r="I9" s="98">
        <f>'3'!I9+'9'!I9</f>
        <v>0</v>
      </c>
      <c r="J9" s="156">
        <f>'3'!J9+'9'!J9</f>
        <v>0</v>
      </c>
      <c r="K9" s="38">
        <f>'3'!K9+'9'!K9</f>
        <v>0</v>
      </c>
      <c r="L9" s="38">
        <f>'3'!L9+'9'!L9</f>
        <v>0</v>
      </c>
      <c r="M9" s="38">
        <f>'3'!M9+'9'!M9</f>
        <v>0</v>
      </c>
      <c r="N9" s="38">
        <f>'3'!N9+'9'!N9</f>
        <v>0</v>
      </c>
      <c r="O9" s="38">
        <f>'3'!O9+'9'!O9</f>
        <v>0</v>
      </c>
      <c r="P9" s="38">
        <f>'3'!P9+'9'!P9</f>
        <v>0</v>
      </c>
      <c r="Q9" s="38">
        <f>'3'!Q9+'9'!Q9</f>
        <v>0</v>
      </c>
      <c r="R9" s="113">
        <f>'3'!R9+'9'!R9</f>
        <v>0</v>
      </c>
    </row>
    <row r="10" ht="18" customHeight="1" spans="2:18">
      <c r="B10" s="23" t="s">
        <v>117</v>
      </c>
      <c r="C10" s="24" t="s">
        <v>118</v>
      </c>
      <c r="D10" s="36">
        <f>'3'!D10+'9'!D10</f>
        <v>0</v>
      </c>
      <c r="E10" s="26">
        <f>'3'!E10+'9'!E10</f>
        <v>0</v>
      </c>
      <c r="F10" s="26">
        <f>'3'!F10+'9'!F10</f>
        <v>0</v>
      </c>
      <c r="G10" s="38">
        <f>'3'!G10+'9'!G10</f>
        <v>0</v>
      </c>
      <c r="H10" s="26">
        <f>'3'!H10+'9'!H10</f>
        <v>0</v>
      </c>
      <c r="I10" s="87">
        <f>'3'!I10+'9'!I10</f>
        <v>0</v>
      </c>
      <c r="J10" s="25">
        <f>'3'!J10+'9'!J10</f>
        <v>0</v>
      </c>
      <c r="K10" s="26">
        <f>'3'!K10+'9'!K10</f>
        <v>0</v>
      </c>
      <c r="L10" s="26">
        <f>'3'!L10+'9'!L10</f>
        <v>0</v>
      </c>
      <c r="M10" s="26">
        <f>'3'!M10+'9'!M10</f>
        <v>0</v>
      </c>
      <c r="N10" s="26">
        <f>'3'!N10+'9'!N10</f>
        <v>0</v>
      </c>
      <c r="O10" s="26">
        <f>'3'!O10+'9'!O10</f>
        <v>0</v>
      </c>
      <c r="P10" s="26">
        <f>'3'!P10+'9'!P10</f>
        <v>0</v>
      </c>
      <c r="Q10" s="26">
        <f>'3'!Q10+'9'!Q10</f>
        <v>0</v>
      </c>
      <c r="R10" s="111">
        <f>'3'!R10+'9'!R10</f>
        <v>0</v>
      </c>
    </row>
    <row r="11" ht="18" customHeight="1" spans="2:18">
      <c r="B11" s="152" t="s">
        <v>119</v>
      </c>
      <c r="C11" s="41" t="s">
        <v>120</v>
      </c>
      <c r="D11" s="31">
        <f>'3'!D11+'9'!D11</f>
        <v>0</v>
      </c>
      <c r="E11" s="26">
        <f>'3'!E11+'9'!E11</f>
        <v>0</v>
      </c>
      <c r="F11" s="34">
        <f>'3'!F11+'9'!F11</f>
        <v>0</v>
      </c>
      <c r="G11" s="39">
        <f>'3'!G11+'9'!G11</f>
        <v>0</v>
      </c>
      <c r="H11" s="34">
        <f>'3'!H11+'9'!H11</f>
        <v>0</v>
      </c>
      <c r="I11" s="157">
        <f>'3'!I11+'9'!I11</f>
        <v>0</v>
      </c>
      <c r="J11" s="158">
        <f>'3'!J11+'9'!J11</f>
        <v>0</v>
      </c>
      <c r="K11" s="32">
        <f>'3'!K11+'9'!K11</f>
        <v>0</v>
      </c>
      <c r="L11" s="32">
        <f>'3'!L11+'9'!L11</f>
        <v>0</v>
      </c>
      <c r="M11" s="32">
        <f>'3'!M11+'9'!M11</f>
        <v>0</v>
      </c>
      <c r="N11" s="32">
        <f>'3'!N11+'9'!N11</f>
        <v>0</v>
      </c>
      <c r="O11" s="32">
        <f>'3'!O11+'9'!O11</f>
        <v>0</v>
      </c>
      <c r="P11" s="32">
        <f>'3'!P11+'9'!P11</f>
        <v>0</v>
      </c>
      <c r="Q11" s="32">
        <f>'3'!Q11+'9'!Q11</f>
        <v>0</v>
      </c>
      <c r="R11" s="112">
        <f>'3'!R11+'9'!R11</f>
        <v>0</v>
      </c>
    </row>
    <row r="12" ht="18" customHeight="1" spans="2:18">
      <c r="B12" s="23" t="s">
        <v>121</v>
      </c>
      <c r="C12" s="24" t="s">
        <v>122</v>
      </c>
      <c r="D12" s="36">
        <f>'3'!D12+'9'!D12</f>
        <v>0</v>
      </c>
      <c r="E12" s="26">
        <f>'3'!E12+'9'!E12</f>
        <v>0</v>
      </c>
      <c r="F12" s="26">
        <f>'3'!F12+'9'!F12</f>
        <v>0</v>
      </c>
      <c r="G12" s="26">
        <f>'3'!G12+'9'!G12</f>
        <v>0</v>
      </c>
      <c r="H12" s="26">
        <f>'3'!H12+'9'!H12</f>
        <v>0</v>
      </c>
      <c r="I12" s="87">
        <f>'3'!I12+'9'!I12</f>
        <v>0</v>
      </c>
      <c r="J12" s="25">
        <f>'3'!J12+'9'!J12</f>
        <v>0</v>
      </c>
      <c r="K12" s="26">
        <f>'3'!K12+'9'!K12</f>
        <v>0</v>
      </c>
      <c r="L12" s="26">
        <f>'3'!L12+'9'!L12</f>
        <v>0</v>
      </c>
      <c r="M12" s="26">
        <f>'3'!M12+'9'!M12</f>
        <v>0</v>
      </c>
      <c r="N12" s="26">
        <f>'3'!N12+'9'!N12</f>
        <v>0</v>
      </c>
      <c r="O12" s="26">
        <f>'3'!O12+'9'!O12</f>
        <v>0</v>
      </c>
      <c r="P12" s="26">
        <f>'3'!P12+'9'!P12</f>
        <v>0</v>
      </c>
      <c r="Q12" s="26">
        <f>'3'!Q12+'9'!Q12</f>
        <v>0</v>
      </c>
      <c r="R12" s="111">
        <f>'3'!R12+'9'!R12</f>
        <v>0</v>
      </c>
    </row>
    <row r="13" ht="18" customHeight="1" spans="2:18">
      <c r="B13" s="23" t="s">
        <v>123</v>
      </c>
      <c r="C13" s="24" t="s">
        <v>124</v>
      </c>
      <c r="D13" s="36">
        <f>'3'!D13+'9'!D13</f>
        <v>0</v>
      </c>
      <c r="E13" s="26">
        <f>'3'!E13+'9'!E13</f>
        <v>0</v>
      </c>
      <c r="F13" s="26">
        <f>'3'!F13+'9'!F13</f>
        <v>0</v>
      </c>
      <c r="G13" s="26">
        <f>'3'!G13+'9'!G13</f>
        <v>0</v>
      </c>
      <c r="H13" s="26">
        <f>'3'!H13+'9'!H13</f>
        <v>0</v>
      </c>
      <c r="I13" s="87">
        <f>'3'!I13+'9'!I13</f>
        <v>0</v>
      </c>
      <c r="J13" s="25">
        <f>'3'!J13+'9'!J13</f>
        <v>0</v>
      </c>
      <c r="K13" s="26">
        <f>'3'!K13+'9'!K13</f>
        <v>0</v>
      </c>
      <c r="L13" s="26">
        <f>'3'!L13+'9'!L13</f>
        <v>0</v>
      </c>
      <c r="M13" s="26">
        <f>'3'!M13+'9'!M13</f>
        <v>0</v>
      </c>
      <c r="N13" s="26">
        <f>'3'!N13+'9'!N13</f>
        <v>0</v>
      </c>
      <c r="O13" s="26">
        <f>'3'!O13+'9'!O13</f>
        <v>0</v>
      </c>
      <c r="P13" s="26">
        <f>'3'!P13+'9'!P13</f>
        <v>0</v>
      </c>
      <c r="Q13" s="26">
        <f>'3'!Q13+'9'!Q13</f>
        <v>0</v>
      </c>
      <c r="R13" s="111">
        <f>'3'!R13+'9'!R13</f>
        <v>0</v>
      </c>
    </row>
    <row r="14" ht="18" customHeight="1" spans="2:18">
      <c r="B14" s="23" t="s">
        <v>125</v>
      </c>
      <c r="C14" s="24" t="s">
        <v>126</v>
      </c>
      <c r="D14" s="33">
        <f>'3'!D14+'9'!D14</f>
        <v>0</v>
      </c>
      <c r="E14" s="26">
        <f>'3'!E14+'9'!E14</f>
        <v>0</v>
      </c>
      <c r="F14" s="26">
        <f>'3'!F14+'9'!F14</f>
        <v>0</v>
      </c>
      <c r="G14" s="28">
        <f>'3'!G14+'9'!G14</f>
        <v>0</v>
      </c>
      <c r="H14" s="26">
        <f>'3'!H14+'9'!H14</f>
        <v>0</v>
      </c>
      <c r="I14" s="87">
        <f>'3'!I14+'9'!I14</f>
        <v>0</v>
      </c>
      <c r="J14" s="25">
        <f>'3'!J14+'9'!J14</f>
        <v>0</v>
      </c>
      <c r="K14" s="26">
        <f>'3'!K14+'9'!K14</f>
        <v>0</v>
      </c>
      <c r="L14" s="26">
        <f>'3'!L14+'9'!L14</f>
        <v>0</v>
      </c>
      <c r="M14" s="26">
        <f>'3'!M14+'9'!M14</f>
        <v>0</v>
      </c>
      <c r="N14" s="26">
        <f>'3'!N14+'9'!N14</f>
        <v>0</v>
      </c>
      <c r="O14" s="26">
        <f>'3'!O14+'9'!O14</f>
        <v>0</v>
      </c>
      <c r="P14" s="26">
        <f>'3'!P14+'9'!P14</f>
        <v>0</v>
      </c>
      <c r="Q14" s="26">
        <f>'3'!Q14+'9'!Q14</f>
        <v>0</v>
      </c>
      <c r="R14" s="111">
        <f>'3'!R14+'9'!R14</f>
        <v>0</v>
      </c>
    </row>
    <row r="15" ht="18" customHeight="1" spans="1:18">
      <c r="A15" s="50">
        <v>16</v>
      </c>
      <c r="B15" s="23" t="s">
        <v>127</v>
      </c>
      <c r="C15" s="24" t="s">
        <v>128</v>
      </c>
      <c r="D15" s="36">
        <f>'3'!D15+'9'!D15</f>
        <v>0</v>
      </c>
      <c r="E15" s="26">
        <f>'3'!E15+'9'!E15</f>
        <v>0</v>
      </c>
      <c r="F15" s="26">
        <f>'3'!F15+'9'!F15</f>
        <v>0</v>
      </c>
      <c r="G15" s="26">
        <f>'3'!G15+'9'!G15</f>
        <v>0</v>
      </c>
      <c r="H15" s="26">
        <f>'3'!H15+'9'!H15</f>
        <v>0</v>
      </c>
      <c r="I15" s="87">
        <f>'3'!I15+'9'!I15</f>
        <v>0</v>
      </c>
      <c r="J15" s="25">
        <f>'3'!J15+'9'!J15</f>
        <v>0</v>
      </c>
      <c r="K15" s="26">
        <f>'3'!K15+'9'!K15</f>
        <v>0</v>
      </c>
      <c r="L15" s="26">
        <f>'3'!L15+'9'!L15</f>
        <v>0</v>
      </c>
      <c r="M15" s="26">
        <f>'3'!M15+'9'!M15</f>
        <v>0</v>
      </c>
      <c r="N15" s="26">
        <f>'3'!N15+'9'!N15</f>
        <v>0</v>
      </c>
      <c r="O15" s="26">
        <f>'3'!O15+'9'!O15</f>
        <v>0</v>
      </c>
      <c r="P15" s="26">
        <f>'3'!P15+'9'!P15</f>
        <v>0</v>
      </c>
      <c r="Q15" s="26">
        <f>'3'!Q15+'9'!Q15</f>
        <v>0</v>
      </c>
      <c r="R15" s="111">
        <f>'3'!R15+'9'!R15</f>
        <v>0</v>
      </c>
    </row>
    <row r="16" ht="18" customHeight="1" spans="2:18">
      <c r="B16" s="23" t="s">
        <v>129</v>
      </c>
      <c r="C16" s="24" t="s">
        <v>130</v>
      </c>
      <c r="D16" s="33">
        <f>'3'!D16+'9'!D16</f>
        <v>0</v>
      </c>
      <c r="E16" s="26">
        <f>'3'!E16+'9'!E16</f>
        <v>0</v>
      </c>
      <c r="F16" s="26">
        <f>'3'!F16+'9'!F16</f>
        <v>0</v>
      </c>
      <c r="G16" s="28">
        <f>'3'!G16+'9'!G16</f>
        <v>0</v>
      </c>
      <c r="H16" s="26">
        <f>'3'!H16+'9'!H16</f>
        <v>0</v>
      </c>
      <c r="I16" s="87">
        <f>'3'!I16+'9'!I16</f>
        <v>0</v>
      </c>
      <c r="J16" s="25">
        <f>'3'!J16+'9'!J16</f>
        <v>0</v>
      </c>
      <c r="K16" s="26">
        <f>'3'!K16+'9'!K16</f>
        <v>0</v>
      </c>
      <c r="L16" s="26">
        <f>'3'!L16+'9'!L16</f>
        <v>0</v>
      </c>
      <c r="M16" s="26">
        <f>'3'!M16+'9'!M16</f>
        <v>0</v>
      </c>
      <c r="N16" s="26">
        <f>'3'!N16+'9'!N16</f>
        <v>0</v>
      </c>
      <c r="O16" s="26">
        <f>'3'!O16+'9'!O16</f>
        <v>0</v>
      </c>
      <c r="P16" s="26">
        <f>'3'!P16+'9'!P16</f>
        <v>0</v>
      </c>
      <c r="Q16" s="26">
        <f>'3'!Q16+'9'!Q16</f>
        <v>0</v>
      </c>
      <c r="R16" s="111">
        <f>'3'!R16+'9'!R16</f>
        <v>0</v>
      </c>
    </row>
    <row r="17" ht="18" customHeight="1" spans="2:18">
      <c r="B17" s="23" t="s">
        <v>131</v>
      </c>
      <c r="C17" s="24" t="s">
        <v>132</v>
      </c>
      <c r="D17" s="36">
        <f>'3'!D17+'9'!D17</f>
        <v>0</v>
      </c>
      <c r="E17" s="26">
        <f>'3'!E17+'9'!E17</f>
        <v>0</v>
      </c>
      <c r="F17" s="26">
        <f>'3'!F17+'9'!F17</f>
        <v>0</v>
      </c>
      <c r="G17" s="26">
        <f>'3'!G17+'9'!G17</f>
        <v>0</v>
      </c>
      <c r="H17" s="26">
        <f>'3'!H17+'9'!H17</f>
        <v>0</v>
      </c>
      <c r="I17" s="87">
        <f>'3'!I17+'9'!I17</f>
        <v>0</v>
      </c>
      <c r="J17" s="25">
        <f>'3'!J17+'9'!J17</f>
        <v>0</v>
      </c>
      <c r="K17" s="26">
        <f>'3'!K17+'9'!K17</f>
        <v>0</v>
      </c>
      <c r="L17" s="26">
        <f>'3'!L17+'9'!L17</f>
        <v>0</v>
      </c>
      <c r="M17" s="26">
        <f>'3'!M17+'9'!M17</f>
        <v>0</v>
      </c>
      <c r="N17" s="26">
        <f>'3'!N17+'9'!N17</f>
        <v>0</v>
      </c>
      <c r="O17" s="26">
        <f>'3'!O17+'9'!O17</f>
        <v>0</v>
      </c>
      <c r="P17" s="26">
        <f>'3'!P17+'9'!P17</f>
        <v>0</v>
      </c>
      <c r="Q17" s="26">
        <f>'3'!Q17+'9'!Q17</f>
        <v>0</v>
      </c>
      <c r="R17" s="111">
        <f>'3'!R17+'9'!R17</f>
        <v>0</v>
      </c>
    </row>
    <row r="18" ht="18" customHeight="1" spans="2:18">
      <c r="B18" s="23" t="s">
        <v>133</v>
      </c>
      <c r="C18" s="24" t="s">
        <v>134</v>
      </c>
      <c r="D18" s="36">
        <f>'3'!D18+'9'!D18</f>
        <v>0</v>
      </c>
      <c r="E18" s="26">
        <f>'3'!E18+'9'!E18</f>
        <v>0</v>
      </c>
      <c r="F18" s="26">
        <f>'3'!F18+'9'!F18</f>
        <v>0</v>
      </c>
      <c r="G18" s="26">
        <f>'3'!G18+'9'!G18</f>
        <v>0</v>
      </c>
      <c r="H18" s="26">
        <f>'3'!H18+'9'!H18</f>
        <v>0</v>
      </c>
      <c r="I18" s="87">
        <f>'3'!I18+'9'!I18</f>
        <v>0</v>
      </c>
      <c r="J18" s="25">
        <f>'3'!J18+'9'!J18</f>
        <v>0</v>
      </c>
      <c r="K18" s="26">
        <f>'3'!K18+'9'!K18</f>
        <v>0</v>
      </c>
      <c r="L18" s="26">
        <f>'3'!L18+'9'!L18</f>
        <v>0</v>
      </c>
      <c r="M18" s="26">
        <f>'3'!M18+'9'!M18</f>
        <v>0</v>
      </c>
      <c r="N18" s="26">
        <f>'3'!N18+'9'!N18</f>
        <v>0</v>
      </c>
      <c r="O18" s="26">
        <f>'3'!O18+'9'!O18</f>
        <v>0</v>
      </c>
      <c r="P18" s="26">
        <f>'3'!P18+'9'!P18</f>
        <v>0</v>
      </c>
      <c r="Q18" s="26">
        <f>'3'!Q18+'9'!Q18</f>
        <v>0</v>
      </c>
      <c r="R18" s="111">
        <f>'3'!R18+'9'!R18</f>
        <v>0</v>
      </c>
    </row>
    <row r="19" ht="18" customHeight="1" spans="2:18">
      <c r="B19" s="23" t="s">
        <v>135</v>
      </c>
      <c r="C19" s="24" t="s">
        <v>136</v>
      </c>
      <c r="D19" s="36">
        <f>'3'!D19+'9'!D19</f>
        <v>0</v>
      </c>
      <c r="E19" s="26">
        <f>'3'!E19+'9'!E19</f>
        <v>0</v>
      </c>
      <c r="F19" s="26">
        <f>'3'!F19+'9'!F19</f>
        <v>0</v>
      </c>
      <c r="G19" s="26">
        <f>'3'!G19+'9'!G19</f>
        <v>0</v>
      </c>
      <c r="H19" s="26">
        <f>'3'!H19+'9'!H19</f>
        <v>0</v>
      </c>
      <c r="I19" s="87">
        <f>'3'!I19+'9'!I19</f>
        <v>0</v>
      </c>
      <c r="J19" s="25">
        <f>'3'!J19+'9'!J19</f>
        <v>0</v>
      </c>
      <c r="K19" s="26">
        <f>'3'!K19+'9'!K19</f>
        <v>0</v>
      </c>
      <c r="L19" s="26">
        <f>'3'!L19+'9'!L19</f>
        <v>0</v>
      </c>
      <c r="M19" s="26">
        <f>'3'!M19+'9'!M19</f>
        <v>0</v>
      </c>
      <c r="N19" s="26">
        <f>'3'!N19+'9'!N19</f>
        <v>0</v>
      </c>
      <c r="O19" s="26">
        <f>'3'!O19+'9'!O19</f>
        <v>0</v>
      </c>
      <c r="P19" s="26">
        <f>'3'!P19+'9'!P19</f>
        <v>0</v>
      </c>
      <c r="Q19" s="26">
        <f>'3'!Q19+'9'!Q19</f>
        <v>0</v>
      </c>
      <c r="R19" s="111">
        <f>'3'!R19+'9'!R19</f>
        <v>0</v>
      </c>
    </row>
    <row r="20" ht="18" customHeight="1" spans="2:18">
      <c r="B20" s="23" t="s">
        <v>137</v>
      </c>
      <c r="C20" s="24" t="s">
        <v>138</v>
      </c>
      <c r="D20" s="36">
        <f>'3'!D20+'9'!D20</f>
        <v>0</v>
      </c>
      <c r="E20" s="26">
        <f>'3'!E20+'9'!E20</f>
        <v>0</v>
      </c>
      <c r="F20" s="26">
        <f>'3'!F20+'9'!F20</f>
        <v>0</v>
      </c>
      <c r="G20" s="26">
        <f>'3'!G20+'9'!G20</f>
        <v>0</v>
      </c>
      <c r="H20" s="26">
        <f>'3'!H20+'9'!H20</f>
        <v>0</v>
      </c>
      <c r="I20" s="87">
        <f>'3'!I20+'9'!I20</f>
        <v>0</v>
      </c>
      <c r="J20" s="25">
        <f>'3'!J20+'9'!J20</f>
        <v>0</v>
      </c>
      <c r="K20" s="26">
        <f>'3'!K20+'9'!K20</f>
        <v>0</v>
      </c>
      <c r="L20" s="26">
        <f>'3'!L20+'9'!L20</f>
        <v>0</v>
      </c>
      <c r="M20" s="26">
        <f>'3'!M20+'9'!M20</f>
        <v>0</v>
      </c>
      <c r="N20" s="26">
        <f>'3'!N20+'9'!N20</f>
        <v>0</v>
      </c>
      <c r="O20" s="26">
        <f>'3'!O20+'9'!O20</f>
        <v>0</v>
      </c>
      <c r="P20" s="26">
        <f>'3'!P20+'9'!P20</f>
        <v>0</v>
      </c>
      <c r="Q20" s="26">
        <f>'3'!Q20+'9'!Q20</f>
        <v>0</v>
      </c>
      <c r="R20" s="111">
        <f>'3'!R20+'9'!R20</f>
        <v>0</v>
      </c>
    </row>
    <row r="21" ht="18" customHeight="1" spans="2:18">
      <c r="B21" s="23" t="s">
        <v>139</v>
      </c>
      <c r="C21" s="24" t="s">
        <v>140</v>
      </c>
      <c r="D21" s="33">
        <f>'3'!D21+'9'!D21</f>
        <v>0</v>
      </c>
      <c r="E21" s="26">
        <f>'3'!E21+'9'!E21</f>
        <v>0</v>
      </c>
      <c r="F21" s="26">
        <f>'3'!F21+'9'!F21</f>
        <v>0</v>
      </c>
      <c r="G21" s="26">
        <f>'3'!G21+'9'!G21</f>
        <v>0</v>
      </c>
      <c r="H21" s="26">
        <f>'3'!H21+'9'!H21</f>
        <v>0</v>
      </c>
      <c r="I21" s="87">
        <f>'3'!I21+'9'!I21</f>
        <v>0</v>
      </c>
      <c r="J21" s="25">
        <f>'3'!J21+'9'!J21</f>
        <v>0</v>
      </c>
      <c r="K21" s="26">
        <f>'3'!K21+'9'!K21</f>
        <v>0</v>
      </c>
      <c r="L21" s="26">
        <f>'3'!L21+'9'!L21</f>
        <v>0</v>
      </c>
      <c r="M21" s="26">
        <f>'3'!M21+'9'!M21</f>
        <v>0</v>
      </c>
      <c r="N21" s="26">
        <f>'3'!N21+'9'!N21</f>
        <v>0</v>
      </c>
      <c r="O21" s="26">
        <f>'3'!O21+'9'!O21</f>
        <v>0</v>
      </c>
      <c r="P21" s="26">
        <f>'3'!P21+'9'!P21</f>
        <v>0</v>
      </c>
      <c r="Q21" s="26">
        <f>'3'!Q21+'9'!Q21</f>
        <v>0</v>
      </c>
      <c r="R21" s="111">
        <f>'3'!R21+'9'!R21</f>
        <v>0</v>
      </c>
    </row>
    <row r="22" ht="18" customHeight="1" spans="2:18">
      <c r="B22" s="23" t="s">
        <v>141</v>
      </c>
      <c r="C22" s="24" t="s">
        <v>142</v>
      </c>
      <c r="D22" s="36">
        <f>'3'!D22+'9'!D22</f>
        <v>0</v>
      </c>
      <c r="E22" s="26">
        <f>'3'!E22+'9'!E22</f>
        <v>0</v>
      </c>
      <c r="F22" s="26">
        <f>'3'!F22+'9'!F22</f>
        <v>0</v>
      </c>
      <c r="G22" s="26">
        <f>'3'!G22+'9'!G22</f>
        <v>0</v>
      </c>
      <c r="H22" s="26">
        <f>'3'!H22+'9'!H22</f>
        <v>0</v>
      </c>
      <c r="I22" s="87">
        <f>'3'!I22+'9'!I22</f>
        <v>0</v>
      </c>
      <c r="J22" s="25">
        <f>'3'!J22+'9'!J22</f>
        <v>0</v>
      </c>
      <c r="K22" s="26">
        <f>'3'!K22+'9'!K22</f>
        <v>0</v>
      </c>
      <c r="L22" s="26">
        <f>'3'!L22+'9'!L22</f>
        <v>0</v>
      </c>
      <c r="M22" s="26">
        <f>'3'!M22+'9'!M22</f>
        <v>0</v>
      </c>
      <c r="N22" s="26">
        <f>'3'!N22+'9'!N22</f>
        <v>0</v>
      </c>
      <c r="O22" s="26">
        <f>'3'!O22+'9'!O22</f>
        <v>0</v>
      </c>
      <c r="P22" s="26">
        <f>'3'!P22+'9'!P22</f>
        <v>0</v>
      </c>
      <c r="Q22" s="26">
        <f>'3'!Q22+'9'!Q22</f>
        <v>0</v>
      </c>
      <c r="R22" s="111">
        <f>'3'!R22+'9'!R22</f>
        <v>0</v>
      </c>
    </row>
    <row r="23" ht="18" customHeight="1" spans="2:18">
      <c r="B23" s="23" t="s">
        <v>143</v>
      </c>
      <c r="C23" s="24" t="s">
        <v>144</v>
      </c>
      <c r="D23" s="33">
        <f>'3'!D23+'9'!D23</f>
        <v>0</v>
      </c>
      <c r="E23" s="26">
        <f>'3'!E23+'9'!E23</f>
        <v>0</v>
      </c>
      <c r="F23" s="26">
        <f>'3'!F23+'9'!F23</f>
        <v>0</v>
      </c>
      <c r="G23" s="26">
        <f>'3'!G23+'9'!G23</f>
        <v>0</v>
      </c>
      <c r="H23" s="26">
        <f>'3'!H23+'9'!H23</f>
        <v>0</v>
      </c>
      <c r="I23" s="87">
        <f>'3'!I23+'9'!I23</f>
        <v>0</v>
      </c>
      <c r="J23" s="25">
        <f>'3'!J23+'9'!J23</f>
        <v>0</v>
      </c>
      <c r="K23" s="26">
        <f>'3'!K23+'9'!K23</f>
        <v>0</v>
      </c>
      <c r="L23" s="26">
        <f>'3'!L23+'9'!L23</f>
        <v>0</v>
      </c>
      <c r="M23" s="26">
        <f>'3'!M23+'9'!M23</f>
        <v>0</v>
      </c>
      <c r="N23" s="26">
        <f>'3'!N23+'9'!N23</f>
        <v>0</v>
      </c>
      <c r="O23" s="26">
        <f>'3'!O23+'9'!O23</f>
        <v>0</v>
      </c>
      <c r="P23" s="26">
        <f>'3'!P23+'9'!P23</f>
        <v>0</v>
      </c>
      <c r="Q23" s="26">
        <f>'3'!Q23+'9'!Q23</f>
        <v>0</v>
      </c>
      <c r="R23" s="111">
        <f>'3'!R23+'9'!R23</f>
        <v>0</v>
      </c>
    </row>
    <row r="24" ht="18" customHeight="1" spans="2:18">
      <c r="B24" s="23" t="s">
        <v>145</v>
      </c>
      <c r="C24" s="24" t="s">
        <v>146</v>
      </c>
      <c r="D24" s="36">
        <f>'3'!D24+'9'!D24</f>
        <v>0</v>
      </c>
      <c r="E24" s="26">
        <f>'3'!E24+'9'!E24</f>
        <v>0</v>
      </c>
      <c r="F24" s="26">
        <f>'3'!F24+'9'!F24</f>
        <v>0</v>
      </c>
      <c r="G24" s="26">
        <f>'3'!G24+'9'!G24</f>
        <v>0</v>
      </c>
      <c r="H24" s="26">
        <f>'3'!H24+'9'!H24</f>
        <v>0</v>
      </c>
      <c r="I24" s="87">
        <f>'3'!I24+'9'!I24</f>
        <v>0</v>
      </c>
      <c r="J24" s="25">
        <f>'3'!J24+'9'!J24</f>
        <v>0</v>
      </c>
      <c r="K24" s="26">
        <f>'3'!K24+'9'!K24</f>
        <v>0</v>
      </c>
      <c r="L24" s="26">
        <f>'3'!L24+'9'!L24</f>
        <v>0</v>
      </c>
      <c r="M24" s="26">
        <f>'3'!M24+'9'!M24</f>
        <v>0</v>
      </c>
      <c r="N24" s="26">
        <f>'3'!N24+'9'!N24</f>
        <v>0</v>
      </c>
      <c r="O24" s="26">
        <f>'3'!O24+'9'!O24</f>
        <v>0</v>
      </c>
      <c r="P24" s="26">
        <f>'3'!P24+'9'!P24</f>
        <v>0</v>
      </c>
      <c r="Q24" s="26">
        <f>'3'!Q24+'9'!Q24</f>
        <v>0</v>
      </c>
      <c r="R24" s="111">
        <f>'3'!R24+'9'!R24</f>
        <v>0</v>
      </c>
    </row>
    <row r="25" ht="18" customHeight="1" spans="2:18">
      <c r="B25" s="23" t="s">
        <v>147</v>
      </c>
      <c r="C25" s="24" t="s">
        <v>148</v>
      </c>
      <c r="D25" s="36">
        <f>'3'!D25+'9'!D25</f>
        <v>0</v>
      </c>
      <c r="E25" s="26">
        <f>'3'!E25+'9'!E25</f>
        <v>0</v>
      </c>
      <c r="F25" s="26">
        <f>'3'!F25+'9'!F25</f>
        <v>0</v>
      </c>
      <c r="G25" s="26">
        <f>'3'!G25+'9'!G25</f>
        <v>0</v>
      </c>
      <c r="H25" s="26">
        <f>'3'!H25+'9'!H25</f>
        <v>0</v>
      </c>
      <c r="I25" s="87">
        <f>'3'!I25+'9'!I25</f>
        <v>0</v>
      </c>
      <c r="J25" s="25">
        <f>'3'!J25+'9'!J25</f>
        <v>0</v>
      </c>
      <c r="K25" s="26">
        <f>'3'!K25+'9'!K25</f>
        <v>0</v>
      </c>
      <c r="L25" s="26">
        <f>'3'!L25+'9'!L25</f>
        <v>0</v>
      </c>
      <c r="M25" s="26">
        <f>'3'!M25+'9'!M25</f>
        <v>0</v>
      </c>
      <c r="N25" s="26">
        <f>'3'!N25+'9'!N25</f>
        <v>0</v>
      </c>
      <c r="O25" s="26">
        <f>'3'!O25+'9'!O25</f>
        <v>0</v>
      </c>
      <c r="P25" s="26">
        <f>'3'!P25+'9'!P25</f>
        <v>0</v>
      </c>
      <c r="Q25" s="26">
        <f>'3'!Q25+'9'!Q25</f>
        <v>0</v>
      </c>
      <c r="R25" s="111">
        <f>'3'!R25+'9'!R25</f>
        <v>0</v>
      </c>
    </row>
    <row r="26" ht="22.15" customHeight="1" spans="2:18">
      <c r="B26" s="23" t="s">
        <v>149</v>
      </c>
      <c r="C26" s="24" t="s">
        <v>150</v>
      </c>
      <c r="D26" s="36">
        <f>'3'!D26+'9'!D26</f>
        <v>0</v>
      </c>
      <c r="E26" s="26">
        <f>'3'!E26+'9'!E26</f>
        <v>0</v>
      </c>
      <c r="F26" s="26">
        <f>'3'!F26+'9'!F26</f>
        <v>0</v>
      </c>
      <c r="G26" s="26">
        <f>'3'!G26+'9'!G26</f>
        <v>0</v>
      </c>
      <c r="H26" s="26">
        <f>'3'!H26+'9'!H26</f>
        <v>0</v>
      </c>
      <c r="I26" s="87">
        <f>'3'!I26+'9'!I26</f>
        <v>0</v>
      </c>
      <c r="J26" s="25">
        <f>'3'!J26+'9'!J26</f>
        <v>0</v>
      </c>
      <c r="K26" s="26">
        <f>'3'!K26+'9'!K26</f>
        <v>0</v>
      </c>
      <c r="L26" s="26">
        <f>'3'!L26+'9'!L26</f>
        <v>0</v>
      </c>
      <c r="M26" s="26">
        <f>'3'!M26+'9'!M26</f>
        <v>0</v>
      </c>
      <c r="N26" s="26">
        <f>'3'!N26+'9'!N26</f>
        <v>0</v>
      </c>
      <c r="O26" s="26">
        <f>'3'!O26+'9'!O26</f>
        <v>0</v>
      </c>
      <c r="P26" s="26">
        <f>'3'!P26+'9'!P26</f>
        <v>0</v>
      </c>
      <c r="Q26" s="26">
        <f>'3'!Q26+'9'!Q26</f>
        <v>0</v>
      </c>
      <c r="R26" s="111">
        <f>'3'!R26+'9'!R26</f>
        <v>0</v>
      </c>
    </row>
    <row r="27" ht="18" customHeight="1" spans="2:18">
      <c r="B27" s="23" t="s">
        <v>151</v>
      </c>
      <c r="C27" s="24" t="s">
        <v>152</v>
      </c>
      <c r="D27" s="36">
        <f>'3'!D27+'9'!D27</f>
        <v>0</v>
      </c>
      <c r="E27" s="26">
        <f>'3'!E27+'9'!E27</f>
        <v>0</v>
      </c>
      <c r="F27" s="26">
        <f>'3'!F27+'9'!F27</f>
        <v>0</v>
      </c>
      <c r="G27" s="26">
        <f>'3'!G27+'9'!G27</f>
        <v>0</v>
      </c>
      <c r="H27" s="26">
        <f>'3'!H27+'9'!H27</f>
        <v>0</v>
      </c>
      <c r="I27" s="87">
        <f>'3'!I27+'9'!I27</f>
        <v>0</v>
      </c>
      <c r="J27" s="25">
        <f>'3'!J27+'9'!J27</f>
        <v>0</v>
      </c>
      <c r="K27" s="26">
        <f>'3'!K27+'9'!K27</f>
        <v>0</v>
      </c>
      <c r="L27" s="26">
        <f>'3'!L27+'9'!L27</f>
        <v>0</v>
      </c>
      <c r="M27" s="26">
        <f>'3'!M27+'9'!M27</f>
        <v>0</v>
      </c>
      <c r="N27" s="26">
        <f>'3'!N27+'9'!N27</f>
        <v>0</v>
      </c>
      <c r="O27" s="26">
        <f>'3'!O27+'9'!O27</f>
        <v>0</v>
      </c>
      <c r="P27" s="26">
        <f>'3'!P27+'9'!P27</f>
        <v>0</v>
      </c>
      <c r="Q27" s="26">
        <f>'3'!Q27+'9'!Q27</f>
        <v>0</v>
      </c>
      <c r="R27" s="111">
        <f>'3'!R27+'9'!R27</f>
        <v>0</v>
      </c>
    </row>
    <row r="28" ht="18" customHeight="1" spans="2:18">
      <c r="B28" s="20" t="s">
        <v>153</v>
      </c>
      <c r="C28" s="55" t="s">
        <v>154</v>
      </c>
      <c r="D28" s="61">
        <f>'3'!D28+'9'!D28</f>
        <v>0</v>
      </c>
      <c r="E28" s="38">
        <f>'3'!E28+'9'!E28</f>
        <v>0</v>
      </c>
      <c r="F28" s="38">
        <f>'3'!F28+'9'!F28</f>
        <v>0</v>
      </c>
      <c r="G28" s="38">
        <f>'3'!G28+'9'!G28</f>
        <v>0</v>
      </c>
      <c r="H28" s="38">
        <f>'3'!H28+'9'!H28</f>
        <v>0</v>
      </c>
      <c r="I28" s="98">
        <f>'3'!I28+'9'!I28</f>
        <v>0</v>
      </c>
      <c r="J28" s="156">
        <f>'3'!J28+'9'!J28</f>
        <v>0</v>
      </c>
      <c r="K28" s="38">
        <f>'3'!K28+'9'!K28</f>
        <v>0</v>
      </c>
      <c r="L28" s="38">
        <f>'3'!L28+'9'!L28</f>
        <v>0</v>
      </c>
      <c r="M28" s="38">
        <f>'3'!M28+'9'!M28</f>
        <v>0</v>
      </c>
      <c r="N28" s="38">
        <f>'3'!N28+'9'!N28</f>
        <v>0</v>
      </c>
      <c r="O28" s="38">
        <f>'3'!O28+'9'!O28</f>
        <v>0</v>
      </c>
      <c r="P28" s="38">
        <f>'3'!P28+'9'!P28</f>
        <v>0</v>
      </c>
      <c r="Q28" s="38">
        <f>'3'!Q28+'9'!Q28</f>
        <v>0</v>
      </c>
      <c r="R28" s="113">
        <f>'3'!R28+'9'!R28</f>
        <v>0</v>
      </c>
    </row>
    <row r="29" ht="18" customHeight="1" spans="2:18">
      <c r="B29" s="40" t="s">
        <v>155</v>
      </c>
      <c r="C29" s="41" t="s">
        <v>156</v>
      </c>
      <c r="D29" s="97">
        <f>'3'!D29+'9'!D29</f>
        <v>0</v>
      </c>
      <c r="E29" s="57">
        <f>'3'!E29+'9'!E29</f>
        <v>0</v>
      </c>
      <c r="F29" s="57">
        <f>'3'!F29+'9'!F29</f>
        <v>0</v>
      </c>
      <c r="G29" s="57">
        <f>'3'!G29+'9'!G29</f>
        <v>0</v>
      </c>
      <c r="H29" s="57">
        <f>'3'!H29+'9'!H29</f>
        <v>0</v>
      </c>
      <c r="I29" s="96">
        <f>'3'!I29+'9'!I29</f>
        <v>0</v>
      </c>
      <c r="J29" s="97">
        <f>'3'!J29+'9'!J29</f>
        <v>0</v>
      </c>
      <c r="K29" s="57">
        <f>'3'!K29+'9'!K29</f>
        <v>0</v>
      </c>
      <c r="L29" s="57">
        <f>'3'!L29+'9'!L29</f>
        <v>0</v>
      </c>
      <c r="M29" s="57">
        <f>'3'!M29+'9'!M29</f>
        <v>0</v>
      </c>
      <c r="N29" s="57">
        <f>'3'!N29+'9'!N29</f>
        <v>0</v>
      </c>
      <c r="O29" s="57">
        <f>'3'!O29+'9'!O29</f>
        <v>0</v>
      </c>
      <c r="P29" s="57">
        <f>'3'!P29+'9'!P29</f>
        <v>0</v>
      </c>
      <c r="Q29" s="57">
        <f>'3'!Q29+'9'!Q29</f>
        <v>0</v>
      </c>
      <c r="R29" s="118">
        <f>'3'!R29+'9'!R29</f>
        <v>0</v>
      </c>
    </row>
    <row r="30" ht="25.15" customHeight="1" spans="2:18">
      <c r="B30" s="23" t="s">
        <v>157</v>
      </c>
      <c r="C30" s="174" t="s">
        <v>158</v>
      </c>
      <c r="D30" s="153">
        <f>'3'!D30+'9'!D30</f>
        <v>0</v>
      </c>
      <c r="E30" s="32">
        <f>'3'!E30+'9'!E30</f>
        <v>0</v>
      </c>
      <c r="F30" s="32">
        <f>'3'!F30+'9'!F30</f>
        <v>0</v>
      </c>
      <c r="G30" s="32">
        <f>'3'!G30+'9'!G30</f>
        <v>0</v>
      </c>
      <c r="H30" s="32">
        <f>'3'!H30+'9'!H30</f>
        <v>0</v>
      </c>
      <c r="I30" s="88">
        <f>'3'!I30+'9'!I30</f>
        <v>0</v>
      </c>
      <c r="J30" s="58">
        <f>'3'!J30+'9'!J30</f>
        <v>0</v>
      </c>
      <c r="K30" s="32">
        <f>'3'!K30+'9'!K30</f>
        <v>0</v>
      </c>
      <c r="L30" s="32">
        <f>'3'!L30+'9'!L30</f>
        <v>0</v>
      </c>
      <c r="M30" s="32">
        <f>'3'!M30+'9'!M30</f>
        <v>0</v>
      </c>
      <c r="N30" s="32">
        <f>'3'!N30+'9'!N30</f>
        <v>0</v>
      </c>
      <c r="O30" s="32">
        <f>'3'!O30+'9'!O30</f>
        <v>0</v>
      </c>
      <c r="P30" s="32">
        <f>'3'!P30+'9'!P30</f>
        <v>0</v>
      </c>
      <c r="Q30" s="32">
        <f>'3'!Q30+'9'!Q30</f>
        <v>0</v>
      </c>
      <c r="R30" s="111">
        <f>'3'!R30+'9'!R30</f>
        <v>0</v>
      </c>
    </row>
    <row r="31" ht="16.9" customHeight="1" spans="2:18">
      <c r="B31" s="20" t="s">
        <v>159</v>
      </c>
      <c r="C31" s="55" t="s">
        <v>160</v>
      </c>
      <c r="D31" s="160">
        <f>'3'!D31+'9'!D31</f>
        <v>0</v>
      </c>
      <c r="E31" s="95">
        <f>'3'!E31+'9'!E31</f>
        <v>0</v>
      </c>
      <c r="F31" s="95">
        <f>'3'!F31+'9'!F31</f>
        <v>0</v>
      </c>
      <c r="G31" s="95">
        <f>'3'!G31+'9'!G31</f>
        <v>0</v>
      </c>
      <c r="H31" s="95">
        <f>'3'!H31+'9'!H31</f>
        <v>0</v>
      </c>
      <c r="I31" s="159">
        <f>'3'!I31+'9'!I31</f>
        <v>0</v>
      </c>
      <c r="J31" s="91">
        <f>'3'!J31+'9'!J31</f>
        <v>0</v>
      </c>
      <c r="K31" s="95">
        <f>'3'!K31+'9'!K31</f>
        <v>0</v>
      </c>
      <c r="L31" s="95">
        <f>'3'!L31+'9'!L31</f>
        <v>0</v>
      </c>
      <c r="M31" s="95">
        <f>'3'!M31+'9'!M31</f>
        <v>0</v>
      </c>
      <c r="N31" s="95">
        <f>'3'!N31+'9'!N31</f>
        <v>0</v>
      </c>
      <c r="O31" s="95">
        <f>'3'!O31+'9'!O31</f>
        <v>0</v>
      </c>
      <c r="P31" s="95">
        <f>'3'!P31+'9'!P31</f>
        <v>0</v>
      </c>
      <c r="Q31" s="95">
        <f>'3'!Q31+'9'!Q31</f>
        <v>0</v>
      </c>
      <c r="R31" s="161">
        <f>'3'!R31+'9'!R31</f>
        <v>0</v>
      </c>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87" stopIfTrue="1">
      <formula>IF($J$6&lt;&gt;0,$D$6=0)</formula>
    </cfRule>
    <cfRule type="cellIs" dxfId="0" priority="88" stopIfTrue="1" operator="lessThan">
      <formula>$F$6+$H$6</formula>
    </cfRule>
  </conditionalFormatting>
  <conditionalFormatting sqref="E6">
    <cfRule type="cellIs" dxfId="0" priority="137" stopIfTrue="1" operator="greaterThan">
      <formula>$D$6</formula>
    </cfRule>
    <cfRule type="expression" dxfId="2" priority="138" stopIfTrue="1">
      <formula>IF($J$6&lt;&gt;0,$E$6=0)</formula>
    </cfRule>
    <cfRule type="cellIs" dxfId="0" priority="139" stopIfTrue="1" operator="lessThan">
      <formula>$G$6+$I$6</formula>
    </cfRule>
  </conditionalFormatting>
  <conditionalFormatting sqref="G6">
    <cfRule type="cellIs" dxfId="0" priority="53" stopIfTrue="1" operator="greaterThan">
      <formula>$F$6</formula>
    </cfRule>
  </conditionalFormatting>
  <conditionalFormatting sqref="I6">
    <cfRule type="cellIs" dxfId="0" priority="58" stopIfTrue="1" operator="greaterThan">
      <formula>$H$6</formula>
    </cfRule>
  </conditionalFormatting>
  <conditionalFormatting sqref="J6">
    <cfRule type="cellIs" dxfId="0" priority="490" stopIfTrue="1" operator="notEqual">
      <formula>SUM($M$6:$Q$6)</formula>
    </cfRule>
    <cfRule type="cellIs" dxfId="0" priority="491" stopIfTrue="1" operator="lessThan">
      <formula>$K$6+$L$6</formula>
    </cfRule>
  </conditionalFormatting>
  <conditionalFormatting sqref="K6:R6">
    <cfRule type="cellIs" dxfId="0" priority="61" stopIfTrue="1" operator="greaterThan">
      <formula>$J$6</formula>
    </cfRule>
  </conditionalFormatting>
  <conditionalFormatting sqref="D7">
    <cfRule type="expression" dxfId="2" priority="89" stopIfTrue="1">
      <formula>IF($J$7&lt;&gt;0,$D$7=0)</formula>
    </cfRule>
    <cfRule type="cellIs" dxfId="0" priority="90" stopIfTrue="1" operator="lessThan">
      <formula>$F$7+$H$7</formula>
    </cfRule>
  </conditionalFormatting>
  <conditionalFormatting sqref="E7">
    <cfRule type="cellIs" dxfId="0" priority="140" stopIfTrue="1" operator="greaterThan">
      <formula>$D$7</formula>
    </cfRule>
    <cfRule type="expression" dxfId="2" priority="141" stopIfTrue="1">
      <formula>IF($J$7&lt;&gt;0,$E$7=0)</formula>
    </cfRule>
    <cfRule type="cellIs" dxfId="0" priority="142" stopIfTrue="1" operator="lessThan">
      <formula>$G$7+$I$7</formula>
    </cfRule>
  </conditionalFormatting>
  <conditionalFormatting sqref="G7">
    <cfRule type="cellIs" dxfId="0" priority="13" stopIfTrue="1" operator="greaterThan">
      <formula>$F$7</formula>
    </cfRule>
  </conditionalFormatting>
  <conditionalFormatting sqref="I7">
    <cfRule type="cellIs" dxfId="0" priority="57" stopIfTrue="1" operator="greaterThan">
      <formula>$H$7</formula>
    </cfRule>
  </conditionalFormatting>
  <conditionalFormatting sqref="J7">
    <cfRule type="cellIs" dxfId="0" priority="492" stopIfTrue="1" operator="notEqual">
      <formula>SUM($M$7:$Q$7)</formula>
    </cfRule>
    <cfRule type="cellIs" dxfId="0" priority="493" stopIfTrue="1" operator="lessThan">
      <formula>$K$7+$L$7</formula>
    </cfRule>
  </conditionalFormatting>
  <conditionalFormatting sqref="K7:R7">
    <cfRule type="cellIs" dxfId="0" priority="62" stopIfTrue="1" operator="greaterThan">
      <formula>$J$7</formula>
    </cfRule>
  </conditionalFormatting>
  <conditionalFormatting sqref="D8">
    <cfRule type="expression" dxfId="2" priority="91" stopIfTrue="1">
      <formula>IF($J$8&lt;&gt;0,$D$8=0)</formula>
    </cfRule>
    <cfRule type="cellIs" dxfId="0" priority="92" stopIfTrue="1" operator="lessThan">
      <formula>$F$8+$H$8</formula>
    </cfRule>
  </conditionalFormatting>
  <conditionalFormatting sqref="E8">
    <cfRule type="cellIs" dxfId="0" priority="143" stopIfTrue="1" operator="greaterThan">
      <formula>$D$8</formula>
    </cfRule>
    <cfRule type="expression" dxfId="2" priority="144" stopIfTrue="1">
      <formula>IF($J$8&lt;&gt;0,$E$8=0)</formula>
    </cfRule>
    <cfRule type="cellIs" dxfId="0" priority="145" stopIfTrue="1" operator="lessThan">
      <formula>$G$8+$I$8</formula>
    </cfRule>
  </conditionalFormatting>
  <conditionalFormatting sqref="G8">
    <cfRule type="cellIs" dxfId="0" priority="14" stopIfTrue="1" operator="greaterThan">
      <formula>$F$8</formula>
    </cfRule>
  </conditionalFormatting>
  <conditionalFormatting sqref="I8">
    <cfRule type="cellIs" dxfId="0" priority="56" stopIfTrue="1" operator="greaterThan">
      <formula>$H$8</formula>
    </cfRule>
  </conditionalFormatting>
  <conditionalFormatting sqref="J8">
    <cfRule type="cellIs" dxfId="0" priority="494" stopIfTrue="1" operator="notEqual">
      <formula>SUM($M$8:$Q$8)</formula>
    </cfRule>
    <cfRule type="cellIs" dxfId="0" priority="495" stopIfTrue="1" operator="lessThan">
      <formula>$K$8+$L$8</formula>
    </cfRule>
  </conditionalFormatting>
  <conditionalFormatting sqref="K8:R8">
    <cfRule type="cellIs" dxfId="0" priority="63" stopIfTrue="1" operator="greaterThan">
      <formula>$J$8</formula>
    </cfRule>
  </conditionalFormatting>
  <conditionalFormatting sqref="D9">
    <cfRule type="expression" dxfId="2" priority="93" stopIfTrue="1">
      <formula>IF($J$9&lt;&gt;0,$D$9=0)</formula>
    </cfRule>
    <cfRule type="cellIs" dxfId="0" priority="94" stopIfTrue="1" operator="lessThan">
      <formula>$F$9+$H$9</formula>
    </cfRule>
  </conditionalFormatting>
  <conditionalFormatting sqref="E9">
    <cfRule type="cellIs" dxfId="0" priority="146" stopIfTrue="1" operator="greaterThan">
      <formula>$D$9</formula>
    </cfRule>
    <cfRule type="expression" dxfId="2" priority="147" stopIfTrue="1">
      <formula>IF($J$9&lt;&gt;0,$E$9=0)</formula>
    </cfRule>
    <cfRule type="cellIs" dxfId="0" priority="148" stopIfTrue="1" operator="lessThan">
      <formula>$G$9+$I$9</formula>
    </cfRule>
  </conditionalFormatting>
  <conditionalFormatting sqref="G9">
    <cfRule type="cellIs" dxfId="0" priority="15" stopIfTrue="1" operator="greaterThan">
      <formula>$F$9</formula>
    </cfRule>
  </conditionalFormatting>
  <conditionalFormatting sqref="I9">
    <cfRule type="cellIs" dxfId="0" priority="55" stopIfTrue="1" operator="greaterThan">
      <formula>$H$9</formula>
    </cfRule>
  </conditionalFormatting>
  <conditionalFormatting sqref="J9">
    <cfRule type="cellIs" dxfId="0" priority="538" stopIfTrue="1" operator="notEqual">
      <formula>SUM($M$9:$Q$9)</formula>
    </cfRule>
    <cfRule type="cellIs" dxfId="0" priority="539" stopIfTrue="1" operator="lessThan">
      <formula>$K$9+$L$9</formula>
    </cfRule>
  </conditionalFormatting>
  <conditionalFormatting sqref="K9:R9">
    <cfRule type="cellIs" dxfId="0" priority="64" stopIfTrue="1" operator="greaterThan">
      <formula>$J$9</formula>
    </cfRule>
  </conditionalFormatting>
  <conditionalFormatting sqref="D10">
    <cfRule type="expression" dxfId="2" priority="95" stopIfTrue="1">
      <formula>IF($J$10&lt;&gt;0,$D$10=0)</formula>
    </cfRule>
    <cfRule type="cellIs" dxfId="0" priority="96" stopIfTrue="1" operator="lessThan">
      <formula>$F$10+$H$10</formula>
    </cfRule>
  </conditionalFormatting>
  <conditionalFormatting sqref="E10">
    <cfRule type="cellIs" dxfId="0" priority="149" stopIfTrue="1" operator="greaterThan">
      <formula>$D$10</formula>
    </cfRule>
    <cfRule type="expression" dxfId="2" priority="150" stopIfTrue="1">
      <formula>IF($J$10&lt;&gt;0,$E$10=0)</formula>
    </cfRule>
    <cfRule type="cellIs" dxfId="0" priority="151" stopIfTrue="1" operator="lessThan">
      <formula>$G$10+$I$10</formula>
    </cfRule>
  </conditionalFormatting>
  <conditionalFormatting sqref="G10">
    <cfRule type="cellIs" dxfId="0" priority="16" stopIfTrue="1" operator="greaterThan">
      <formula>$F$10</formula>
    </cfRule>
  </conditionalFormatting>
  <conditionalFormatting sqref="I10">
    <cfRule type="cellIs" dxfId="0" priority="54" stopIfTrue="1" operator="greaterThan">
      <formula>$H$10</formula>
    </cfRule>
  </conditionalFormatting>
  <conditionalFormatting sqref="J10">
    <cfRule type="cellIs" dxfId="0" priority="496" stopIfTrue="1" operator="notEqual">
      <formula>SUM($M$10:$Q$10)</formula>
    </cfRule>
    <cfRule type="cellIs" dxfId="0" priority="497" stopIfTrue="1" operator="lessThan">
      <formula>$K$10+$L$10</formula>
    </cfRule>
  </conditionalFormatting>
  <conditionalFormatting sqref="K10:R10">
    <cfRule type="cellIs" dxfId="0" priority="65" stopIfTrue="1" operator="greaterThan">
      <formula>$J$10</formula>
    </cfRule>
  </conditionalFormatting>
  <conditionalFormatting sqref="D11">
    <cfRule type="expression" dxfId="2" priority="97" stopIfTrue="1">
      <formula>IF($J$11&lt;&gt;0,$D$11=0)</formula>
    </cfRule>
    <cfRule type="cellIs" dxfId="0" priority="98" stopIfTrue="1" operator="lessThan">
      <formula>$F$11+$H$11</formula>
    </cfRule>
  </conditionalFormatting>
  <conditionalFormatting sqref="E11">
    <cfRule type="cellIs" dxfId="0" priority="152" stopIfTrue="1" operator="greaterThan">
      <formula>$D$11</formula>
    </cfRule>
    <cfRule type="expression" dxfId="2" priority="153" stopIfTrue="1">
      <formula>IF($J$11&lt;&gt;0,$E$11=0)</formula>
    </cfRule>
    <cfRule type="cellIs" dxfId="0" priority="154" stopIfTrue="1" operator="lessThan">
      <formula>$G$11+$I$11</formula>
    </cfRule>
  </conditionalFormatting>
  <conditionalFormatting sqref="J11">
    <cfRule type="cellIs" dxfId="0" priority="498" stopIfTrue="1" operator="notEqual">
      <formula>SUM($M$11:$Q$11)</formula>
    </cfRule>
    <cfRule type="cellIs" dxfId="0" priority="499" stopIfTrue="1" operator="lessThan">
      <formula>$K$11+$L$11</formula>
    </cfRule>
  </conditionalFormatting>
  <conditionalFormatting sqref="M11">
    <cfRule type="cellIs" dxfId="0" priority="12" stopIfTrue="1" operator="greaterThan">
      <formula>$J$11</formula>
    </cfRule>
  </conditionalFormatting>
  <conditionalFormatting sqref="N11">
    <cfRule type="cellIs" dxfId="0" priority="9" stopIfTrue="1" operator="greaterThan">
      <formula>$J$11</formula>
    </cfRule>
  </conditionalFormatting>
  <conditionalFormatting sqref="O11:R11">
    <cfRule type="cellIs" dxfId="0" priority="86" stopIfTrue="1" operator="greaterThan">
      <formula>$J$11</formula>
    </cfRule>
  </conditionalFormatting>
  <conditionalFormatting sqref="D12">
    <cfRule type="expression" dxfId="2" priority="99" stopIfTrue="1">
      <formula>IF($J$12&lt;&gt;0,$D$12=0)</formula>
    </cfRule>
    <cfRule type="cellIs" dxfId="0" priority="100" stopIfTrue="1" operator="lessThan">
      <formula>$F$12+$H$12</formula>
    </cfRule>
  </conditionalFormatting>
  <conditionalFormatting sqref="E12">
    <cfRule type="cellIs" dxfId="0" priority="155" stopIfTrue="1" operator="greaterThan">
      <formula>$D$12</formula>
    </cfRule>
    <cfRule type="expression" dxfId="2" priority="156" stopIfTrue="1">
      <formula>IF($J$12&lt;&gt;0,$E$12=0)</formula>
    </cfRule>
    <cfRule type="cellIs" dxfId="0" priority="157" stopIfTrue="1" operator="lessThan">
      <formula>$G$12+$I$12</formula>
    </cfRule>
  </conditionalFormatting>
  <conditionalFormatting sqref="G12">
    <cfRule type="cellIs" dxfId="0" priority="17" stopIfTrue="1" operator="greaterThan">
      <formula>$F$12</formula>
    </cfRule>
  </conditionalFormatting>
  <conditionalFormatting sqref="I12">
    <cfRule type="cellIs" dxfId="0" priority="35" stopIfTrue="1" operator="greaterThan">
      <formula>$H$12</formula>
    </cfRule>
  </conditionalFormatting>
  <conditionalFormatting sqref="J12">
    <cfRule type="cellIs" dxfId="0" priority="500" stopIfTrue="1" operator="notEqual">
      <formula>SUM($M$12:$Q$12)</formula>
    </cfRule>
    <cfRule type="cellIs" dxfId="0" priority="501" stopIfTrue="1" operator="lessThan">
      <formula>$K$12+$L$12</formula>
    </cfRule>
  </conditionalFormatting>
  <conditionalFormatting sqref="K12:R12">
    <cfRule type="cellIs" dxfId="0" priority="66" stopIfTrue="1" operator="greaterThan">
      <formula>$J$12</formula>
    </cfRule>
  </conditionalFormatting>
  <conditionalFormatting sqref="D13">
    <cfRule type="expression" dxfId="2" priority="101" stopIfTrue="1">
      <formula>IF($J$13&lt;&gt;0,$D$13=0)</formula>
    </cfRule>
    <cfRule type="cellIs" dxfId="0" priority="102" stopIfTrue="1" operator="lessThan">
      <formula>$F$13+$H$13</formula>
    </cfRule>
  </conditionalFormatting>
  <conditionalFormatting sqref="E13">
    <cfRule type="cellIs" dxfId="0" priority="158" stopIfTrue="1" operator="greaterThan">
      <formula>$D$13</formula>
    </cfRule>
    <cfRule type="expression" dxfId="2" priority="159" stopIfTrue="1">
      <formula>IF($J$13&lt;&gt;0,$E$13=0)</formula>
    </cfRule>
    <cfRule type="cellIs" dxfId="0" priority="160" stopIfTrue="1" operator="lessThan">
      <formula>$G$13+$I$13</formula>
    </cfRule>
  </conditionalFormatting>
  <conditionalFormatting sqref="G13">
    <cfRule type="cellIs" dxfId="0" priority="18" stopIfTrue="1" operator="greaterThan">
      <formula>$F$13</formula>
    </cfRule>
  </conditionalFormatting>
  <conditionalFormatting sqref="I13">
    <cfRule type="cellIs" dxfId="0" priority="36" stopIfTrue="1" operator="greaterThan">
      <formula>$H$13</formula>
    </cfRule>
  </conditionalFormatting>
  <conditionalFormatting sqref="J13">
    <cfRule type="cellIs" dxfId="0" priority="502" stopIfTrue="1" operator="notEqual">
      <formula>SUM($M$13:$Q$13)</formula>
    </cfRule>
    <cfRule type="cellIs" dxfId="0" priority="503" stopIfTrue="1" operator="lessThan">
      <formula>$K$13+$L$13</formula>
    </cfRule>
  </conditionalFormatting>
  <conditionalFormatting sqref="K13:R13">
    <cfRule type="cellIs" dxfId="0" priority="67" stopIfTrue="1" operator="greaterThan">
      <formula>$J$13</formula>
    </cfRule>
  </conditionalFormatting>
  <conditionalFormatting sqref="D14">
    <cfRule type="expression" dxfId="2" priority="103" stopIfTrue="1">
      <formula>IF($J$14&lt;&gt;0,$D$14=0)</formula>
    </cfRule>
    <cfRule type="cellIs" dxfId="0" priority="104" stopIfTrue="1" operator="lessThan">
      <formula>$F$14+$H$14</formula>
    </cfRule>
  </conditionalFormatting>
  <conditionalFormatting sqref="E14">
    <cfRule type="cellIs" dxfId="0" priority="161" stopIfTrue="1" operator="greaterThan">
      <formula>$D$14</formula>
    </cfRule>
    <cfRule type="expression" dxfId="2" priority="162" stopIfTrue="1">
      <formula>IF($J$14&lt;&gt;0,$E$14=0)</formula>
    </cfRule>
    <cfRule type="cellIs" dxfId="0" priority="163" stopIfTrue="1" operator="lessThan">
      <formula>$G$14+$I$14</formula>
    </cfRule>
  </conditionalFormatting>
  <conditionalFormatting sqref="G14">
    <cfRule type="cellIs" dxfId="0" priority="19" stopIfTrue="1" operator="greaterThan">
      <formula>$F$14</formula>
    </cfRule>
  </conditionalFormatting>
  <conditionalFormatting sqref="I14">
    <cfRule type="cellIs" dxfId="0" priority="37" stopIfTrue="1" operator="greaterThan">
      <formula>$H$14</formula>
    </cfRule>
  </conditionalFormatting>
  <conditionalFormatting sqref="J14">
    <cfRule type="cellIs" dxfId="0" priority="504" stopIfTrue="1" operator="notEqual">
      <formula>SUM($M$14:$Q$14)</formula>
    </cfRule>
    <cfRule type="cellIs" dxfId="0" priority="505" stopIfTrue="1" operator="lessThan">
      <formula>$K$14+$L$14</formula>
    </cfRule>
  </conditionalFormatting>
  <conditionalFormatting sqref="K14:R14">
    <cfRule type="cellIs" dxfId="0" priority="68" stopIfTrue="1" operator="greaterThan">
      <formula>$J$14</formula>
    </cfRule>
  </conditionalFormatting>
  <conditionalFormatting sqref="D15">
    <cfRule type="expression" dxfId="2" priority="105" stopIfTrue="1">
      <formula>IF($J$15&lt;&gt;0,$D$15=0)</formula>
    </cfRule>
    <cfRule type="cellIs" dxfId="0" priority="106" stopIfTrue="1" operator="lessThan">
      <formula>$F$15+$H$15</formula>
    </cfRule>
  </conditionalFormatting>
  <conditionalFormatting sqref="E15">
    <cfRule type="cellIs" dxfId="0" priority="164" stopIfTrue="1" operator="greaterThan">
      <formula>$D$15</formula>
    </cfRule>
    <cfRule type="expression" dxfId="2" priority="165" stopIfTrue="1">
      <formula>IF($J$15&lt;&gt;0,$E$15=0)</formula>
    </cfRule>
    <cfRule type="cellIs" dxfId="0" priority="166" stopIfTrue="1" operator="lessThan">
      <formula>$G$15+$I$15</formula>
    </cfRule>
  </conditionalFormatting>
  <conditionalFormatting sqref="G15">
    <cfRule type="cellIs" dxfId="0" priority="20" stopIfTrue="1" operator="greaterThan">
      <formula>$F$15</formula>
    </cfRule>
  </conditionalFormatting>
  <conditionalFormatting sqref="I15">
    <cfRule type="cellIs" dxfId="0" priority="38" stopIfTrue="1" operator="greaterThan">
      <formula>$H$15</formula>
    </cfRule>
  </conditionalFormatting>
  <conditionalFormatting sqref="J15">
    <cfRule type="cellIs" dxfId="0" priority="506" stopIfTrue="1" operator="notEqual">
      <formula>SUM($M$15:$Q$15)</formula>
    </cfRule>
    <cfRule type="cellIs" dxfId="0" priority="507" stopIfTrue="1" operator="lessThan">
      <formula>$K$15+$L$15</formula>
    </cfRule>
  </conditionalFormatting>
  <conditionalFormatting sqref="K15:R15">
    <cfRule type="cellIs" dxfId="0" priority="69" stopIfTrue="1" operator="greaterThan">
      <formula>$J$15</formula>
    </cfRule>
  </conditionalFormatting>
  <conditionalFormatting sqref="D16">
    <cfRule type="expression" dxfId="2" priority="107" stopIfTrue="1">
      <formula>IF($J$16&lt;&gt;0,$D$16=0)</formula>
    </cfRule>
    <cfRule type="cellIs" dxfId="0" priority="108" stopIfTrue="1" operator="lessThan">
      <formula>$F$16+$H$16</formula>
    </cfRule>
  </conditionalFormatting>
  <conditionalFormatting sqref="E16">
    <cfRule type="cellIs" dxfId="0" priority="167" stopIfTrue="1" operator="greaterThan">
      <formula>$D$16</formula>
    </cfRule>
    <cfRule type="expression" dxfId="2" priority="168" stopIfTrue="1">
      <formula>IF($J$16&lt;&gt;0,$E$16=0)</formula>
    </cfRule>
    <cfRule type="cellIs" dxfId="0" priority="169" stopIfTrue="1" operator="lessThan">
      <formula>$G$16+$I$16</formula>
    </cfRule>
  </conditionalFormatting>
  <conditionalFormatting sqref="G16">
    <cfRule type="cellIs" dxfId="0" priority="21" stopIfTrue="1" operator="greaterThan">
      <formula>$F$16</formula>
    </cfRule>
  </conditionalFormatting>
  <conditionalFormatting sqref="I16">
    <cfRule type="cellIs" dxfId="0" priority="39" stopIfTrue="1" operator="greaterThan">
      <formula>$H$16</formula>
    </cfRule>
  </conditionalFormatting>
  <conditionalFormatting sqref="J16">
    <cfRule type="cellIs" dxfId="0" priority="508" stopIfTrue="1" operator="notEqual">
      <formula>SUM($M$16:$Q$16)</formula>
    </cfRule>
    <cfRule type="cellIs" dxfId="0" priority="509" stopIfTrue="1" operator="lessThan">
      <formula>$K$16+$L$16</formula>
    </cfRule>
  </conditionalFormatting>
  <conditionalFormatting sqref="K16:R16">
    <cfRule type="cellIs" dxfId="0" priority="70" stopIfTrue="1" operator="greaterThan">
      <formula>$J$16</formula>
    </cfRule>
  </conditionalFormatting>
  <conditionalFormatting sqref="D17">
    <cfRule type="expression" dxfId="2" priority="109" stopIfTrue="1">
      <formula>IF($J$17&lt;&gt;0,$D$17=0)</formula>
    </cfRule>
    <cfRule type="cellIs" dxfId="0" priority="110" stopIfTrue="1" operator="lessThan">
      <formula>$F$17+$H$17</formula>
    </cfRule>
  </conditionalFormatting>
  <conditionalFormatting sqref="E17">
    <cfRule type="cellIs" dxfId="0" priority="170" stopIfTrue="1" operator="greaterThan">
      <formula>$D$17</formula>
    </cfRule>
    <cfRule type="expression" dxfId="2" priority="171" stopIfTrue="1">
      <formula>IF($J$17&lt;&gt;0,$E$17=0)</formula>
    </cfRule>
    <cfRule type="cellIs" dxfId="0" priority="172" stopIfTrue="1" operator="lessThan">
      <formula>$G$17+$I$17</formula>
    </cfRule>
  </conditionalFormatting>
  <conditionalFormatting sqref="G17">
    <cfRule type="cellIs" dxfId="0" priority="22" stopIfTrue="1" operator="greaterThan">
      <formula>$F$17</formula>
    </cfRule>
  </conditionalFormatting>
  <conditionalFormatting sqref="I17">
    <cfRule type="cellIs" dxfId="0" priority="40" stopIfTrue="1" operator="greaterThan">
      <formula>$H$17</formula>
    </cfRule>
  </conditionalFormatting>
  <conditionalFormatting sqref="J17">
    <cfRule type="cellIs" dxfId="0" priority="510" stopIfTrue="1" operator="notEqual">
      <formula>SUM($M$17:$Q$17)</formula>
    </cfRule>
    <cfRule type="cellIs" dxfId="0" priority="511" stopIfTrue="1" operator="lessThan">
      <formula>$K$17+$L$17</formula>
    </cfRule>
  </conditionalFormatting>
  <conditionalFormatting sqref="K17:R17">
    <cfRule type="cellIs" dxfId="0" priority="71" stopIfTrue="1" operator="greaterThan">
      <formula>$J$17</formula>
    </cfRule>
  </conditionalFormatting>
  <conditionalFormatting sqref="D18">
    <cfRule type="expression" dxfId="2" priority="111" stopIfTrue="1">
      <formula>IF($J$18&lt;&gt;0,$D$18=0)</formula>
    </cfRule>
    <cfRule type="cellIs" dxfId="0" priority="112" stopIfTrue="1" operator="lessThan">
      <formula>$F$18+$H$18</formula>
    </cfRule>
  </conditionalFormatting>
  <conditionalFormatting sqref="E18">
    <cfRule type="cellIs" dxfId="0" priority="173" stopIfTrue="1" operator="greaterThan">
      <formula>$D$18</formula>
    </cfRule>
    <cfRule type="expression" dxfId="2" priority="174" stopIfTrue="1">
      <formula>IF($J$18&lt;&gt;0,$E$18=0)</formula>
    </cfRule>
    <cfRule type="cellIs" dxfId="0" priority="175" stopIfTrue="1" operator="lessThan">
      <formula>$G$18+$I$18</formula>
    </cfRule>
  </conditionalFormatting>
  <conditionalFormatting sqref="G18">
    <cfRule type="cellIs" dxfId="0" priority="23" stopIfTrue="1" operator="greaterThan">
      <formula>$F$18</formula>
    </cfRule>
  </conditionalFormatting>
  <conditionalFormatting sqref="I18">
    <cfRule type="cellIs" dxfId="0" priority="41" stopIfTrue="1" operator="greaterThan">
      <formula>$H$18</formula>
    </cfRule>
  </conditionalFormatting>
  <conditionalFormatting sqref="J18">
    <cfRule type="cellIs" dxfId="0" priority="512" stopIfTrue="1" operator="notEqual">
      <formula>SUM($M$18:$Q$18)</formula>
    </cfRule>
    <cfRule type="cellIs" dxfId="0" priority="513" stopIfTrue="1" operator="lessThan">
      <formula>$K$18+$L$18</formula>
    </cfRule>
  </conditionalFormatting>
  <conditionalFormatting sqref="K18:R18">
    <cfRule type="cellIs" dxfId="0" priority="72" stopIfTrue="1" operator="greaterThan">
      <formula>$J$18</formula>
    </cfRule>
  </conditionalFormatting>
  <conditionalFormatting sqref="D19">
    <cfRule type="expression" dxfId="2" priority="113" stopIfTrue="1">
      <formula>IF($J$19&lt;&gt;0,$D$19=0)</formula>
    </cfRule>
    <cfRule type="cellIs" dxfId="0" priority="114" stopIfTrue="1" operator="lessThan">
      <formula>$F$19+$H$19</formula>
    </cfRule>
  </conditionalFormatting>
  <conditionalFormatting sqref="E19">
    <cfRule type="cellIs" dxfId="0" priority="176" stopIfTrue="1" operator="greaterThan">
      <formula>$D$19</formula>
    </cfRule>
    <cfRule type="expression" dxfId="2" priority="177" stopIfTrue="1">
      <formula>IF($J$19&lt;&gt;0,$E$19=0)</formula>
    </cfRule>
    <cfRule type="cellIs" dxfId="0" priority="178" stopIfTrue="1" operator="lessThan">
      <formula>$G$19+$I$19</formula>
    </cfRule>
  </conditionalFormatting>
  <conditionalFormatting sqref="G19">
    <cfRule type="cellIs" dxfId="0" priority="24" stopIfTrue="1" operator="greaterThan">
      <formula>$F$19</formula>
    </cfRule>
  </conditionalFormatting>
  <conditionalFormatting sqref="I19">
    <cfRule type="cellIs" dxfId="0" priority="42" stopIfTrue="1" operator="greaterThan">
      <formula>$H$19</formula>
    </cfRule>
  </conditionalFormatting>
  <conditionalFormatting sqref="J19">
    <cfRule type="cellIs" dxfId="0" priority="514" stopIfTrue="1" operator="notEqual">
      <formula>SUM($M$19:$Q$19)</formula>
    </cfRule>
    <cfRule type="cellIs" dxfId="0" priority="515" stopIfTrue="1" operator="lessThan">
      <formula>$K$19+$L$19</formula>
    </cfRule>
  </conditionalFormatting>
  <conditionalFormatting sqref="K19:R19">
    <cfRule type="cellIs" dxfId="0" priority="73" stopIfTrue="1" operator="greaterThan">
      <formula>$J$19</formula>
    </cfRule>
  </conditionalFormatting>
  <conditionalFormatting sqref="D20">
    <cfRule type="expression" dxfId="2" priority="115" stopIfTrue="1">
      <formula>IF($J$20&lt;&gt;0,$D$20=0)</formula>
    </cfRule>
    <cfRule type="cellIs" dxfId="0" priority="116" stopIfTrue="1" operator="lessThan">
      <formula>$F$20+$H$20</formula>
    </cfRule>
  </conditionalFormatting>
  <conditionalFormatting sqref="E20">
    <cfRule type="cellIs" dxfId="0" priority="179" stopIfTrue="1" operator="greaterThan">
      <formula>$D$20</formula>
    </cfRule>
    <cfRule type="expression" dxfId="2" priority="180" stopIfTrue="1">
      <formula>IF($J$20&lt;&gt;0,$E$20=0)</formula>
    </cfRule>
    <cfRule type="cellIs" dxfId="0" priority="181" stopIfTrue="1" operator="lessThan">
      <formula>$G$20+$I$20</formula>
    </cfRule>
  </conditionalFormatting>
  <conditionalFormatting sqref="G20">
    <cfRule type="cellIs" dxfId="0" priority="25" stopIfTrue="1" operator="greaterThan">
      <formula>$F$20</formula>
    </cfRule>
  </conditionalFormatting>
  <conditionalFormatting sqref="I20">
    <cfRule type="cellIs" dxfId="0" priority="43" stopIfTrue="1" operator="greaterThan">
      <formula>$H$20</formula>
    </cfRule>
  </conditionalFormatting>
  <conditionalFormatting sqref="J20">
    <cfRule type="cellIs" dxfId="0" priority="516" stopIfTrue="1" operator="notEqual">
      <formula>SUM($M$20:$Q$20)</formula>
    </cfRule>
    <cfRule type="cellIs" dxfId="0" priority="517" stopIfTrue="1" operator="lessThan">
      <formula>$K$20+$L$20</formula>
    </cfRule>
  </conditionalFormatting>
  <conditionalFormatting sqref="K20:R20">
    <cfRule type="cellIs" dxfId="0" priority="74" stopIfTrue="1" operator="greaterThan">
      <formula>$J$20</formula>
    </cfRule>
  </conditionalFormatting>
  <conditionalFormatting sqref="D21">
    <cfRule type="expression" dxfId="2" priority="117" stopIfTrue="1">
      <formula>IF($J$21&lt;&gt;0,$D$21=0)</formula>
    </cfRule>
    <cfRule type="cellIs" dxfId="0" priority="118" stopIfTrue="1" operator="lessThan">
      <formula>$F$21+$H$21</formula>
    </cfRule>
  </conditionalFormatting>
  <conditionalFormatting sqref="E21">
    <cfRule type="cellIs" dxfId="0" priority="182" stopIfTrue="1" operator="greaterThan">
      <formula>$D$21</formula>
    </cfRule>
    <cfRule type="expression" dxfId="2" priority="183" stopIfTrue="1">
      <formula>IF($J$21&lt;&gt;0,$E$21=0)</formula>
    </cfRule>
    <cfRule type="cellIs" dxfId="0" priority="184" stopIfTrue="1" operator="lessThan">
      <formula>$G$21+$I$21</formula>
    </cfRule>
  </conditionalFormatting>
  <conditionalFormatting sqref="G21">
    <cfRule type="cellIs" dxfId="0" priority="26" stopIfTrue="1" operator="greaterThan">
      <formula>$F$21</formula>
    </cfRule>
  </conditionalFormatting>
  <conditionalFormatting sqref="I21">
    <cfRule type="cellIs" dxfId="0" priority="44" stopIfTrue="1" operator="greaterThan">
      <formula>$H$21</formula>
    </cfRule>
  </conditionalFormatting>
  <conditionalFormatting sqref="J21">
    <cfRule type="cellIs" dxfId="0" priority="518" stopIfTrue="1" operator="notEqual">
      <formula>SUM($M$21:$Q$21)</formula>
    </cfRule>
    <cfRule type="cellIs" dxfId="0" priority="519" stopIfTrue="1" operator="lessThan">
      <formula>$K$21+$L$21</formula>
    </cfRule>
  </conditionalFormatting>
  <conditionalFormatting sqref="K21:R21">
    <cfRule type="cellIs" dxfId="0" priority="75" stopIfTrue="1" operator="greaterThan">
      <formula>$J$21</formula>
    </cfRule>
  </conditionalFormatting>
  <conditionalFormatting sqref="D22">
    <cfRule type="expression" dxfId="2" priority="119" stopIfTrue="1">
      <formula>IF($J$22&lt;&gt;0,$D$22=0)</formula>
    </cfRule>
    <cfRule type="cellIs" dxfId="0" priority="120" stopIfTrue="1" operator="lessThan">
      <formula>$F$22+$H$22</formula>
    </cfRule>
  </conditionalFormatting>
  <conditionalFormatting sqref="E22">
    <cfRule type="cellIs" dxfId="0" priority="185" stopIfTrue="1" operator="greaterThan">
      <formula>$D$22</formula>
    </cfRule>
    <cfRule type="expression" dxfId="2" priority="186" stopIfTrue="1">
      <formula>IF($J$22&lt;&gt;0,$E$22=0)</formula>
    </cfRule>
    <cfRule type="cellIs" dxfId="0" priority="187" stopIfTrue="1" operator="lessThan">
      <formula>$G$22+$I$22</formula>
    </cfRule>
  </conditionalFormatting>
  <conditionalFormatting sqref="G22">
    <cfRule type="cellIs" dxfId="0" priority="27" stopIfTrue="1" operator="greaterThan">
      <formula>$F$22</formula>
    </cfRule>
  </conditionalFormatting>
  <conditionalFormatting sqref="I22">
    <cfRule type="cellIs" dxfId="0" priority="45" stopIfTrue="1" operator="greaterThan">
      <formula>$H$22</formula>
    </cfRule>
  </conditionalFormatting>
  <conditionalFormatting sqref="J22">
    <cfRule type="cellIs" dxfId="0" priority="520" stopIfTrue="1" operator="notEqual">
      <formula>SUM($M$22:$Q$22)</formula>
    </cfRule>
    <cfRule type="cellIs" dxfId="0" priority="521" stopIfTrue="1" operator="lessThan">
      <formula>$K$22+$L$22</formula>
    </cfRule>
  </conditionalFormatting>
  <conditionalFormatting sqref="K22:R22">
    <cfRule type="cellIs" dxfId="0" priority="76" stopIfTrue="1" operator="greaterThan">
      <formula>$J$22</formula>
    </cfRule>
  </conditionalFormatting>
  <conditionalFormatting sqref="D23">
    <cfRule type="expression" dxfId="2" priority="121" stopIfTrue="1">
      <formula>IF($J$23&lt;&gt;0,$D$23=0)</formula>
    </cfRule>
    <cfRule type="cellIs" dxfId="0" priority="122" stopIfTrue="1" operator="lessThan">
      <formula>$F$23+$H$23</formula>
    </cfRule>
  </conditionalFormatting>
  <conditionalFormatting sqref="E23">
    <cfRule type="cellIs" dxfId="0" priority="188" stopIfTrue="1" operator="greaterThan">
      <formula>$D$23</formula>
    </cfRule>
    <cfRule type="expression" dxfId="2" priority="189" stopIfTrue="1">
      <formula>IF($J$23&lt;&gt;0,$E$23=0)</formula>
    </cfRule>
    <cfRule type="cellIs" dxfId="0" priority="190" stopIfTrue="1" operator="lessThan">
      <formula>$G$23+$I$23</formula>
    </cfRule>
  </conditionalFormatting>
  <conditionalFormatting sqref="G23">
    <cfRule type="cellIs" dxfId="0" priority="28" stopIfTrue="1" operator="greaterThan">
      <formula>$F$23</formula>
    </cfRule>
  </conditionalFormatting>
  <conditionalFormatting sqref="I23">
    <cfRule type="cellIs" dxfId="0" priority="46" stopIfTrue="1" operator="greaterThan">
      <formula>$H$23</formula>
    </cfRule>
  </conditionalFormatting>
  <conditionalFormatting sqref="J23">
    <cfRule type="cellIs" dxfId="0" priority="522" stopIfTrue="1" operator="notEqual">
      <formula>SUM($M$23:$Q$23)</formula>
    </cfRule>
    <cfRule type="cellIs" dxfId="0" priority="523" stopIfTrue="1" operator="lessThan">
      <formula>$K$23+$L$23</formula>
    </cfRule>
  </conditionalFormatting>
  <conditionalFormatting sqref="K23:R23">
    <cfRule type="cellIs" dxfId="0" priority="77" stopIfTrue="1" operator="greaterThan">
      <formula>$J$23</formula>
    </cfRule>
  </conditionalFormatting>
  <conditionalFormatting sqref="D24">
    <cfRule type="expression" dxfId="2" priority="123" stopIfTrue="1">
      <formula>IF($J$24&lt;&gt;0,$D$24=0)</formula>
    </cfRule>
    <cfRule type="cellIs" dxfId="0" priority="124" stopIfTrue="1" operator="lessThan">
      <formula>$F$24+$H$24</formula>
    </cfRule>
  </conditionalFormatting>
  <conditionalFormatting sqref="E24">
    <cfRule type="cellIs" dxfId="0" priority="191" stopIfTrue="1" operator="greaterThan">
      <formula>$D$24</formula>
    </cfRule>
    <cfRule type="expression" dxfId="2" priority="192" stopIfTrue="1">
      <formula>IF($J$24&lt;&gt;0,$E$24=0)</formula>
    </cfRule>
    <cfRule type="cellIs" dxfId="0" priority="193" stopIfTrue="1" operator="lessThan">
      <formula>$G$24+$I$24</formula>
    </cfRule>
  </conditionalFormatting>
  <conditionalFormatting sqref="G24">
    <cfRule type="cellIs" dxfId="0" priority="29" stopIfTrue="1" operator="greaterThan">
      <formula>$F$24</formula>
    </cfRule>
  </conditionalFormatting>
  <conditionalFormatting sqref="I24">
    <cfRule type="cellIs" dxfId="0" priority="47" stopIfTrue="1" operator="greaterThan">
      <formula>$H$24</formula>
    </cfRule>
  </conditionalFormatting>
  <conditionalFormatting sqref="J24">
    <cfRule type="cellIs" dxfId="0" priority="524" stopIfTrue="1" operator="notEqual">
      <formula>SUM($M$24:$Q$24)</formula>
    </cfRule>
    <cfRule type="cellIs" dxfId="0" priority="525" stopIfTrue="1" operator="lessThan">
      <formula>$K$24+$L$24</formula>
    </cfRule>
  </conditionalFormatting>
  <conditionalFormatting sqref="K24:R24">
    <cfRule type="cellIs" dxfId="0" priority="78" stopIfTrue="1" operator="greaterThan">
      <formula>$J$24</formula>
    </cfRule>
  </conditionalFormatting>
  <conditionalFormatting sqref="D25">
    <cfRule type="expression" dxfId="2" priority="125" stopIfTrue="1">
      <formula>IF($J$25&lt;&gt;0,$D$25=0)</formula>
    </cfRule>
    <cfRule type="cellIs" dxfId="0" priority="126" stopIfTrue="1" operator="lessThan">
      <formula>$F$25+$H$25</formula>
    </cfRule>
  </conditionalFormatting>
  <conditionalFormatting sqref="E25">
    <cfRule type="cellIs" dxfId="0" priority="194" stopIfTrue="1" operator="greaterThan">
      <formula>$D$25</formula>
    </cfRule>
    <cfRule type="expression" dxfId="2" priority="195" stopIfTrue="1">
      <formula>IF($J$25&lt;&gt;0,$E$25=0)</formula>
    </cfRule>
    <cfRule type="cellIs" dxfId="0" priority="196" stopIfTrue="1" operator="lessThan">
      <formula>$G$25+$I$25</formula>
    </cfRule>
  </conditionalFormatting>
  <conditionalFormatting sqref="G25">
    <cfRule type="cellIs" dxfId="0" priority="30" stopIfTrue="1" operator="greaterThan">
      <formula>$F$25</formula>
    </cfRule>
  </conditionalFormatting>
  <conditionalFormatting sqref="I25">
    <cfRule type="cellIs" dxfId="0" priority="48" stopIfTrue="1" operator="greaterThan">
      <formula>$H$25</formula>
    </cfRule>
  </conditionalFormatting>
  <conditionalFormatting sqref="J25">
    <cfRule type="cellIs" dxfId="0" priority="526" stopIfTrue="1" operator="notEqual">
      <formula>SUM($M$25:$Q$25)</formula>
    </cfRule>
    <cfRule type="cellIs" dxfId="0" priority="527" stopIfTrue="1" operator="lessThan">
      <formula>$K$25+$L$25</formula>
    </cfRule>
  </conditionalFormatting>
  <conditionalFormatting sqref="K25:R25">
    <cfRule type="cellIs" dxfId="0" priority="79" stopIfTrue="1" operator="greaterThan">
      <formula>$J$25</formula>
    </cfRule>
  </conditionalFormatting>
  <conditionalFormatting sqref="D26">
    <cfRule type="expression" dxfId="2" priority="127" stopIfTrue="1">
      <formula>IF($J$26&lt;&gt;0,$D$26=0)</formula>
    </cfRule>
    <cfRule type="cellIs" dxfId="0" priority="128" stopIfTrue="1" operator="lessThan">
      <formula>$F$26+$H$26</formula>
    </cfRule>
  </conditionalFormatting>
  <conditionalFormatting sqref="E26">
    <cfRule type="cellIs" dxfId="0" priority="197" stopIfTrue="1" operator="greaterThan">
      <formula>$D$26</formula>
    </cfRule>
    <cfRule type="expression" dxfId="2" priority="198" stopIfTrue="1">
      <formula>IF($J$26&lt;&gt;0,$E$26=0)</formula>
    </cfRule>
    <cfRule type="cellIs" dxfId="0" priority="199" stopIfTrue="1" operator="lessThan">
      <formula>$G$26+$I$26</formula>
    </cfRule>
  </conditionalFormatting>
  <conditionalFormatting sqref="G26">
    <cfRule type="cellIs" dxfId="0" priority="31" stopIfTrue="1" operator="greaterThan">
      <formula>$F$26</formula>
    </cfRule>
  </conditionalFormatting>
  <conditionalFormatting sqref="I26">
    <cfRule type="cellIs" dxfId="0" priority="49" stopIfTrue="1" operator="greaterThan">
      <formula>$H$26</formula>
    </cfRule>
  </conditionalFormatting>
  <conditionalFormatting sqref="J26">
    <cfRule type="cellIs" dxfId="0" priority="528" stopIfTrue="1" operator="notEqual">
      <formula>SUM($M$26:$Q$26)</formula>
    </cfRule>
    <cfRule type="cellIs" dxfId="0" priority="529" stopIfTrue="1" operator="lessThan">
      <formula>$K$26+$L$26</formula>
    </cfRule>
  </conditionalFormatting>
  <conditionalFormatting sqref="K26:R26">
    <cfRule type="cellIs" dxfId="0" priority="80" stopIfTrue="1" operator="greaterThan">
      <formula>$J$26</formula>
    </cfRule>
  </conditionalFormatting>
  <conditionalFormatting sqref="D27">
    <cfRule type="expression" dxfId="2" priority="129" stopIfTrue="1">
      <formula>IF($J$27&lt;&gt;0,$D$27=0)</formula>
    </cfRule>
    <cfRule type="cellIs" dxfId="0" priority="130" stopIfTrue="1" operator="lessThan">
      <formula>$F$27+$H$27</formula>
    </cfRule>
  </conditionalFormatting>
  <conditionalFormatting sqref="E27">
    <cfRule type="cellIs" dxfId="0" priority="200" stopIfTrue="1" operator="greaterThan">
      <formula>$D$27</formula>
    </cfRule>
    <cfRule type="expression" dxfId="2" priority="201" stopIfTrue="1">
      <formula>IF($J$27&lt;&gt;0,$E$27=0)</formula>
    </cfRule>
    <cfRule type="cellIs" dxfId="0" priority="202" stopIfTrue="1" operator="lessThan">
      <formula>$G$27+$I$27</formula>
    </cfRule>
  </conditionalFormatting>
  <conditionalFormatting sqref="G27">
    <cfRule type="cellIs" dxfId="0" priority="32" stopIfTrue="1" operator="greaterThan">
      <formula>$F$27</formula>
    </cfRule>
  </conditionalFormatting>
  <conditionalFormatting sqref="I27">
    <cfRule type="cellIs" dxfId="0" priority="50" stopIfTrue="1" operator="greaterThan">
      <formula>$H$27</formula>
    </cfRule>
  </conditionalFormatting>
  <conditionalFormatting sqref="J27">
    <cfRule type="cellIs" dxfId="0" priority="530" stopIfTrue="1" operator="notEqual">
      <formula>SUM($M$27:$Q$27)</formula>
    </cfRule>
    <cfRule type="cellIs" dxfId="0" priority="531" stopIfTrue="1" operator="lessThan">
      <formula>$K$27+$L$27</formula>
    </cfRule>
  </conditionalFormatting>
  <conditionalFormatting sqref="K27:R27">
    <cfRule type="cellIs" dxfId="0" priority="81" stopIfTrue="1" operator="greaterThan">
      <formula>$J$27</formula>
    </cfRule>
  </conditionalFormatting>
  <conditionalFormatting sqref="D28">
    <cfRule type="expression" dxfId="2" priority="131" stopIfTrue="1">
      <formula>IF($J$28&lt;&gt;0,$D$28=0)</formula>
    </cfRule>
    <cfRule type="cellIs" dxfId="0" priority="132" stopIfTrue="1" operator="lessThan">
      <formula>$F$28+$H$28</formula>
    </cfRule>
  </conditionalFormatting>
  <conditionalFormatting sqref="E28">
    <cfRule type="cellIs" dxfId="0" priority="203" stopIfTrue="1" operator="greaterThan">
      <formula>$D$28</formula>
    </cfRule>
    <cfRule type="expression" dxfId="2" priority="204" stopIfTrue="1">
      <formula>IF($J$28&lt;&gt;0,$E$28=0)</formula>
    </cfRule>
    <cfRule type="cellIs" dxfId="0" priority="205" stopIfTrue="1" operator="lessThan">
      <formula>$G$28+$I$28</formula>
    </cfRule>
  </conditionalFormatting>
  <conditionalFormatting sqref="G28">
    <cfRule type="cellIs" dxfId="0" priority="33" stopIfTrue="1" operator="greaterThan">
      <formula>$F$28</formula>
    </cfRule>
  </conditionalFormatting>
  <conditionalFormatting sqref="I28">
    <cfRule type="cellIs" dxfId="0" priority="51" stopIfTrue="1" operator="greaterThan">
      <formula>$H$28</formula>
    </cfRule>
  </conditionalFormatting>
  <conditionalFormatting sqref="J28">
    <cfRule type="cellIs" dxfId="0" priority="532" stopIfTrue="1" operator="notEqual">
      <formula>SUM($M$28:$Q$28)</formula>
    </cfRule>
    <cfRule type="cellIs" dxfId="0" priority="533" stopIfTrue="1" operator="lessThan">
      <formula>$K$28+$L$28</formula>
    </cfRule>
  </conditionalFormatting>
  <conditionalFormatting sqref="K28:R28">
    <cfRule type="cellIs" dxfId="0" priority="82" stopIfTrue="1" operator="greaterThan">
      <formula>$J$28</formula>
    </cfRule>
  </conditionalFormatting>
  <conditionalFormatting sqref="D29">
    <cfRule type="expression" dxfId="2" priority="133" stopIfTrue="1">
      <formula>IF($J$29&lt;&gt;0,$D$29=0)</formula>
    </cfRule>
    <cfRule type="cellIs" dxfId="0" priority="134" stopIfTrue="1" operator="lessThan">
      <formula>$F$29+$H$29</formula>
    </cfRule>
  </conditionalFormatting>
  <conditionalFormatting sqref="E29">
    <cfRule type="cellIs" dxfId="0" priority="206" stopIfTrue="1" operator="greaterThan">
      <formula>$D$29</formula>
    </cfRule>
    <cfRule type="expression" dxfId="2" priority="207" stopIfTrue="1">
      <formula>IF($J$29&lt;&gt;0,$E$29=0)</formula>
    </cfRule>
    <cfRule type="cellIs" dxfId="0" priority="208" stopIfTrue="1" operator="lessThan">
      <formula>$G$29+$I$29</formula>
    </cfRule>
  </conditionalFormatting>
  <conditionalFormatting sqref="J29">
    <cfRule type="cellIs" dxfId="0" priority="534" stopIfTrue="1" operator="notEqual">
      <formula>SUM($M$29:$Q$29)</formula>
    </cfRule>
    <cfRule type="cellIs" dxfId="0" priority="535" stopIfTrue="1" operator="lessThan">
      <formula>$K$29+$L$29</formula>
    </cfRule>
  </conditionalFormatting>
  <conditionalFormatting sqref="K29:R29">
    <cfRule type="cellIs" dxfId="0" priority="83" stopIfTrue="1" operator="greaterThan">
      <formula>$J$29</formula>
    </cfRule>
  </conditionalFormatting>
  <conditionalFormatting sqref="D30">
    <cfRule type="cellIs" dxfId="0" priority="262" stopIfTrue="1" operator="greaterThan">
      <formula>$D$29</formula>
    </cfRule>
    <cfRule type="expression" dxfId="2" priority="263" stopIfTrue="1">
      <formula>IF($J$30&lt;&gt;0,$D$30=0)</formula>
    </cfRule>
    <cfRule type="cellIs" dxfId="0" priority="264" stopIfTrue="1" operator="lessThan">
      <formula>$F$30+$H$30</formula>
    </cfRule>
  </conditionalFormatting>
  <conditionalFormatting sqref="E30">
    <cfRule type="cellIs" dxfId="0" priority="265" stopIfTrue="1" operator="greaterThan">
      <formula>$D$30</formula>
    </cfRule>
    <cfRule type="cellIs" dxfId="0" priority="266" stopIfTrue="1" operator="greaterThan">
      <formula>$E$29</formula>
    </cfRule>
    <cfRule type="expression" dxfId="2" priority="267" stopIfTrue="1">
      <formula>IF($J$30&lt;&gt;0,$E$30=0)</formula>
    </cfRule>
  </conditionalFormatting>
  <conditionalFormatting sqref="G30">
    <cfRule type="cellIs" dxfId="0" priority="268" stopIfTrue="1" operator="greaterThan">
      <formula>$F$30</formula>
    </cfRule>
    <cfRule type="cellIs" dxfId="0" priority="269" stopIfTrue="1" operator="greaterThan">
      <formula>$G$29</formula>
    </cfRule>
    <cfRule type="expression" dxfId="2" priority="270" stopIfTrue="1">
      <formula>$G$30+$I$30&gt;$E$30</formula>
    </cfRule>
  </conditionalFormatting>
  <conditionalFormatting sqref="I30">
    <cfRule type="cellIs" dxfId="0" priority="271" stopIfTrue="1" operator="greaterThan">
      <formula>$H$30</formula>
    </cfRule>
    <cfRule type="cellIs" dxfId="0" priority="272" stopIfTrue="1" operator="greaterThan">
      <formula>$I$29</formula>
    </cfRule>
  </conditionalFormatting>
  <conditionalFormatting sqref="J30">
    <cfRule type="cellIs" dxfId="0" priority="551" stopIfTrue="1" operator="notEqual">
      <formula>SUM($M$30:$Q$30)</formula>
    </cfRule>
    <cfRule type="cellIs" dxfId="0" priority="552" stopIfTrue="1" operator="greaterThan">
      <formula>$J$29</formula>
    </cfRule>
    <cfRule type="cellIs" dxfId="0" priority="553" stopIfTrue="1" operator="lessThan">
      <formula>$K$30+$L$30</formula>
    </cfRule>
  </conditionalFormatting>
  <conditionalFormatting sqref="K30">
    <cfRule type="cellIs" dxfId="0" priority="278" stopIfTrue="1" operator="greaterThan">
      <formula>$J$30</formula>
    </cfRule>
    <cfRule type="cellIs" dxfId="0" priority="279" stopIfTrue="1" operator="greaterThan">
      <formula>$K$29</formula>
    </cfRule>
  </conditionalFormatting>
  <conditionalFormatting sqref="L30">
    <cfRule type="cellIs" dxfId="0" priority="280" stopIfTrue="1" operator="greaterThan">
      <formula>$J$30</formula>
    </cfRule>
    <cfRule type="cellIs" dxfId="0" priority="281" stopIfTrue="1" operator="greaterThan">
      <formula>$L$29</formula>
    </cfRule>
  </conditionalFormatting>
  <conditionalFormatting sqref="M30">
    <cfRule type="cellIs" dxfId="0" priority="10" stopIfTrue="1" operator="greaterThan">
      <formula>$J$30</formula>
    </cfRule>
    <cfRule type="cellIs" dxfId="0" priority="11" stopIfTrue="1" operator="greaterThan">
      <formula>$M$29</formula>
    </cfRule>
  </conditionalFormatting>
  <conditionalFormatting sqref="N30">
    <cfRule type="cellIs" dxfId="0" priority="7" stopIfTrue="1" operator="greaterThan">
      <formula>$J$30</formula>
    </cfRule>
    <cfRule type="cellIs" dxfId="0" priority="8" stopIfTrue="1" operator="greaterThan">
      <formula>$N$29</formula>
    </cfRule>
  </conditionalFormatting>
  <conditionalFormatting sqref="O30">
    <cfRule type="cellIs" dxfId="0" priority="282" stopIfTrue="1" operator="greaterThan">
      <formula>$J$30</formula>
    </cfRule>
    <cfRule type="cellIs" dxfId="0" priority="283" stopIfTrue="1" operator="greaterThan">
      <formula>$O$29</formula>
    </cfRule>
  </conditionalFormatting>
  <conditionalFormatting sqref="P30">
    <cfRule type="cellIs" dxfId="0" priority="284" stopIfTrue="1" operator="greaterThan">
      <formula>$J$30</formula>
    </cfRule>
    <cfRule type="cellIs" dxfId="0" priority="285" stopIfTrue="1" operator="greaterThan">
      <formula>$P$29</formula>
    </cfRule>
  </conditionalFormatting>
  <conditionalFormatting sqref="Q30">
    <cfRule type="cellIs" dxfId="0" priority="286" stopIfTrue="1" operator="greaterThan">
      <formula>$J$30</formula>
    </cfRule>
    <cfRule type="cellIs" dxfId="0" priority="287" stopIfTrue="1" operator="greaterThan">
      <formula>$Q$29</formula>
    </cfRule>
  </conditionalFormatting>
  <conditionalFormatting sqref="R30">
    <cfRule type="cellIs" dxfId="0" priority="288" stopIfTrue="1" operator="greaterThan">
      <formula>$J$30</formula>
    </cfRule>
    <cfRule type="cellIs" dxfId="0" priority="289" stopIfTrue="1" operator="greaterThan">
      <formula>$R$29</formula>
    </cfRule>
  </conditionalFormatting>
  <conditionalFormatting sqref="D31">
    <cfRule type="expression" dxfId="2" priority="135" stopIfTrue="1">
      <formula>IF($J$31&lt;&gt;0,$D$31=0)</formula>
    </cfRule>
    <cfRule type="cellIs" dxfId="0" priority="136" stopIfTrue="1" operator="lessThan">
      <formula>$F$31+$H$31</formula>
    </cfRule>
  </conditionalFormatting>
  <conditionalFormatting sqref="E31">
    <cfRule type="cellIs" dxfId="0" priority="209" stopIfTrue="1" operator="greaterThan">
      <formula>$D$31</formula>
    </cfRule>
    <cfRule type="expression" dxfId="2" priority="210" stopIfTrue="1">
      <formula>IF($J$31&lt;&gt;0,$E$31=0)</formula>
    </cfRule>
    <cfRule type="cellIs" dxfId="0" priority="211" stopIfTrue="1" operator="lessThan">
      <formula>$G$31+$I$31</formula>
    </cfRule>
  </conditionalFormatting>
  <conditionalFormatting sqref="G31">
    <cfRule type="cellIs" dxfId="0" priority="59" stopIfTrue="1" operator="greaterThan">
      <formula>$F$31</formula>
    </cfRule>
  </conditionalFormatting>
  <conditionalFormatting sqref="I31">
    <cfRule type="cellIs" dxfId="0" priority="60" stopIfTrue="1" operator="greaterThan">
      <formula>$H$31</formula>
    </cfRule>
  </conditionalFormatting>
  <conditionalFormatting sqref="J31">
    <cfRule type="cellIs" dxfId="0" priority="536" stopIfTrue="1" operator="notEqual">
      <formula>SUM($M$31:$Q$31)</formula>
    </cfRule>
    <cfRule type="cellIs" dxfId="0" priority="537" stopIfTrue="1" operator="lessThan">
      <formula>$K$31+$L$31</formula>
    </cfRule>
  </conditionalFormatting>
  <conditionalFormatting sqref="K31:R31">
    <cfRule type="cellIs" dxfId="0" priority="84" stopIfTrue="1" operator="greaterThan">
      <formula>$J$31</formula>
    </cfRule>
  </conditionalFormatting>
  <conditionalFormatting sqref="K11:N11;F11:I11">
    <cfRule type="cellIs" dxfId="0" priority="85" stopIfTrue="1" operator="notEqual">
      <formula>0</formula>
    </cfRule>
  </conditionalFormatting>
  <conditionalFormatting sqref="G29;F30">
    <cfRule type="cellIs" dxfId="0" priority="34" stopIfTrue="1" operator="greaterThan">
      <formula>$F$29</formula>
    </cfRule>
  </conditionalFormatting>
  <conditionalFormatting sqref="I29;H30">
    <cfRule type="cellIs" dxfId="0" priority="52" stopIfTrue="1" operator="greaterThan">
      <formula>$H$29</formula>
    </cfRule>
  </conditionalFormatting>
  <pageMargins left="0.2" right="0.08" top="0.15" bottom="0.36" header="0.05" footer="0.1"/>
  <pageSetup paperSize="9" scale="90" orientation="landscape" useFirstPageNumber="1"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Zeros="0" zoomScale="90" zoomScaleNormal="90" workbookViewId="0">
      <selection activeCell="V10" sqref="V10"/>
    </sheetView>
  </sheetViews>
  <sheetFormatPr defaultColWidth="9" defaultRowHeight="12.75" customHeight="1"/>
  <cols>
    <col min="1" max="1" width="3.42222222222222" style="1" customWidth="1"/>
    <col min="2" max="2" width="5.71111111111111" style="1" customWidth="1"/>
    <col min="3" max="3" width="25.8555555555556" style="1" customWidth="1"/>
    <col min="4" max="5" width="9.14444444444444" style="1" customWidth="1"/>
    <col min="6" max="7" width="8" style="1" customWidth="1"/>
    <col min="8" max="9" width="8.14444444444444" style="1" customWidth="1"/>
    <col min="10" max="10" width="10.7111111111111" style="1" customWidth="1"/>
    <col min="11" max="12" width="9.71111111111111" style="1" customWidth="1"/>
    <col min="13" max="17" width="8.14444444444444" style="1" customWidth="1"/>
    <col min="18" max="18" width="10.1444444444444" style="1" customWidth="1"/>
    <col min="19" max="257" width="9.14444444444444" style="1"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0.1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3.45" customHeight="1" spans="2:18">
      <c r="B4" s="15"/>
      <c r="C4" s="16"/>
      <c r="D4" s="17" t="s">
        <v>56</v>
      </c>
      <c r="E4" s="18" t="s">
        <v>57</v>
      </c>
      <c r="F4" s="18" t="s">
        <v>58</v>
      </c>
      <c r="G4" s="18" t="s">
        <v>57</v>
      </c>
      <c r="H4" s="18" t="s">
        <v>59</v>
      </c>
      <c r="I4" s="18" t="s">
        <v>57</v>
      </c>
      <c r="J4" s="81"/>
      <c r="K4" s="82"/>
      <c r="L4" s="82"/>
      <c r="M4" s="83"/>
      <c r="N4" s="83"/>
      <c r="O4" s="82"/>
      <c r="P4" s="84"/>
      <c r="Q4" s="108"/>
      <c r="R4" s="109"/>
    </row>
    <row r="5" ht="9.75" customHeight="1" spans="2:18">
      <c r="B5" s="19" t="s">
        <v>60</v>
      </c>
      <c r="C5" s="20" t="s">
        <v>61</v>
      </c>
      <c r="D5" s="21">
        <v>1</v>
      </c>
      <c r="E5" s="22">
        <v>2</v>
      </c>
      <c r="F5" s="22">
        <v>3</v>
      </c>
      <c r="G5" s="22">
        <v>4</v>
      </c>
      <c r="H5" s="22">
        <v>5</v>
      </c>
      <c r="I5" s="85">
        <v>6</v>
      </c>
      <c r="J5" s="86">
        <v>7</v>
      </c>
      <c r="K5" s="22">
        <v>8</v>
      </c>
      <c r="L5" s="22">
        <v>9</v>
      </c>
      <c r="M5" s="22">
        <v>10</v>
      </c>
      <c r="N5" s="22">
        <v>11</v>
      </c>
      <c r="O5" s="22">
        <v>12</v>
      </c>
      <c r="P5" s="22">
        <v>13</v>
      </c>
      <c r="Q5" s="22">
        <v>14</v>
      </c>
      <c r="R5" s="110">
        <v>15</v>
      </c>
    </row>
    <row r="6" ht="15.6" customHeight="1" spans="2:18">
      <c r="B6" s="146" t="s">
        <v>161</v>
      </c>
      <c r="C6" s="164" t="s">
        <v>162</v>
      </c>
      <c r="D6" s="31">
        <f>'4'!D6+'10'!D6</f>
        <v>0</v>
      </c>
      <c r="E6" s="32">
        <f>'4'!E6+'10'!E6</f>
        <v>0</v>
      </c>
      <c r="F6" s="32">
        <f>'4'!F6+'10'!F6</f>
        <v>0</v>
      </c>
      <c r="G6" s="32">
        <f>'4'!G6+'10'!G6</f>
        <v>0</v>
      </c>
      <c r="H6" s="32">
        <f>'4'!H6+'10'!H6</f>
        <v>0</v>
      </c>
      <c r="I6" s="88">
        <f>'4'!I6+'10'!I6</f>
        <v>0</v>
      </c>
      <c r="J6" s="58">
        <f>'4'!J6+'10'!J6</f>
        <v>0</v>
      </c>
      <c r="K6" s="32">
        <f>'4'!K6+'10'!K6</f>
        <v>0</v>
      </c>
      <c r="L6" s="32">
        <f>'4'!L6+'10'!L6</f>
        <v>0</v>
      </c>
      <c r="M6" s="32">
        <f>'4'!M6+'10'!M6</f>
        <v>0</v>
      </c>
      <c r="N6" s="32">
        <f>'4'!N6+'10'!N6</f>
        <v>0</v>
      </c>
      <c r="O6" s="32">
        <f>'4'!O6+'10'!O6</f>
        <v>0</v>
      </c>
      <c r="P6" s="32">
        <f>'4'!P6+'10'!P6</f>
        <v>0</v>
      </c>
      <c r="Q6" s="32">
        <f>'4'!Q6+'10'!Q6</f>
        <v>0</v>
      </c>
      <c r="R6" s="118">
        <f>'4'!R6+'10'!R6</f>
        <v>0</v>
      </c>
    </row>
    <row r="7" ht="16.9" customHeight="1" spans="2:18">
      <c r="B7" s="23" t="s">
        <v>163</v>
      </c>
      <c r="C7" s="165" t="s">
        <v>10532</v>
      </c>
      <c r="D7" s="33">
        <f>'4'!D7+'10'!D7</f>
        <v>0</v>
      </c>
      <c r="E7" s="26">
        <f>'4'!E7+'10'!E7</f>
        <v>0</v>
      </c>
      <c r="F7" s="26">
        <f>'4'!F7+'10'!F7</f>
        <v>0</v>
      </c>
      <c r="G7" s="34">
        <f>'4'!G7+'10'!G7</f>
        <v>0</v>
      </c>
      <c r="H7" s="26">
        <f>'4'!H7+'10'!H7</f>
        <v>0</v>
      </c>
      <c r="I7" s="87">
        <f>'4'!I7+'10'!I7</f>
        <v>0</v>
      </c>
      <c r="J7" s="25">
        <f>'4'!J7+'10'!J7</f>
        <v>0</v>
      </c>
      <c r="K7" s="26">
        <f>'4'!K7+'10'!K7</f>
        <v>0</v>
      </c>
      <c r="L7" s="26">
        <f>'4'!L7+'10'!L7</f>
        <v>0</v>
      </c>
      <c r="M7" s="26">
        <f>'4'!M7+'10'!M7</f>
        <v>0</v>
      </c>
      <c r="N7" s="26">
        <f>'4'!N7+'10'!N7</f>
        <v>0</v>
      </c>
      <c r="O7" s="26">
        <f>'4'!O7+'10'!O7</f>
        <v>0</v>
      </c>
      <c r="P7" s="26">
        <f>'4'!P7+'10'!P7</f>
        <v>0</v>
      </c>
      <c r="Q7" s="26">
        <f>'4'!Q7+'10'!Q7</f>
        <v>0</v>
      </c>
      <c r="R7" s="111">
        <f>'4'!R7+'10'!R7</f>
        <v>0</v>
      </c>
    </row>
    <row r="8" ht="15" customHeight="1" spans="2:18">
      <c r="B8" s="35" t="s">
        <v>165</v>
      </c>
      <c r="C8" s="166" t="s">
        <v>166</v>
      </c>
      <c r="D8" s="36">
        <f>'4'!D8+'10'!D8</f>
        <v>0</v>
      </c>
      <c r="E8" s="26">
        <f>'4'!E8+'10'!E8</f>
        <v>0</v>
      </c>
      <c r="F8" s="26">
        <f>'4'!F8+'10'!F8</f>
        <v>0</v>
      </c>
      <c r="G8" s="26">
        <f>'4'!G8+'10'!G8</f>
        <v>0</v>
      </c>
      <c r="H8" s="26">
        <f>'4'!H8+'10'!H8</f>
        <v>0</v>
      </c>
      <c r="I8" s="87">
        <f>'4'!I8+'10'!I8</f>
        <v>0</v>
      </c>
      <c r="J8" s="25">
        <f>'4'!J8+'10'!J8</f>
        <v>0</v>
      </c>
      <c r="K8" s="26">
        <f>'4'!K8+'10'!K8</f>
        <v>0</v>
      </c>
      <c r="L8" s="26">
        <f>'4'!L8+'10'!L8</f>
        <v>0</v>
      </c>
      <c r="M8" s="26">
        <f>'4'!M8+'10'!M8</f>
        <v>0</v>
      </c>
      <c r="N8" s="26">
        <f>'4'!N8+'10'!N8</f>
        <v>0</v>
      </c>
      <c r="O8" s="26">
        <f>'4'!O8+'10'!O8</f>
        <v>0</v>
      </c>
      <c r="P8" s="26">
        <f>'4'!P8+'10'!P8</f>
        <v>0</v>
      </c>
      <c r="Q8" s="26">
        <f>'4'!Q8+'10'!Q8</f>
        <v>0</v>
      </c>
      <c r="R8" s="111">
        <f>'4'!R8+'10'!R8</f>
        <v>0</v>
      </c>
    </row>
    <row r="9" ht="16.15" customHeight="1" spans="2:18">
      <c r="B9" s="151" t="s">
        <v>167</v>
      </c>
      <c r="C9" s="167" t="s">
        <v>351</v>
      </c>
      <c r="D9" s="61">
        <f>'4'!D9+'10'!D9</f>
        <v>0</v>
      </c>
      <c r="E9" s="38">
        <f>'4'!E9+'10'!E9</f>
        <v>0</v>
      </c>
      <c r="F9" s="38">
        <f>'4'!F9+'10'!F9</f>
        <v>0</v>
      </c>
      <c r="G9" s="28">
        <f>'4'!G9+'10'!G9</f>
        <v>0</v>
      </c>
      <c r="H9" s="38">
        <f>'4'!H9+'10'!H9</f>
        <v>0</v>
      </c>
      <c r="I9" s="98">
        <f>'4'!I9+'10'!I9</f>
        <v>0</v>
      </c>
      <c r="J9" s="156">
        <f>'4'!J9+'10'!J9</f>
        <v>0</v>
      </c>
      <c r="K9" s="38">
        <f>'4'!K9+'10'!K9</f>
        <v>0</v>
      </c>
      <c r="L9" s="38">
        <f>'4'!L9+'10'!L9</f>
        <v>0</v>
      </c>
      <c r="M9" s="38">
        <f>'4'!M9+'10'!M9</f>
        <v>0</v>
      </c>
      <c r="N9" s="38">
        <f>'4'!N9+'10'!N9</f>
        <v>0</v>
      </c>
      <c r="O9" s="38">
        <f>'4'!O9+'10'!O9</f>
        <v>0</v>
      </c>
      <c r="P9" s="38">
        <f>'4'!P9+'10'!P9</f>
        <v>0</v>
      </c>
      <c r="Q9" s="38">
        <f>'4'!Q9+'10'!Q9</f>
        <v>0</v>
      </c>
      <c r="R9" s="113">
        <f>'4'!R9+'10'!R9</f>
        <v>0</v>
      </c>
    </row>
    <row r="10" ht="14.45" customHeight="1" spans="2:18">
      <c r="B10" s="23" t="s">
        <v>169</v>
      </c>
      <c r="C10" s="166" t="s">
        <v>170</v>
      </c>
      <c r="D10" s="36">
        <f>'4'!D10+'10'!D10</f>
        <v>0</v>
      </c>
      <c r="E10" s="26">
        <f>'4'!E10+'10'!E10</f>
        <v>0</v>
      </c>
      <c r="F10" s="26">
        <f>'4'!F10+'10'!F10</f>
        <v>0</v>
      </c>
      <c r="G10" s="38">
        <f>'4'!G10+'10'!G10</f>
        <v>0</v>
      </c>
      <c r="H10" s="26">
        <f>'4'!H10+'10'!H10</f>
        <v>0</v>
      </c>
      <c r="I10" s="87">
        <f>'4'!I10+'10'!I10</f>
        <v>0</v>
      </c>
      <c r="J10" s="25">
        <f>'4'!J10+'10'!J10</f>
        <v>0</v>
      </c>
      <c r="K10" s="26">
        <f>'4'!K10+'10'!K10</f>
        <v>0</v>
      </c>
      <c r="L10" s="26">
        <f>'4'!L10+'10'!L10</f>
        <v>0</v>
      </c>
      <c r="M10" s="26">
        <f>'4'!M10+'10'!M10</f>
        <v>0</v>
      </c>
      <c r="N10" s="26">
        <f>'4'!N10+'10'!N10</f>
        <v>0</v>
      </c>
      <c r="O10" s="26">
        <f>'4'!O10+'10'!O10</f>
        <v>0</v>
      </c>
      <c r="P10" s="26">
        <f>'4'!P10+'10'!P10</f>
        <v>0</v>
      </c>
      <c r="Q10" s="26">
        <f>'4'!Q10+'10'!Q10</f>
        <v>0</v>
      </c>
      <c r="R10" s="111">
        <f>'4'!R10+'10'!R10</f>
        <v>0</v>
      </c>
    </row>
    <row r="11" ht="16.15" customHeight="1" spans="2:18">
      <c r="B11" s="152" t="s">
        <v>171</v>
      </c>
      <c r="C11" s="164" t="s">
        <v>172</v>
      </c>
      <c r="D11" s="31">
        <f>'4'!D11+'10'!D11</f>
        <v>0</v>
      </c>
      <c r="E11" s="26">
        <f>'4'!E11+'10'!E11</f>
        <v>0</v>
      </c>
      <c r="F11" s="34">
        <f>'4'!F11+'10'!F11</f>
        <v>0</v>
      </c>
      <c r="G11" s="39">
        <f>'4'!G11+'10'!G11</f>
        <v>0</v>
      </c>
      <c r="H11" s="34">
        <f>'4'!H11+'10'!H11</f>
        <v>0</v>
      </c>
      <c r="I11" s="157">
        <f>'4'!I11+'10'!I11</f>
        <v>0</v>
      </c>
      <c r="J11" s="158">
        <f>'4'!J11+'10'!J11</f>
        <v>0</v>
      </c>
      <c r="K11" s="32">
        <f>'4'!K11+'10'!K11</f>
        <v>0</v>
      </c>
      <c r="L11" s="32">
        <f>'4'!L11+'10'!L11</f>
        <v>0</v>
      </c>
      <c r="M11" s="32">
        <f>'4'!M11+'10'!M11</f>
        <v>0</v>
      </c>
      <c r="N11" s="32">
        <f>'4'!N11+'10'!N11</f>
        <v>0</v>
      </c>
      <c r="O11" s="32">
        <f>'4'!O11+'10'!O11</f>
        <v>0</v>
      </c>
      <c r="P11" s="32">
        <f>'4'!P11+'10'!P11</f>
        <v>0</v>
      </c>
      <c r="Q11" s="32">
        <f>'4'!Q11+'10'!Q11</f>
        <v>0</v>
      </c>
      <c r="R11" s="112">
        <f>'4'!R11+'10'!R11</f>
        <v>0</v>
      </c>
    </row>
    <row r="12" ht="16.15" customHeight="1" spans="2:18">
      <c r="B12" s="23" t="s">
        <v>173</v>
      </c>
      <c r="C12" s="166" t="s">
        <v>174</v>
      </c>
      <c r="D12" s="36">
        <f>'4'!D12+'10'!D12</f>
        <v>0</v>
      </c>
      <c r="E12" s="26">
        <f>'4'!E12+'10'!E12</f>
        <v>0</v>
      </c>
      <c r="F12" s="26">
        <f>'4'!F12+'10'!F12</f>
        <v>0</v>
      </c>
      <c r="G12" s="26">
        <f>'4'!G12+'10'!G12</f>
        <v>0</v>
      </c>
      <c r="H12" s="26">
        <f>'4'!H12+'10'!H12</f>
        <v>0</v>
      </c>
      <c r="I12" s="87">
        <f>'4'!I12+'10'!I12</f>
        <v>0</v>
      </c>
      <c r="J12" s="25">
        <f>'4'!J12+'10'!J12</f>
        <v>0</v>
      </c>
      <c r="K12" s="26">
        <f>'4'!K12+'10'!K12</f>
        <v>0</v>
      </c>
      <c r="L12" s="26">
        <f>'4'!L12+'10'!L12</f>
        <v>0</v>
      </c>
      <c r="M12" s="26">
        <f>'4'!M12+'10'!M12</f>
        <v>0</v>
      </c>
      <c r="N12" s="26">
        <f>'4'!N12+'10'!N12</f>
        <v>0</v>
      </c>
      <c r="O12" s="26">
        <f>'4'!O12+'10'!O12</f>
        <v>0</v>
      </c>
      <c r="P12" s="26">
        <f>'4'!P12+'10'!P12</f>
        <v>0</v>
      </c>
      <c r="Q12" s="26">
        <f>'4'!Q12+'10'!Q12</f>
        <v>0</v>
      </c>
      <c r="R12" s="111">
        <f>'4'!R12+'10'!R12</f>
        <v>0</v>
      </c>
    </row>
    <row r="13" ht="15.6" customHeight="1" spans="2:18">
      <c r="B13" s="23" t="s">
        <v>175</v>
      </c>
      <c r="C13" s="166" t="s">
        <v>176</v>
      </c>
      <c r="D13" s="36">
        <f>'4'!D13+'10'!D13</f>
        <v>0</v>
      </c>
      <c r="E13" s="26">
        <f>'4'!E13+'10'!E13</f>
        <v>0</v>
      </c>
      <c r="F13" s="26">
        <f>'4'!F13+'10'!F13</f>
        <v>0</v>
      </c>
      <c r="G13" s="26">
        <f>'4'!G13+'10'!G13</f>
        <v>0</v>
      </c>
      <c r="H13" s="26">
        <f>'4'!H13+'10'!H13</f>
        <v>0</v>
      </c>
      <c r="I13" s="87">
        <f>'4'!I13+'10'!I13</f>
        <v>0</v>
      </c>
      <c r="J13" s="25">
        <f>'4'!J13+'10'!J13</f>
        <v>0</v>
      </c>
      <c r="K13" s="26">
        <f>'4'!K13+'10'!K13</f>
        <v>0</v>
      </c>
      <c r="L13" s="26">
        <f>'4'!L13+'10'!L13</f>
        <v>0</v>
      </c>
      <c r="M13" s="26">
        <f>'4'!M13+'10'!M13</f>
        <v>0</v>
      </c>
      <c r="N13" s="26">
        <f>'4'!N13+'10'!N13</f>
        <v>0</v>
      </c>
      <c r="O13" s="26">
        <f>'4'!O13+'10'!O13</f>
        <v>0</v>
      </c>
      <c r="P13" s="26">
        <f>'4'!P13+'10'!P13</f>
        <v>0</v>
      </c>
      <c r="Q13" s="26">
        <f>'4'!Q13+'10'!Q13</f>
        <v>0</v>
      </c>
      <c r="R13" s="111">
        <f>'4'!R13+'10'!R13</f>
        <v>0</v>
      </c>
    </row>
    <row r="14" ht="16.15" customHeight="1" spans="2:18">
      <c r="B14" s="23" t="s">
        <v>177</v>
      </c>
      <c r="C14" s="24" t="s">
        <v>178</v>
      </c>
      <c r="D14" s="33">
        <f>'4'!D14+'10'!D14</f>
        <v>0</v>
      </c>
      <c r="E14" s="26">
        <f>'4'!E14+'10'!E14</f>
        <v>0</v>
      </c>
      <c r="F14" s="26">
        <f>'4'!F14+'10'!F14</f>
        <v>0</v>
      </c>
      <c r="G14" s="28">
        <f>'4'!G14+'10'!G14</f>
        <v>0</v>
      </c>
      <c r="H14" s="26">
        <f>'4'!H14+'10'!H14</f>
        <v>0</v>
      </c>
      <c r="I14" s="87">
        <f>'4'!I14+'10'!I14</f>
        <v>0</v>
      </c>
      <c r="J14" s="25">
        <f>'4'!J14+'10'!J14</f>
        <v>0</v>
      </c>
      <c r="K14" s="26">
        <f>'4'!K14+'10'!K14</f>
        <v>0</v>
      </c>
      <c r="L14" s="26">
        <f>'4'!L14+'10'!L14</f>
        <v>0</v>
      </c>
      <c r="M14" s="26">
        <f>'4'!M14+'10'!M14</f>
        <v>0</v>
      </c>
      <c r="N14" s="26">
        <f>'4'!N14+'10'!N14</f>
        <v>0</v>
      </c>
      <c r="O14" s="26">
        <f>'4'!O14+'10'!O14</f>
        <v>0</v>
      </c>
      <c r="P14" s="26">
        <f>'4'!P14+'10'!P14</f>
        <v>0</v>
      </c>
      <c r="Q14" s="26">
        <f>'4'!Q14+'10'!Q14</f>
        <v>0</v>
      </c>
      <c r="R14" s="111">
        <f>'4'!R14+'10'!R14</f>
        <v>0</v>
      </c>
    </row>
    <row r="15" ht="15.6" customHeight="1" spans="2:18">
      <c r="B15" s="23" t="s">
        <v>179</v>
      </c>
      <c r="C15" s="166" t="s">
        <v>180</v>
      </c>
      <c r="D15" s="36">
        <f>'4'!D15+'10'!D15</f>
        <v>0</v>
      </c>
      <c r="E15" s="26">
        <f>'4'!E15+'10'!E15</f>
        <v>0</v>
      </c>
      <c r="F15" s="26">
        <f>'4'!F15+'10'!F15</f>
        <v>0</v>
      </c>
      <c r="G15" s="26">
        <f>'4'!G15+'10'!G15</f>
        <v>0</v>
      </c>
      <c r="H15" s="26">
        <f>'4'!H15+'10'!H15</f>
        <v>0</v>
      </c>
      <c r="I15" s="87">
        <f>'4'!I15+'10'!I15</f>
        <v>0</v>
      </c>
      <c r="J15" s="25">
        <f>'4'!J15+'10'!J15</f>
        <v>0</v>
      </c>
      <c r="K15" s="26">
        <f>'4'!K15+'10'!K15</f>
        <v>0</v>
      </c>
      <c r="L15" s="26">
        <f>'4'!L15+'10'!L15</f>
        <v>0</v>
      </c>
      <c r="M15" s="26">
        <f>'4'!M15+'10'!M15</f>
        <v>0</v>
      </c>
      <c r="N15" s="26">
        <f>'4'!N15+'10'!N15</f>
        <v>0</v>
      </c>
      <c r="O15" s="26">
        <f>'4'!O15+'10'!O15</f>
        <v>0</v>
      </c>
      <c r="P15" s="26">
        <f>'4'!P15+'10'!P15</f>
        <v>0</v>
      </c>
      <c r="Q15" s="26">
        <f>'4'!Q15+'10'!Q15</f>
        <v>0</v>
      </c>
      <c r="R15" s="111">
        <f>'4'!R15+'10'!R15</f>
        <v>0</v>
      </c>
    </row>
    <row r="16" ht="17.45" customHeight="1" spans="1:18">
      <c r="A16" s="50">
        <v>17</v>
      </c>
      <c r="B16" s="23" t="s">
        <v>181</v>
      </c>
      <c r="C16" s="166" t="s">
        <v>182</v>
      </c>
      <c r="D16" s="33">
        <f>'4'!D16+'10'!D16</f>
        <v>0</v>
      </c>
      <c r="E16" s="26">
        <f>'4'!E16+'10'!E16</f>
        <v>0</v>
      </c>
      <c r="F16" s="26">
        <f>'4'!F16+'10'!F16</f>
        <v>0</v>
      </c>
      <c r="G16" s="28">
        <f>'4'!G16+'10'!G16</f>
        <v>0</v>
      </c>
      <c r="H16" s="26">
        <f>'4'!H16+'10'!H16</f>
        <v>0</v>
      </c>
      <c r="I16" s="87">
        <f>'4'!I16+'10'!I16</f>
        <v>0</v>
      </c>
      <c r="J16" s="25">
        <f>'4'!J16+'10'!J16</f>
        <v>0</v>
      </c>
      <c r="K16" s="26">
        <f>'4'!K16+'10'!K16</f>
        <v>0</v>
      </c>
      <c r="L16" s="26">
        <f>'4'!L16+'10'!L16</f>
        <v>0</v>
      </c>
      <c r="M16" s="26">
        <f>'4'!M16+'10'!M16</f>
        <v>0</v>
      </c>
      <c r="N16" s="26">
        <f>'4'!N16+'10'!N16</f>
        <v>0</v>
      </c>
      <c r="O16" s="26">
        <f>'4'!O16+'10'!O16</f>
        <v>0</v>
      </c>
      <c r="P16" s="26">
        <f>'4'!P16+'10'!P16</f>
        <v>0</v>
      </c>
      <c r="Q16" s="26">
        <f>'4'!Q16+'10'!Q16</f>
        <v>0</v>
      </c>
      <c r="R16" s="111">
        <f>'4'!R16+'10'!R16</f>
        <v>0</v>
      </c>
    </row>
    <row r="17" ht="14.45" customHeight="1" spans="2:18">
      <c r="B17" s="23" t="s">
        <v>183</v>
      </c>
      <c r="C17" s="166" t="s">
        <v>184</v>
      </c>
      <c r="D17" s="36">
        <f>'4'!D17+'10'!D17</f>
        <v>0</v>
      </c>
      <c r="E17" s="26">
        <f>'4'!E17+'10'!E17</f>
        <v>0</v>
      </c>
      <c r="F17" s="26">
        <f>'4'!F17+'10'!F17</f>
        <v>0</v>
      </c>
      <c r="G17" s="26">
        <f>'4'!G17+'10'!G17</f>
        <v>0</v>
      </c>
      <c r="H17" s="26">
        <f>'4'!H17+'10'!H17</f>
        <v>0</v>
      </c>
      <c r="I17" s="87">
        <f>'4'!I17+'10'!I17</f>
        <v>0</v>
      </c>
      <c r="J17" s="25">
        <f>'4'!J17+'10'!J17</f>
        <v>0</v>
      </c>
      <c r="K17" s="26">
        <f>'4'!K17+'10'!K17</f>
        <v>0</v>
      </c>
      <c r="L17" s="26">
        <f>'4'!L17+'10'!L17</f>
        <v>0</v>
      </c>
      <c r="M17" s="26">
        <f>'4'!M17+'10'!M17</f>
        <v>0</v>
      </c>
      <c r="N17" s="26">
        <f>'4'!N17+'10'!N17</f>
        <v>0</v>
      </c>
      <c r="O17" s="26">
        <f>'4'!O17+'10'!O17</f>
        <v>0</v>
      </c>
      <c r="P17" s="26">
        <f>'4'!P17+'10'!P17</f>
        <v>0</v>
      </c>
      <c r="Q17" s="26">
        <f>'4'!Q17+'10'!Q17</f>
        <v>0</v>
      </c>
      <c r="R17" s="111">
        <f>'4'!R17+'10'!R17</f>
        <v>0</v>
      </c>
    </row>
    <row r="18" ht="15.6" customHeight="1" spans="2:18">
      <c r="B18" s="23" t="s">
        <v>185</v>
      </c>
      <c r="C18" s="166" t="s">
        <v>186</v>
      </c>
      <c r="D18" s="36">
        <f>'4'!D18+'10'!D18</f>
        <v>0</v>
      </c>
      <c r="E18" s="26">
        <f>'4'!E18+'10'!E18</f>
        <v>0</v>
      </c>
      <c r="F18" s="26">
        <f>'4'!F18+'10'!F18</f>
        <v>0</v>
      </c>
      <c r="G18" s="26">
        <f>'4'!G18+'10'!G18</f>
        <v>0</v>
      </c>
      <c r="H18" s="26">
        <f>'4'!H18+'10'!H18</f>
        <v>0</v>
      </c>
      <c r="I18" s="87">
        <f>'4'!I18+'10'!I18</f>
        <v>0</v>
      </c>
      <c r="J18" s="25">
        <f>'4'!J18+'10'!J18</f>
        <v>0</v>
      </c>
      <c r="K18" s="26">
        <f>'4'!K18+'10'!K18</f>
        <v>0</v>
      </c>
      <c r="L18" s="26">
        <f>'4'!L18+'10'!L18</f>
        <v>0</v>
      </c>
      <c r="M18" s="26">
        <f>'4'!M18+'10'!M18</f>
        <v>0</v>
      </c>
      <c r="N18" s="26">
        <f>'4'!N18+'10'!N18</f>
        <v>0</v>
      </c>
      <c r="O18" s="26">
        <f>'4'!O18+'10'!O18</f>
        <v>0</v>
      </c>
      <c r="P18" s="26">
        <f>'4'!P18+'10'!P18</f>
        <v>0</v>
      </c>
      <c r="Q18" s="26">
        <f>'4'!Q18+'10'!Q18</f>
        <v>0</v>
      </c>
      <c r="R18" s="111">
        <f>'4'!R18+'10'!R18</f>
        <v>0</v>
      </c>
    </row>
    <row r="19" ht="15" customHeight="1" spans="2:18">
      <c r="B19" s="23" t="s">
        <v>187</v>
      </c>
      <c r="C19" s="166" t="s">
        <v>188</v>
      </c>
      <c r="D19" s="36">
        <f>'4'!D19+'10'!D19</f>
        <v>0</v>
      </c>
      <c r="E19" s="26">
        <f>'4'!E19+'10'!E19</f>
        <v>0</v>
      </c>
      <c r="F19" s="26">
        <f>'4'!F19+'10'!F19</f>
        <v>0</v>
      </c>
      <c r="G19" s="26">
        <f>'4'!G19+'10'!G19</f>
        <v>0</v>
      </c>
      <c r="H19" s="26">
        <f>'4'!H19+'10'!H19</f>
        <v>0</v>
      </c>
      <c r="I19" s="87">
        <f>'4'!I19+'10'!I19</f>
        <v>0</v>
      </c>
      <c r="J19" s="25">
        <f>'4'!J19+'10'!J19</f>
        <v>0</v>
      </c>
      <c r="K19" s="26">
        <f>'4'!K19+'10'!K19</f>
        <v>0</v>
      </c>
      <c r="L19" s="26">
        <f>'4'!L19+'10'!L19</f>
        <v>0</v>
      </c>
      <c r="M19" s="26">
        <f>'4'!M19+'10'!M19</f>
        <v>0</v>
      </c>
      <c r="N19" s="26">
        <f>'4'!N19+'10'!N19</f>
        <v>0</v>
      </c>
      <c r="O19" s="26">
        <f>'4'!O19+'10'!O19</f>
        <v>0</v>
      </c>
      <c r="P19" s="26">
        <f>'4'!P19+'10'!P19</f>
        <v>0</v>
      </c>
      <c r="Q19" s="26">
        <f>'4'!Q19+'10'!Q19</f>
        <v>0</v>
      </c>
      <c r="R19" s="111">
        <f>'4'!R19+'10'!R19</f>
        <v>0</v>
      </c>
    </row>
    <row r="20" ht="15.6" customHeight="1" spans="2:18">
      <c r="B20" s="23" t="s">
        <v>189</v>
      </c>
      <c r="C20" s="166" t="s">
        <v>190</v>
      </c>
      <c r="D20" s="36">
        <f>'4'!D20+'10'!D20</f>
        <v>0</v>
      </c>
      <c r="E20" s="26">
        <f>'4'!E20+'10'!E20</f>
        <v>0</v>
      </c>
      <c r="F20" s="26">
        <f>'4'!F20+'10'!F20</f>
        <v>0</v>
      </c>
      <c r="G20" s="26">
        <f>'4'!G20+'10'!G20</f>
        <v>0</v>
      </c>
      <c r="H20" s="26">
        <f>'4'!H20+'10'!H20</f>
        <v>0</v>
      </c>
      <c r="I20" s="87">
        <f>'4'!I20+'10'!I20</f>
        <v>0</v>
      </c>
      <c r="J20" s="25">
        <f>'4'!J20+'10'!J20</f>
        <v>0</v>
      </c>
      <c r="K20" s="26">
        <f>'4'!K20+'10'!K20</f>
        <v>0</v>
      </c>
      <c r="L20" s="26">
        <f>'4'!L20+'10'!L20</f>
        <v>0</v>
      </c>
      <c r="M20" s="26">
        <f>'4'!M20+'10'!M20</f>
        <v>0</v>
      </c>
      <c r="N20" s="26">
        <f>'4'!N20+'10'!N20</f>
        <v>0</v>
      </c>
      <c r="O20" s="26">
        <f>'4'!O20+'10'!O20</f>
        <v>0</v>
      </c>
      <c r="P20" s="26">
        <f>'4'!P20+'10'!P20</f>
        <v>0</v>
      </c>
      <c r="Q20" s="26">
        <f>'4'!Q20+'10'!Q20</f>
        <v>0</v>
      </c>
      <c r="R20" s="111">
        <f>'4'!R20+'10'!R20</f>
        <v>0</v>
      </c>
    </row>
    <row r="21" ht="14.45" customHeight="1" spans="2:18">
      <c r="B21" s="23" t="s">
        <v>191</v>
      </c>
      <c r="C21" s="166" t="s">
        <v>192</v>
      </c>
      <c r="D21" s="33">
        <f>'4'!D21+'10'!D21</f>
        <v>0</v>
      </c>
      <c r="E21" s="26">
        <f>'4'!E21+'10'!E21</f>
        <v>0</v>
      </c>
      <c r="F21" s="26">
        <f>'4'!F21+'10'!F21</f>
        <v>0</v>
      </c>
      <c r="G21" s="26">
        <f>'4'!G21+'10'!G21</f>
        <v>0</v>
      </c>
      <c r="H21" s="26">
        <f>'4'!H21+'10'!H21</f>
        <v>0</v>
      </c>
      <c r="I21" s="87">
        <f>'4'!I21+'10'!I21</f>
        <v>0</v>
      </c>
      <c r="J21" s="25">
        <f>'4'!J21+'10'!J21</f>
        <v>0</v>
      </c>
      <c r="K21" s="26">
        <f>'4'!K21+'10'!K21</f>
        <v>0</v>
      </c>
      <c r="L21" s="26">
        <f>'4'!L21+'10'!L21</f>
        <v>0</v>
      </c>
      <c r="M21" s="26">
        <f>'4'!M21+'10'!M21</f>
        <v>0</v>
      </c>
      <c r="N21" s="26">
        <f>'4'!N21+'10'!N21</f>
        <v>0</v>
      </c>
      <c r="O21" s="26">
        <f>'4'!O21+'10'!O21</f>
        <v>0</v>
      </c>
      <c r="P21" s="26">
        <f>'4'!P21+'10'!P21</f>
        <v>0</v>
      </c>
      <c r="Q21" s="26">
        <f>'4'!Q21+'10'!Q21</f>
        <v>0</v>
      </c>
      <c r="R21" s="111">
        <f>'4'!R21+'10'!R21</f>
        <v>0</v>
      </c>
    </row>
    <row r="22" ht="15.6" customHeight="1" spans="2:18">
      <c r="B22" s="23" t="s">
        <v>193</v>
      </c>
      <c r="C22" s="166" t="s">
        <v>194</v>
      </c>
      <c r="D22" s="36">
        <f>'4'!D22+'10'!D22</f>
        <v>0</v>
      </c>
      <c r="E22" s="26">
        <f>'4'!E22+'10'!E22</f>
        <v>0</v>
      </c>
      <c r="F22" s="26">
        <f>'4'!F22+'10'!F22</f>
        <v>0</v>
      </c>
      <c r="G22" s="26">
        <f>'4'!G22+'10'!G22</f>
        <v>0</v>
      </c>
      <c r="H22" s="26">
        <f>'4'!H22+'10'!H22</f>
        <v>0</v>
      </c>
      <c r="I22" s="87">
        <f>'4'!I22+'10'!I22</f>
        <v>0</v>
      </c>
      <c r="J22" s="25">
        <f>'4'!J22+'10'!J22</f>
        <v>0</v>
      </c>
      <c r="K22" s="26">
        <f>'4'!K22+'10'!K22</f>
        <v>0</v>
      </c>
      <c r="L22" s="26">
        <f>'4'!L22+'10'!L22</f>
        <v>0</v>
      </c>
      <c r="M22" s="26">
        <f>'4'!M22+'10'!M22</f>
        <v>0</v>
      </c>
      <c r="N22" s="26">
        <f>'4'!N22+'10'!N22</f>
        <v>0</v>
      </c>
      <c r="O22" s="26">
        <f>'4'!O22+'10'!O22</f>
        <v>0</v>
      </c>
      <c r="P22" s="26">
        <f>'4'!P22+'10'!P22</f>
        <v>0</v>
      </c>
      <c r="Q22" s="26">
        <f>'4'!Q22+'10'!Q22</f>
        <v>0</v>
      </c>
      <c r="R22" s="111">
        <f>'4'!R22+'10'!R22</f>
        <v>0</v>
      </c>
    </row>
    <row r="23" ht="16.15" customHeight="1" spans="2:18">
      <c r="B23" s="20" t="s">
        <v>195</v>
      </c>
      <c r="C23" s="168" t="s">
        <v>196</v>
      </c>
      <c r="D23" s="61">
        <f>'4'!D23+'10'!D23</f>
        <v>0</v>
      </c>
      <c r="E23" s="38">
        <f>'4'!E23+'10'!E23</f>
        <v>0</v>
      </c>
      <c r="F23" s="38">
        <f>'4'!F23+'10'!F23</f>
        <v>0</v>
      </c>
      <c r="G23" s="38">
        <f>'4'!G23+'10'!G23</f>
        <v>0</v>
      </c>
      <c r="H23" s="38">
        <f>'4'!H23+'10'!H23</f>
        <v>0</v>
      </c>
      <c r="I23" s="98">
        <f>'4'!I23+'10'!I23</f>
        <v>0</v>
      </c>
      <c r="J23" s="156">
        <f>'4'!J23+'10'!J23</f>
        <v>0</v>
      </c>
      <c r="K23" s="38">
        <f>'4'!K23+'10'!K23</f>
        <v>0</v>
      </c>
      <c r="L23" s="38">
        <f>'4'!L23+'10'!L23</f>
        <v>0</v>
      </c>
      <c r="M23" s="38">
        <f>'4'!M23+'10'!M23</f>
        <v>0</v>
      </c>
      <c r="N23" s="38">
        <f>'4'!N23+'10'!N23</f>
        <v>0</v>
      </c>
      <c r="O23" s="38">
        <f>'4'!O23+'10'!O23</f>
        <v>0</v>
      </c>
      <c r="P23" s="38">
        <f>'4'!P23+'10'!P23</f>
        <v>0</v>
      </c>
      <c r="Q23" s="38">
        <f>'4'!Q23+'10'!Q23</f>
        <v>0</v>
      </c>
      <c r="R23" s="113">
        <f>'4'!R23+'10'!R23</f>
        <v>0</v>
      </c>
    </row>
    <row r="24" ht="16.15" customHeight="1" spans="2:18">
      <c r="B24" s="40" t="s">
        <v>197</v>
      </c>
      <c r="C24" s="164" t="s">
        <v>198</v>
      </c>
      <c r="D24" s="97">
        <f>'4'!D24+'10'!D24</f>
        <v>0</v>
      </c>
      <c r="E24" s="57">
        <f>'4'!E24+'10'!E24</f>
        <v>0</v>
      </c>
      <c r="F24" s="57">
        <f>'4'!F24+'10'!F24</f>
        <v>0</v>
      </c>
      <c r="G24" s="57">
        <f>'4'!G24+'10'!G24</f>
        <v>0</v>
      </c>
      <c r="H24" s="57">
        <f>'4'!H24+'10'!H24</f>
        <v>0</v>
      </c>
      <c r="I24" s="96">
        <f>'4'!I24+'10'!I24</f>
        <v>0</v>
      </c>
      <c r="J24" s="97">
        <f>'4'!J24+'10'!J24</f>
        <v>0</v>
      </c>
      <c r="K24" s="57">
        <f>'4'!K24+'10'!K24</f>
        <v>0</v>
      </c>
      <c r="L24" s="57">
        <f>'4'!L24+'10'!L24</f>
        <v>0</v>
      </c>
      <c r="M24" s="57">
        <f>'4'!M24+'10'!M24</f>
        <v>0</v>
      </c>
      <c r="N24" s="57">
        <f>'4'!N24+'10'!N24</f>
        <v>0</v>
      </c>
      <c r="O24" s="57">
        <f>'4'!O24+'10'!O24</f>
        <v>0</v>
      </c>
      <c r="P24" s="57">
        <f>'4'!P24+'10'!P24</f>
        <v>0</v>
      </c>
      <c r="Q24" s="57">
        <f>'4'!Q24+'10'!Q24</f>
        <v>0</v>
      </c>
      <c r="R24" s="118">
        <f>'4'!R24+'10'!R24</f>
        <v>0</v>
      </c>
    </row>
    <row r="25" ht="15" customHeight="1" spans="2:18">
      <c r="B25" s="23" t="s">
        <v>199</v>
      </c>
      <c r="C25" s="166" t="s">
        <v>200</v>
      </c>
      <c r="D25" s="25">
        <f>'4'!D25+'10'!D25</f>
        <v>0</v>
      </c>
      <c r="E25" s="26">
        <f>'4'!E25+'10'!E25</f>
        <v>0</v>
      </c>
      <c r="F25" s="26">
        <f>'4'!F25+'10'!F25</f>
        <v>0</v>
      </c>
      <c r="G25" s="26">
        <f>'4'!G25+'10'!G25</f>
        <v>0</v>
      </c>
      <c r="H25" s="26">
        <f>'4'!H25+'10'!H25</f>
        <v>0</v>
      </c>
      <c r="I25" s="87">
        <f>'4'!I25+'10'!I25</f>
        <v>0</v>
      </c>
      <c r="J25" s="25">
        <f>'4'!J25+'10'!J25</f>
        <v>0</v>
      </c>
      <c r="K25" s="26">
        <f>'4'!K25+'10'!K25</f>
        <v>0</v>
      </c>
      <c r="L25" s="26">
        <f>'4'!L25+'10'!L25</f>
        <v>0</v>
      </c>
      <c r="M25" s="26">
        <f>'4'!M25+'10'!M25</f>
        <v>0</v>
      </c>
      <c r="N25" s="26">
        <f>'4'!N25+'10'!N25</f>
        <v>0</v>
      </c>
      <c r="O25" s="26">
        <f>'4'!O25+'10'!O25</f>
        <v>0</v>
      </c>
      <c r="P25" s="26">
        <f>'4'!P25+'10'!P25</f>
        <v>0</v>
      </c>
      <c r="Q25" s="26">
        <f>'4'!Q25+'10'!Q25</f>
        <v>0</v>
      </c>
      <c r="R25" s="111">
        <f>'4'!R25+'10'!R25</f>
        <v>0</v>
      </c>
    </row>
    <row r="26" ht="15.6" customHeight="1" spans="2:18">
      <c r="B26" s="23" t="s">
        <v>201</v>
      </c>
      <c r="C26" s="166" t="s">
        <v>202</v>
      </c>
      <c r="D26" s="155" t="s">
        <v>66</v>
      </c>
      <c r="E26" s="52" t="s">
        <v>66</v>
      </c>
      <c r="F26" s="26">
        <f>'4'!F26+'10'!F26</f>
        <v>0</v>
      </c>
      <c r="G26" s="26">
        <f>'4'!G26+'10'!G26</f>
        <v>0</v>
      </c>
      <c r="H26" s="26">
        <f>'4'!H26+'10'!H26</f>
        <v>0</v>
      </c>
      <c r="I26" s="87">
        <f>'4'!I26+'10'!I26</f>
        <v>0</v>
      </c>
      <c r="J26" s="155" t="s">
        <v>66</v>
      </c>
      <c r="K26" s="26">
        <f>'4'!K26+'10'!K26</f>
        <v>0</v>
      </c>
      <c r="L26" s="26">
        <f>'4'!L26+'10'!L26</f>
        <v>0</v>
      </c>
      <c r="M26" s="52" t="s">
        <v>66</v>
      </c>
      <c r="N26" s="52" t="s">
        <v>66</v>
      </c>
      <c r="O26" s="52" t="s">
        <v>66</v>
      </c>
      <c r="P26" s="52" t="s">
        <v>66</v>
      </c>
      <c r="Q26" s="52" t="s">
        <v>66</v>
      </c>
      <c r="R26" s="163" t="s">
        <v>66</v>
      </c>
    </row>
    <row r="27" ht="15.6" customHeight="1" spans="2:18">
      <c r="B27" s="23" t="s">
        <v>203</v>
      </c>
      <c r="C27" s="166" t="s">
        <v>204</v>
      </c>
      <c r="D27" s="25">
        <f>'4'!D27+'10'!D27</f>
        <v>0</v>
      </c>
      <c r="E27" s="26">
        <f>'4'!E27+'10'!E27</f>
        <v>0</v>
      </c>
      <c r="F27" s="26">
        <f>'4'!F27+'10'!F27</f>
        <v>0</v>
      </c>
      <c r="G27" s="26">
        <f>'4'!G27+'10'!G27</f>
        <v>0</v>
      </c>
      <c r="H27" s="26">
        <f>'4'!H27+'10'!H27</f>
        <v>0</v>
      </c>
      <c r="I27" s="87">
        <f>'4'!I27+'10'!I27</f>
        <v>0</v>
      </c>
      <c r="J27" s="25">
        <f>'4'!J27+'10'!J27</f>
        <v>0</v>
      </c>
      <c r="K27" s="26">
        <f>'4'!K27+'10'!K27</f>
        <v>0</v>
      </c>
      <c r="L27" s="26">
        <f>'4'!L27+'10'!L27</f>
        <v>0</v>
      </c>
      <c r="M27" s="26">
        <f>'4'!M27+'10'!M27</f>
        <v>0</v>
      </c>
      <c r="N27" s="26">
        <f>'4'!N27+'10'!N27</f>
        <v>0</v>
      </c>
      <c r="O27" s="26">
        <f>'4'!O27+'10'!O27</f>
        <v>0</v>
      </c>
      <c r="P27" s="26">
        <f>'4'!P27+'10'!P27</f>
        <v>0</v>
      </c>
      <c r="Q27" s="26">
        <f>'4'!Q27+'10'!Q27</f>
        <v>0</v>
      </c>
      <c r="R27" s="111">
        <f>'4'!R27+'10'!R27</f>
        <v>0</v>
      </c>
    </row>
    <row r="28" s="1" customFormat="1" ht="17.45" customHeight="1" spans="2:18">
      <c r="B28" s="23" t="s">
        <v>205</v>
      </c>
      <c r="C28" s="166" t="s">
        <v>10533</v>
      </c>
      <c r="D28" s="27">
        <f>'4'!D28+'10'!D28</f>
        <v>0</v>
      </c>
      <c r="E28" s="26">
        <f>'4'!E28+'10'!E28</f>
        <v>0</v>
      </c>
      <c r="F28" s="26">
        <f>'4'!F28+'10'!F28</f>
        <v>0</v>
      </c>
      <c r="G28" s="26">
        <f>'4'!G28+'10'!G28</f>
        <v>0</v>
      </c>
      <c r="H28" s="26">
        <f>'4'!H28+'10'!H28</f>
        <v>0</v>
      </c>
      <c r="I28" s="87">
        <f>'4'!I28+'10'!I28</f>
        <v>0</v>
      </c>
      <c r="J28" s="25">
        <f>'4'!J28+'10'!J28</f>
        <v>0</v>
      </c>
      <c r="K28" s="26">
        <f>'4'!K28+'10'!K28</f>
        <v>0</v>
      </c>
      <c r="L28" s="26">
        <f>'4'!L28+'10'!L28</f>
        <v>0</v>
      </c>
      <c r="M28" s="26">
        <f>'4'!M28+'10'!M28</f>
        <v>0</v>
      </c>
      <c r="N28" s="26">
        <f>'4'!N28+'10'!N28</f>
        <v>0</v>
      </c>
      <c r="O28" s="26">
        <f>'4'!O28+'10'!O28</f>
        <v>0</v>
      </c>
      <c r="P28" s="26">
        <f>'4'!P28+'10'!P28</f>
        <v>0</v>
      </c>
      <c r="Q28" s="26">
        <f>'4'!Q28+'10'!Q28</f>
        <v>0</v>
      </c>
      <c r="R28" s="111">
        <f>'4'!R28+'10'!R28</f>
        <v>0</v>
      </c>
    </row>
    <row r="29" s="1" customFormat="1" ht="18.6" customHeight="1" spans="2:18">
      <c r="B29" s="169" t="s">
        <v>207</v>
      </c>
      <c r="C29" s="164" t="s">
        <v>10534</v>
      </c>
      <c r="D29" s="58">
        <f>'4'!D29+'10'!D29</f>
        <v>0</v>
      </c>
      <c r="E29" s="32">
        <f>'4'!E29+'10'!E29</f>
        <v>0</v>
      </c>
      <c r="F29" s="32">
        <f>'4'!F29+'10'!F29</f>
        <v>0</v>
      </c>
      <c r="G29" s="32">
        <f>'4'!G29+'10'!G29</f>
        <v>0</v>
      </c>
      <c r="H29" s="32">
        <f>'4'!H29+'10'!H29</f>
        <v>0</v>
      </c>
      <c r="I29" s="88">
        <f>'4'!I29+'10'!I29</f>
        <v>0</v>
      </c>
      <c r="J29" s="58">
        <f>'4'!J29+'10'!J29</f>
        <v>0</v>
      </c>
      <c r="K29" s="32">
        <f>'4'!K29+'10'!K29</f>
        <v>0</v>
      </c>
      <c r="L29" s="32">
        <f>'4'!L29+'10'!L29</f>
        <v>0</v>
      </c>
      <c r="M29" s="32">
        <f>'4'!M29+'10'!M29</f>
        <v>0</v>
      </c>
      <c r="N29" s="32">
        <f>'4'!N29+'10'!N29</f>
        <v>0</v>
      </c>
      <c r="O29" s="32">
        <f>'4'!O29+'10'!O29</f>
        <v>0</v>
      </c>
      <c r="P29" s="32">
        <f>'4'!P29+'10'!P29</f>
        <v>0</v>
      </c>
      <c r="Q29" s="32">
        <f>'4'!Q29+'10'!Q29</f>
        <v>0</v>
      </c>
      <c r="R29" s="112">
        <f>'4'!R29+'10'!R29</f>
        <v>0</v>
      </c>
    </row>
    <row r="30" s="1" customFormat="1" ht="24" customHeight="1" spans="2:18">
      <c r="B30" s="23" t="s">
        <v>209</v>
      </c>
      <c r="C30" s="24" t="s">
        <v>353</v>
      </c>
      <c r="D30" s="128" t="s">
        <v>66</v>
      </c>
      <c r="E30" s="49" t="s">
        <v>66</v>
      </c>
      <c r="F30" s="49" t="s">
        <v>66</v>
      </c>
      <c r="G30" s="49" t="s">
        <v>66</v>
      </c>
      <c r="H30" s="49" t="s">
        <v>66</v>
      </c>
      <c r="I30" s="93" t="s">
        <v>66</v>
      </c>
      <c r="J30" s="142" t="s">
        <v>66</v>
      </c>
      <c r="K30" s="49" t="s">
        <v>66</v>
      </c>
      <c r="L30" s="49" t="s">
        <v>66</v>
      </c>
      <c r="M30" s="49" t="s">
        <v>66</v>
      </c>
      <c r="N30" s="49" t="s">
        <v>66</v>
      </c>
      <c r="O30" s="49" t="s">
        <v>66</v>
      </c>
      <c r="P30" s="49" t="s">
        <v>66</v>
      </c>
      <c r="Q30" s="49" t="s">
        <v>66</v>
      </c>
      <c r="R30" s="163" t="s">
        <v>66</v>
      </c>
    </row>
    <row r="31" ht="15" customHeight="1" spans="2:18">
      <c r="B31" s="59" t="s">
        <v>211</v>
      </c>
      <c r="C31" s="167" t="s">
        <v>218</v>
      </c>
      <c r="D31" s="170" t="s">
        <v>66</v>
      </c>
      <c r="E31" s="171" t="s">
        <v>66</v>
      </c>
      <c r="F31" s="38">
        <f>'4'!F31+'10'!F31</f>
        <v>0</v>
      </c>
      <c r="G31" s="38">
        <f>'4'!G31+'10'!G31</f>
        <v>0</v>
      </c>
      <c r="H31" s="38">
        <f>'4'!H31+'10'!H31</f>
        <v>0</v>
      </c>
      <c r="I31" s="98">
        <f>'4'!I31+'10'!I31</f>
        <v>0</v>
      </c>
      <c r="J31" s="172" t="s">
        <v>66</v>
      </c>
      <c r="K31" s="38">
        <f>'4'!K31+'10'!K31</f>
        <v>0</v>
      </c>
      <c r="L31" s="38">
        <f>'4'!L31+'10'!L31</f>
        <v>0</v>
      </c>
      <c r="M31" s="171" t="s">
        <v>66</v>
      </c>
      <c r="N31" s="171" t="s">
        <v>66</v>
      </c>
      <c r="O31" s="171" t="s">
        <v>66</v>
      </c>
      <c r="P31" s="171" t="s">
        <v>66</v>
      </c>
      <c r="Q31" s="171" t="s">
        <v>66</v>
      </c>
      <c r="R31" s="173" t="s">
        <v>66</v>
      </c>
    </row>
    <row r="32" ht="14.45" customHeight="1" spans="2:18">
      <c r="B32" s="59" t="s">
        <v>213</v>
      </c>
      <c r="C32" s="167" t="s">
        <v>219</v>
      </c>
      <c r="D32" s="155" t="s">
        <v>66</v>
      </c>
      <c r="E32" s="52" t="s">
        <v>66</v>
      </c>
      <c r="F32" s="26">
        <f>'4'!F32+'10'!F32</f>
        <v>0</v>
      </c>
      <c r="G32" s="26">
        <f>'4'!G32+'10'!G32</f>
        <v>0</v>
      </c>
      <c r="H32" s="26">
        <f>'4'!H32+'10'!H32</f>
        <v>0</v>
      </c>
      <c r="I32" s="87">
        <f>'4'!I32+'10'!I32</f>
        <v>0</v>
      </c>
      <c r="J32" s="155" t="s">
        <v>66</v>
      </c>
      <c r="K32" s="26">
        <f>'4'!K32+'10'!K32</f>
        <v>0</v>
      </c>
      <c r="L32" s="26">
        <f>'4'!L32+'10'!L32</f>
        <v>0</v>
      </c>
      <c r="M32" s="52" t="s">
        <v>66</v>
      </c>
      <c r="N32" s="52" t="s">
        <v>66</v>
      </c>
      <c r="O32" s="52" t="s">
        <v>66</v>
      </c>
      <c r="P32" s="52" t="s">
        <v>66</v>
      </c>
      <c r="Q32" s="52" t="s">
        <v>66</v>
      </c>
      <c r="R32" s="163" t="s">
        <v>66</v>
      </c>
    </row>
    <row r="33" ht="16.15" customHeight="1" spans="2:18">
      <c r="B33" s="20" t="s">
        <v>215</v>
      </c>
      <c r="C33" s="168" t="s">
        <v>220</v>
      </c>
      <c r="D33" s="21" t="s">
        <v>66</v>
      </c>
      <c r="E33" s="22" t="s">
        <v>66</v>
      </c>
      <c r="F33" s="95">
        <f>'4'!F33+'10'!F33</f>
        <v>0</v>
      </c>
      <c r="G33" s="95">
        <f>'4'!G33+'10'!G33</f>
        <v>0</v>
      </c>
      <c r="H33" s="95">
        <f>'4'!H33+'10'!H33</f>
        <v>0</v>
      </c>
      <c r="I33" s="159">
        <f>'4'!I33+'10'!I33</f>
        <v>0</v>
      </c>
      <c r="J33" s="86" t="s">
        <v>66</v>
      </c>
      <c r="K33" s="95">
        <f>'4'!K33+'10'!K33</f>
        <v>0</v>
      </c>
      <c r="L33" s="95">
        <f>'4'!L33+'10'!L33</f>
        <v>0</v>
      </c>
      <c r="M33" s="22" t="s">
        <v>66</v>
      </c>
      <c r="N33" s="22" t="s">
        <v>66</v>
      </c>
      <c r="O33" s="22" t="s">
        <v>66</v>
      </c>
      <c r="P33" s="22" t="s">
        <v>66</v>
      </c>
      <c r="Q33" s="22" t="s">
        <v>66</v>
      </c>
      <c r="R33" s="110" t="s">
        <v>66</v>
      </c>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86" stopIfTrue="1">
      <formula>IF($J$6&lt;&gt;0,$D$6=0)</formula>
    </cfRule>
    <cfRule type="cellIs" dxfId="0" priority="87" stopIfTrue="1" operator="lessThan">
      <formula>$F$6+$H$6</formula>
    </cfRule>
  </conditionalFormatting>
  <conditionalFormatting sqref="E6">
    <cfRule type="cellIs" dxfId="0" priority="140" stopIfTrue="1" operator="greaterThan">
      <formula>$D$6</formula>
    </cfRule>
    <cfRule type="expression" dxfId="2" priority="141" stopIfTrue="1">
      <formula>IF($J$6&lt;&gt;0,$E$6=0)</formula>
    </cfRule>
    <cfRule type="cellIs" dxfId="0" priority="142" stopIfTrue="1" operator="lessThan">
      <formula>$G$6+$I$6</formula>
    </cfRule>
  </conditionalFormatting>
  <conditionalFormatting sqref="J6">
    <cfRule type="cellIs" dxfId="0" priority="521" stopIfTrue="1" operator="notEqual">
      <formula>SUM($M$6:$Q$6)</formula>
    </cfRule>
    <cfRule type="cellIs" dxfId="0" priority="522" stopIfTrue="1" operator="lessThan">
      <formula>$K$6+$L$6</formula>
    </cfRule>
  </conditionalFormatting>
  <conditionalFormatting sqref="K6:R6">
    <cfRule type="cellIs" dxfId="0" priority="59" stopIfTrue="1" operator="greaterThan">
      <formula>$J$6</formula>
    </cfRule>
  </conditionalFormatting>
  <conditionalFormatting sqref="D7">
    <cfRule type="cellIs" dxfId="0" priority="275" stopIfTrue="1" operator="greaterThan">
      <formula>$D$6</formula>
    </cfRule>
    <cfRule type="expression" dxfId="2" priority="276" stopIfTrue="1">
      <formula>IF($J$7&lt;&gt;0,$D$7=0)</formula>
    </cfRule>
    <cfRule type="cellIs" dxfId="0" priority="277" stopIfTrue="1" operator="lessThan">
      <formula>$F$7+$H$7</formula>
    </cfRule>
  </conditionalFormatting>
  <conditionalFormatting sqref="E7">
    <cfRule type="cellIs" dxfId="0" priority="278" stopIfTrue="1" operator="greaterThan">
      <formula>$D$7</formula>
    </cfRule>
    <cfRule type="cellIs" dxfId="0" priority="279" stopIfTrue="1" operator="greaterThan">
      <formula>$E$6</formula>
    </cfRule>
    <cfRule type="expression" dxfId="2" priority="280" stopIfTrue="1">
      <formula>IF($J$7&lt;&gt;0,$E$7=0)</formula>
    </cfRule>
  </conditionalFormatting>
  <conditionalFormatting sqref="G7">
    <cfRule type="cellIs" dxfId="0" priority="281" stopIfTrue="1" operator="greaterThan">
      <formula>$F$7</formula>
    </cfRule>
    <cfRule type="cellIs" dxfId="0" priority="282" stopIfTrue="1" operator="greaterThan">
      <formula>$G$6</formula>
    </cfRule>
    <cfRule type="expression" dxfId="2" priority="283" stopIfTrue="1">
      <formula>$G$7+$I$7&gt;$E$7</formula>
    </cfRule>
  </conditionalFormatting>
  <conditionalFormatting sqref="I7">
    <cfRule type="cellIs" dxfId="0" priority="284" stopIfTrue="1" operator="greaterThan">
      <formula>$H$7</formula>
    </cfRule>
    <cfRule type="cellIs" dxfId="0" priority="285" stopIfTrue="1" operator="greaterThan">
      <formula>$I$6</formula>
    </cfRule>
  </conditionalFormatting>
  <conditionalFormatting sqref="J7">
    <cfRule type="cellIs" dxfId="0" priority="586" stopIfTrue="1" operator="notEqual">
      <formula>SUM($M$7:$Q$7)</formula>
    </cfRule>
    <cfRule type="cellIs" dxfId="0" priority="587" stopIfTrue="1" operator="greaterThan">
      <formula>$J$6</formula>
    </cfRule>
    <cfRule type="cellIs" dxfId="0" priority="588" stopIfTrue="1" operator="lessThan">
      <formula>$K$7+$L$7</formula>
    </cfRule>
  </conditionalFormatting>
  <conditionalFormatting sqref="K7">
    <cfRule type="cellIs" dxfId="0" priority="291" stopIfTrue="1" operator="greaterThan">
      <formula>$J$7</formula>
    </cfRule>
    <cfRule type="cellIs" dxfId="0" priority="292" stopIfTrue="1" operator="greaterThan">
      <formula>$K$6</formula>
    </cfRule>
  </conditionalFormatting>
  <conditionalFormatting sqref="L7">
    <cfRule type="cellIs" dxfId="0" priority="293" stopIfTrue="1" operator="greaterThan">
      <formula>$J$7</formula>
    </cfRule>
    <cfRule type="cellIs" dxfId="0" priority="294" stopIfTrue="1" operator="greaterThan">
      <formula>$L$6</formula>
    </cfRule>
  </conditionalFormatting>
  <conditionalFormatting sqref="M7">
    <cfRule type="cellIs" dxfId="0" priority="3" stopIfTrue="1" operator="greaterThan">
      <formula>$J$7</formula>
    </cfRule>
    <cfRule type="cellIs" dxfId="0" priority="4" stopIfTrue="1" operator="greaterThan">
      <formula>$M$6</formula>
    </cfRule>
  </conditionalFormatting>
  <conditionalFormatting sqref="N7">
    <cfRule type="cellIs" dxfId="0" priority="1" stopIfTrue="1" operator="greaterThan">
      <formula>$J$7</formula>
    </cfRule>
    <cfRule type="cellIs" dxfId="0" priority="2" stopIfTrue="1" operator="greaterThan">
      <formula>$N$6</formula>
    </cfRule>
  </conditionalFormatting>
  <conditionalFormatting sqref="O7">
    <cfRule type="cellIs" dxfId="0" priority="295" stopIfTrue="1" operator="greaterThan">
      <formula>$J$7</formula>
    </cfRule>
    <cfRule type="cellIs" dxfId="0" priority="296" stopIfTrue="1" operator="greaterThan">
      <formula>$O$6</formula>
    </cfRule>
  </conditionalFormatting>
  <conditionalFormatting sqref="P7">
    <cfRule type="cellIs" dxfId="0" priority="297" stopIfTrue="1" operator="greaterThan">
      <formula>$J$7</formula>
    </cfRule>
    <cfRule type="cellIs" dxfId="0" priority="298" stopIfTrue="1" operator="greaterThan">
      <formula>$P$6</formula>
    </cfRule>
  </conditionalFormatting>
  <conditionalFormatting sqref="Q7">
    <cfRule type="cellIs" dxfId="0" priority="299" stopIfTrue="1" operator="greaterThan">
      <formula>$J$7</formula>
    </cfRule>
    <cfRule type="cellIs" dxfId="0" priority="300" stopIfTrue="1" operator="greaterThan">
      <formula>$Q$6</formula>
    </cfRule>
  </conditionalFormatting>
  <conditionalFormatting sqref="R7">
    <cfRule type="cellIs" dxfId="0" priority="301" stopIfTrue="1" operator="greaterThan">
      <formula>$J$7</formula>
    </cfRule>
    <cfRule type="cellIs" dxfId="0" priority="302" stopIfTrue="1" operator="greaterThan">
      <formula>$R$6</formula>
    </cfRule>
  </conditionalFormatting>
  <conditionalFormatting sqref="D8">
    <cfRule type="expression" dxfId="2" priority="88" stopIfTrue="1">
      <formula>IF($J$8&lt;&gt;0,$D$8=0)</formula>
    </cfRule>
    <cfRule type="cellIs" dxfId="0" priority="89" stopIfTrue="1" operator="lessThan">
      <formula>$F$8+$H$8</formula>
    </cfRule>
  </conditionalFormatting>
  <conditionalFormatting sqref="E8">
    <cfRule type="cellIs" dxfId="0" priority="143" stopIfTrue="1" operator="greaterThan">
      <formula>$D$8</formula>
    </cfRule>
    <cfRule type="expression" dxfId="2" priority="144" stopIfTrue="1">
      <formula>IF($J$8&lt;&gt;0,$E$8=0)</formula>
    </cfRule>
    <cfRule type="cellIs" dxfId="0" priority="145" stopIfTrue="1" operator="lessThan">
      <formula>$G$8+$I$8</formula>
    </cfRule>
  </conditionalFormatting>
  <conditionalFormatting sqref="G8">
    <cfRule type="cellIs" dxfId="0" priority="5" stopIfTrue="1" operator="greaterThan">
      <formula>$F$8</formula>
    </cfRule>
  </conditionalFormatting>
  <conditionalFormatting sqref="I8">
    <cfRule type="cellIs" dxfId="0" priority="49" stopIfTrue="1" operator="greaterThan">
      <formula>$H$8</formula>
    </cfRule>
  </conditionalFormatting>
  <conditionalFormatting sqref="J8">
    <cfRule type="cellIs" dxfId="0" priority="523" stopIfTrue="1" operator="notEqual">
      <formula>SUM($M$8:$Q$8)</formula>
    </cfRule>
    <cfRule type="cellIs" dxfId="0" priority="524" stopIfTrue="1" operator="lessThan">
      <formula>$K$8+$L$8</formula>
    </cfRule>
  </conditionalFormatting>
  <conditionalFormatting sqref="K8:R8">
    <cfRule type="cellIs" dxfId="0" priority="60" stopIfTrue="1" operator="greaterThan">
      <formula>$J$8</formula>
    </cfRule>
  </conditionalFormatting>
  <conditionalFormatting sqref="D9">
    <cfRule type="expression" dxfId="2" priority="90" stopIfTrue="1">
      <formula>IF($J$9&lt;&gt;0,$D$9=0)</formula>
    </cfRule>
    <cfRule type="cellIs" dxfId="0" priority="91" stopIfTrue="1" operator="lessThan">
      <formula>$F$9+$H$9</formula>
    </cfRule>
  </conditionalFormatting>
  <conditionalFormatting sqref="E9">
    <cfRule type="cellIs" dxfId="0" priority="146" stopIfTrue="1" operator="greaterThan">
      <formula>$D$9</formula>
    </cfRule>
    <cfRule type="expression" dxfId="2" priority="147" stopIfTrue="1">
      <formula>IF($J$9&lt;&gt;0,$E$9=0)</formula>
    </cfRule>
    <cfRule type="cellIs" dxfId="0" priority="148" stopIfTrue="1" operator="lessThan">
      <formula>$G$9+$I$9</formula>
    </cfRule>
  </conditionalFormatting>
  <conditionalFormatting sqref="G9">
    <cfRule type="cellIs" dxfId="0" priority="6" stopIfTrue="1" operator="greaterThan">
      <formula>$F$9</formula>
    </cfRule>
  </conditionalFormatting>
  <conditionalFormatting sqref="I9">
    <cfRule type="cellIs" dxfId="0" priority="48" stopIfTrue="1" operator="greaterThan">
      <formula>$H$9</formula>
    </cfRule>
  </conditionalFormatting>
  <conditionalFormatting sqref="J9">
    <cfRule type="cellIs" dxfId="0" priority="525" stopIfTrue="1" operator="notEqual">
      <formula>SUM($M$9:$Q$9)</formula>
    </cfRule>
    <cfRule type="cellIs" dxfId="0" priority="526" stopIfTrue="1" operator="lessThan">
      <formula>$K$9+$L$9</formula>
    </cfRule>
  </conditionalFormatting>
  <conditionalFormatting sqref="K9:R9">
    <cfRule type="cellIs" dxfId="0" priority="61" stopIfTrue="1" operator="greaterThan">
      <formula>$J$9</formula>
    </cfRule>
  </conditionalFormatting>
  <conditionalFormatting sqref="D10">
    <cfRule type="expression" dxfId="2" priority="92" stopIfTrue="1">
      <formula>IF($J$10&lt;&gt;0,$D$10=0)</formula>
    </cfRule>
    <cfRule type="cellIs" dxfId="0" priority="93" stopIfTrue="1" operator="lessThan">
      <formula>$F$10+$H$10</formula>
    </cfRule>
  </conditionalFormatting>
  <conditionalFormatting sqref="E10">
    <cfRule type="cellIs" dxfId="0" priority="149" stopIfTrue="1" operator="greaterThan">
      <formula>$D$10</formula>
    </cfRule>
    <cfRule type="expression" dxfId="2" priority="150" stopIfTrue="1">
      <formula>IF($J$10&lt;&gt;0,$E$10=0)</formula>
    </cfRule>
    <cfRule type="cellIs" dxfId="0" priority="151" stopIfTrue="1" operator="lessThan">
      <formula>$G$10+$I$10</formula>
    </cfRule>
  </conditionalFormatting>
  <conditionalFormatting sqref="G10">
    <cfRule type="cellIs" dxfId="0" priority="7" stopIfTrue="1" operator="greaterThan">
      <formula>$F$10</formula>
    </cfRule>
  </conditionalFormatting>
  <conditionalFormatting sqref="I10">
    <cfRule type="cellIs" dxfId="0" priority="47" stopIfTrue="1" operator="greaterThan">
      <formula>$H$10</formula>
    </cfRule>
  </conditionalFormatting>
  <conditionalFormatting sqref="J10">
    <cfRule type="cellIs" dxfId="0" priority="527" stopIfTrue="1" operator="notEqual">
      <formula>SUM($M$10:$Q$10)</formula>
    </cfRule>
    <cfRule type="cellIs" dxfId="0" priority="528" stopIfTrue="1" operator="lessThan">
      <formula>$K$10+$L$10</formula>
    </cfRule>
  </conditionalFormatting>
  <conditionalFormatting sqref="K10:R10">
    <cfRule type="cellIs" dxfId="0" priority="62" stopIfTrue="1" operator="greaterThan">
      <formula>$J$10</formula>
    </cfRule>
  </conditionalFormatting>
  <conditionalFormatting sqref="D11">
    <cfRule type="expression" dxfId="2" priority="94" stopIfTrue="1">
      <formula>IF($J$11&lt;&gt;0,$D$11=0)</formula>
    </cfRule>
    <cfRule type="cellIs" dxfId="0" priority="95" stopIfTrue="1" operator="lessThan">
      <formula>$F$11+$H$11</formula>
    </cfRule>
  </conditionalFormatting>
  <conditionalFormatting sqref="E11">
    <cfRule type="cellIs" dxfId="0" priority="152" stopIfTrue="1" operator="greaterThan">
      <formula>$D$11</formula>
    </cfRule>
    <cfRule type="expression" dxfId="2" priority="153" stopIfTrue="1">
      <formula>IF($J$11&lt;&gt;0,$E$11=0)</formula>
    </cfRule>
    <cfRule type="cellIs" dxfId="0" priority="154" stopIfTrue="1" operator="lessThan">
      <formula>$G$11+$I$11</formula>
    </cfRule>
  </conditionalFormatting>
  <conditionalFormatting sqref="G11">
    <cfRule type="cellIs" dxfId="0" priority="44" stopIfTrue="1" operator="greaterThan">
      <formula>$F$11</formula>
    </cfRule>
  </conditionalFormatting>
  <conditionalFormatting sqref="I11">
    <cfRule type="cellIs" dxfId="0" priority="46" stopIfTrue="1" operator="greaterThan">
      <formula>$H$11</formula>
    </cfRule>
  </conditionalFormatting>
  <conditionalFormatting sqref="J11">
    <cfRule type="cellIs" dxfId="0" priority="529" stopIfTrue="1" operator="notEqual">
      <formula>SUM($M$11:$Q$11)</formula>
    </cfRule>
    <cfRule type="cellIs" dxfId="0" priority="530" stopIfTrue="1" operator="lessThan">
      <formula>$K$11+$L$11</formula>
    </cfRule>
  </conditionalFormatting>
  <conditionalFormatting sqref="K11:R11">
    <cfRule type="cellIs" dxfId="0" priority="63" stopIfTrue="1" operator="greaterThan">
      <formula>$J$11</formula>
    </cfRule>
  </conditionalFormatting>
  <conditionalFormatting sqref="D12">
    <cfRule type="expression" dxfId="2" priority="96" stopIfTrue="1">
      <formula>IF($J$12&lt;&gt;0,$D$12=0)</formula>
    </cfRule>
    <cfRule type="cellIs" dxfId="0" priority="97" stopIfTrue="1" operator="lessThan">
      <formula>$F$12+$H$12</formula>
    </cfRule>
  </conditionalFormatting>
  <conditionalFormatting sqref="E12">
    <cfRule type="cellIs" dxfId="0" priority="155" stopIfTrue="1" operator="greaterThan">
      <formula>$D$12</formula>
    </cfRule>
    <cfRule type="expression" dxfId="2" priority="156" stopIfTrue="1">
      <formula>IF($J$12&lt;&gt;0,$E$12=0)</formula>
    </cfRule>
    <cfRule type="cellIs" dxfId="0" priority="157" stopIfTrue="1" operator="lessThan">
      <formula>$G$12+$I$12</formula>
    </cfRule>
  </conditionalFormatting>
  <conditionalFormatting sqref="G12">
    <cfRule type="cellIs" dxfId="0" priority="8" stopIfTrue="1" operator="greaterThan">
      <formula>$F$12</formula>
    </cfRule>
  </conditionalFormatting>
  <conditionalFormatting sqref="I12">
    <cfRule type="cellIs" dxfId="0" priority="26" stopIfTrue="1" operator="greaterThan">
      <formula>$H$12</formula>
    </cfRule>
  </conditionalFormatting>
  <conditionalFormatting sqref="J12">
    <cfRule type="cellIs" dxfId="0" priority="531" stopIfTrue="1" operator="notEqual">
      <formula>SUM($M$12:$Q$12)</formula>
    </cfRule>
    <cfRule type="cellIs" dxfId="0" priority="532" stopIfTrue="1" operator="lessThan">
      <formula>$K$12+$L$12</formula>
    </cfRule>
  </conditionalFormatting>
  <conditionalFormatting sqref="K12:R12">
    <cfRule type="cellIs" dxfId="0" priority="64" stopIfTrue="1" operator="greaterThan">
      <formula>$J$12</formula>
    </cfRule>
  </conditionalFormatting>
  <conditionalFormatting sqref="D13">
    <cfRule type="expression" dxfId="2" priority="98" stopIfTrue="1">
      <formula>IF($J$13&lt;&gt;0,$D$13=0)</formula>
    </cfRule>
    <cfRule type="cellIs" dxfId="0" priority="99" stopIfTrue="1" operator="lessThan">
      <formula>$F$13+$H$13</formula>
    </cfRule>
  </conditionalFormatting>
  <conditionalFormatting sqref="E13">
    <cfRule type="cellIs" dxfId="0" priority="158" stopIfTrue="1" operator="greaterThan">
      <formula>$D$13</formula>
    </cfRule>
    <cfRule type="expression" dxfId="2" priority="159" stopIfTrue="1">
      <formula>IF($J$13&lt;&gt;0,$E$13=0)</formula>
    </cfRule>
    <cfRule type="cellIs" dxfId="0" priority="160" stopIfTrue="1" operator="lessThan">
      <formula>$G$13+$I$13</formula>
    </cfRule>
  </conditionalFormatting>
  <conditionalFormatting sqref="G13">
    <cfRule type="cellIs" dxfId="0" priority="9" stopIfTrue="1" operator="greaterThan">
      <formula>$F$13</formula>
    </cfRule>
  </conditionalFormatting>
  <conditionalFormatting sqref="I13">
    <cfRule type="cellIs" dxfId="0" priority="27" stopIfTrue="1" operator="greaterThan">
      <formula>$H$13</formula>
    </cfRule>
  </conditionalFormatting>
  <conditionalFormatting sqref="J13">
    <cfRule type="cellIs" dxfId="0" priority="533" stopIfTrue="1" operator="notEqual">
      <formula>SUM($M$13:$Q$13)</formula>
    </cfRule>
    <cfRule type="cellIs" dxfId="0" priority="534" stopIfTrue="1" operator="lessThan">
      <formula>$K$13+$L$13</formula>
    </cfRule>
  </conditionalFormatting>
  <conditionalFormatting sqref="K13:R13">
    <cfRule type="cellIs" dxfId="0" priority="65" stopIfTrue="1" operator="greaterThan">
      <formula>$J$13</formula>
    </cfRule>
  </conditionalFormatting>
  <conditionalFormatting sqref="D14">
    <cfRule type="expression" dxfId="2" priority="100" stopIfTrue="1">
      <formula>IF($J$14&lt;&gt;0,$D$14=0)</formula>
    </cfRule>
    <cfRule type="cellIs" dxfId="0" priority="101" stopIfTrue="1" operator="lessThan">
      <formula>$F$14+$H$14</formula>
    </cfRule>
  </conditionalFormatting>
  <conditionalFormatting sqref="E14">
    <cfRule type="cellIs" dxfId="0" priority="161" stopIfTrue="1" operator="greaterThan">
      <formula>$D$14</formula>
    </cfRule>
    <cfRule type="expression" dxfId="2" priority="162" stopIfTrue="1">
      <formula>IF($J$14&lt;&gt;0,$E$14=0)</formula>
    </cfRule>
    <cfRule type="cellIs" dxfId="0" priority="163" stopIfTrue="1" operator="lessThan">
      <formula>$G$14+$I$14</formula>
    </cfRule>
  </conditionalFormatting>
  <conditionalFormatting sqref="G14">
    <cfRule type="cellIs" dxfId="0" priority="10" stopIfTrue="1" operator="greaterThan">
      <formula>$F$14</formula>
    </cfRule>
  </conditionalFormatting>
  <conditionalFormatting sqref="I14">
    <cfRule type="cellIs" dxfId="0" priority="28" stopIfTrue="1" operator="greaterThan">
      <formula>$H$14</formula>
    </cfRule>
  </conditionalFormatting>
  <conditionalFormatting sqref="J14">
    <cfRule type="cellIs" dxfId="0" priority="535" stopIfTrue="1" operator="notEqual">
      <formula>SUM($M$14:$Q$14)</formula>
    </cfRule>
    <cfRule type="cellIs" dxfId="0" priority="536" stopIfTrue="1" operator="lessThan">
      <formula>$K$14+$L$14</formula>
    </cfRule>
  </conditionalFormatting>
  <conditionalFormatting sqref="K14:R14">
    <cfRule type="cellIs" dxfId="0" priority="66" stopIfTrue="1" operator="greaterThan">
      <formula>$J$14</formula>
    </cfRule>
  </conditionalFormatting>
  <conditionalFormatting sqref="D15">
    <cfRule type="expression" dxfId="2" priority="102" stopIfTrue="1">
      <formula>IF($J$15&lt;&gt;0,$D$15=0)</formula>
    </cfRule>
    <cfRule type="cellIs" dxfId="0" priority="103" stopIfTrue="1" operator="lessThan">
      <formula>$F$15+$H$15</formula>
    </cfRule>
  </conditionalFormatting>
  <conditionalFormatting sqref="E15">
    <cfRule type="cellIs" dxfId="0" priority="164" stopIfTrue="1" operator="greaterThan">
      <formula>$D$15</formula>
    </cfRule>
    <cfRule type="expression" dxfId="2" priority="165" stopIfTrue="1">
      <formula>IF($J$15&lt;&gt;0,$E$15=0)</formula>
    </cfRule>
    <cfRule type="cellIs" dxfId="0" priority="166" stopIfTrue="1" operator="lessThan">
      <formula>$G$15+$I$15</formula>
    </cfRule>
  </conditionalFormatting>
  <conditionalFormatting sqref="G15">
    <cfRule type="cellIs" dxfId="0" priority="11" stopIfTrue="1" operator="greaterThan">
      <formula>$F$15</formula>
    </cfRule>
  </conditionalFormatting>
  <conditionalFormatting sqref="I15">
    <cfRule type="cellIs" dxfId="0" priority="29" stopIfTrue="1" operator="greaterThan">
      <formula>$H$15</formula>
    </cfRule>
  </conditionalFormatting>
  <conditionalFormatting sqref="J15">
    <cfRule type="cellIs" dxfId="0" priority="537" stopIfTrue="1" operator="notEqual">
      <formula>SUM($M$15:$Q$15)</formula>
    </cfRule>
    <cfRule type="cellIs" dxfId="0" priority="538" stopIfTrue="1" operator="lessThan">
      <formula>$K$15+$L$15</formula>
    </cfRule>
  </conditionalFormatting>
  <conditionalFormatting sqref="K15:R15">
    <cfRule type="cellIs" dxfId="0" priority="67" stopIfTrue="1" operator="greaterThan">
      <formula>$J$15</formula>
    </cfRule>
  </conditionalFormatting>
  <conditionalFormatting sqref="D16">
    <cfRule type="expression" dxfId="2" priority="104" stopIfTrue="1">
      <formula>IF($J$16&lt;&gt;0,$D$16=0)</formula>
    </cfRule>
    <cfRule type="cellIs" dxfId="0" priority="105" stopIfTrue="1" operator="lessThan">
      <formula>$F$16+$H$16</formula>
    </cfRule>
  </conditionalFormatting>
  <conditionalFormatting sqref="E16">
    <cfRule type="cellIs" dxfId="0" priority="167" stopIfTrue="1" operator="greaterThan">
      <formula>$D$16</formula>
    </cfRule>
    <cfRule type="expression" dxfId="2" priority="168" stopIfTrue="1">
      <formula>IF($J$16&lt;&gt;0,$E$16=0)</formula>
    </cfRule>
    <cfRule type="cellIs" dxfId="0" priority="169" stopIfTrue="1" operator="lessThan">
      <formula>$G$16+$I$16</formula>
    </cfRule>
  </conditionalFormatting>
  <conditionalFormatting sqref="G16">
    <cfRule type="cellIs" dxfId="0" priority="12" stopIfTrue="1" operator="greaterThan">
      <formula>$F$16</formula>
    </cfRule>
  </conditionalFormatting>
  <conditionalFormatting sqref="I16">
    <cfRule type="cellIs" dxfId="0" priority="30" stopIfTrue="1" operator="greaterThan">
      <formula>$H$16</formula>
    </cfRule>
  </conditionalFormatting>
  <conditionalFormatting sqref="J16">
    <cfRule type="cellIs" dxfId="0" priority="539" stopIfTrue="1" operator="notEqual">
      <formula>SUM($M$16:$Q$16)</formula>
    </cfRule>
    <cfRule type="cellIs" dxfId="0" priority="540" stopIfTrue="1" operator="lessThan">
      <formula>$K$16+$L$16</formula>
    </cfRule>
  </conditionalFormatting>
  <conditionalFormatting sqref="K16:R16">
    <cfRule type="cellIs" dxfId="0" priority="68" stopIfTrue="1" operator="greaterThan">
      <formula>$J$16</formula>
    </cfRule>
  </conditionalFormatting>
  <conditionalFormatting sqref="D17">
    <cfRule type="expression" dxfId="2" priority="106" stopIfTrue="1">
      <formula>IF($J$17&lt;&gt;0,$D$17=0)</formula>
    </cfRule>
    <cfRule type="cellIs" dxfId="0" priority="107" stopIfTrue="1" operator="lessThan">
      <formula>$F$17+$H$17</formula>
    </cfRule>
  </conditionalFormatting>
  <conditionalFormatting sqref="E17">
    <cfRule type="cellIs" dxfId="0" priority="170" stopIfTrue="1" operator="greaterThan">
      <formula>$D$17</formula>
    </cfRule>
    <cfRule type="expression" dxfId="2" priority="171" stopIfTrue="1">
      <formula>IF($J$17&lt;&gt;0,$E$17=0)</formula>
    </cfRule>
    <cfRule type="cellIs" dxfId="0" priority="172" stopIfTrue="1" operator="lessThan">
      <formula>$G$17+$I$17</formula>
    </cfRule>
  </conditionalFormatting>
  <conditionalFormatting sqref="G17">
    <cfRule type="cellIs" dxfId="0" priority="13" stopIfTrue="1" operator="greaterThan">
      <formula>$F$17</formula>
    </cfRule>
  </conditionalFormatting>
  <conditionalFormatting sqref="I17">
    <cfRule type="cellIs" dxfId="0" priority="31" stopIfTrue="1" operator="greaterThan">
      <formula>$H$17</formula>
    </cfRule>
  </conditionalFormatting>
  <conditionalFormatting sqref="J17">
    <cfRule type="cellIs" dxfId="0" priority="541" stopIfTrue="1" operator="notEqual">
      <formula>SUM($M$17:$Q$17)</formula>
    </cfRule>
    <cfRule type="cellIs" dxfId="0" priority="542" stopIfTrue="1" operator="lessThan">
      <formula>$K$17+$L$17</formula>
    </cfRule>
  </conditionalFormatting>
  <conditionalFormatting sqref="K17:R17">
    <cfRule type="cellIs" dxfId="0" priority="69" stopIfTrue="1" operator="greaterThan">
      <formula>$J$17</formula>
    </cfRule>
  </conditionalFormatting>
  <conditionalFormatting sqref="D18">
    <cfRule type="expression" dxfId="2" priority="108" stopIfTrue="1">
      <formula>IF($J$18&lt;&gt;0,$D$18=0)</formula>
    </cfRule>
    <cfRule type="cellIs" dxfId="0" priority="109" stopIfTrue="1" operator="lessThan">
      <formula>$F$18+$H$18</formula>
    </cfRule>
  </conditionalFormatting>
  <conditionalFormatting sqref="E18">
    <cfRule type="cellIs" dxfId="0" priority="173" stopIfTrue="1" operator="greaterThan">
      <formula>$D$18</formula>
    </cfRule>
    <cfRule type="expression" dxfId="2" priority="174" stopIfTrue="1">
      <formula>IF($J$18&lt;&gt;0,$E$18=0)</formula>
    </cfRule>
    <cfRule type="cellIs" dxfId="0" priority="175" stopIfTrue="1" operator="lessThan">
      <formula>$G$18+$I$18</formula>
    </cfRule>
  </conditionalFormatting>
  <conditionalFormatting sqref="G18">
    <cfRule type="cellIs" dxfId="0" priority="14" stopIfTrue="1" operator="greaterThan">
      <formula>$F$18</formula>
    </cfRule>
  </conditionalFormatting>
  <conditionalFormatting sqref="I18">
    <cfRule type="cellIs" dxfId="0" priority="32" stopIfTrue="1" operator="greaterThan">
      <formula>$H$18</formula>
    </cfRule>
  </conditionalFormatting>
  <conditionalFormatting sqref="J18">
    <cfRule type="cellIs" dxfId="0" priority="543" stopIfTrue="1" operator="notEqual">
      <formula>SUM($M$18:$Q$18)</formula>
    </cfRule>
    <cfRule type="cellIs" dxfId="0" priority="544" stopIfTrue="1" operator="lessThan">
      <formula>$K$18+$L$18</formula>
    </cfRule>
  </conditionalFormatting>
  <conditionalFormatting sqref="K18:R18">
    <cfRule type="cellIs" dxfId="0" priority="70" stopIfTrue="1" operator="greaterThan">
      <formula>$J$18</formula>
    </cfRule>
  </conditionalFormatting>
  <conditionalFormatting sqref="D19">
    <cfRule type="expression" dxfId="2" priority="110" stopIfTrue="1">
      <formula>IF($J$19&lt;&gt;0,$D$19=0)</formula>
    </cfRule>
    <cfRule type="cellIs" dxfId="0" priority="111" stopIfTrue="1" operator="lessThan">
      <formula>$F$19+$H$19</formula>
    </cfRule>
  </conditionalFormatting>
  <conditionalFormatting sqref="E19">
    <cfRule type="cellIs" dxfId="0" priority="176" stopIfTrue="1" operator="greaterThan">
      <formula>$D$19</formula>
    </cfRule>
    <cfRule type="expression" dxfId="2" priority="177" stopIfTrue="1">
      <formula>IF($J$19&lt;&gt;0,$E$19=0)</formula>
    </cfRule>
    <cfRule type="cellIs" dxfId="0" priority="178" stopIfTrue="1" operator="lessThan">
      <formula>$G$19+$I$19</formula>
    </cfRule>
  </conditionalFormatting>
  <conditionalFormatting sqref="G19">
    <cfRule type="cellIs" dxfId="0" priority="15" stopIfTrue="1" operator="greaterThan">
      <formula>$F$19</formula>
    </cfRule>
  </conditionalFormatting>
  <conditionalFormatting sqref="I19">
    <cfRule type="cellIs" dxfId="0" priority="33" stopIfTrue="1" operator="greaterThan">
      <formula>$H$19</formula>
    </cfRule>
  </conditionalFormatting>
  <conditionalFormatting sqref="J19">
    <cfRule type="cellIs" dxfId="0" priority="545" stopIfTrue="1" operator="notEqual">
      <formula>SUM($M$19:$Q$19)</formula>
    </cfRule>
    <cfRule type="cellIs" dxfId="0" priority="546" stopIfTrue="1" operator="lessThan">
      <formula>$K$19+$L$19</formula>
    </cfRule>
  </conditionalFormatting>
  <conditionalFormatting sqref="K19:R19">
    <cfRule type="cellIs" dxfId="0" priority="71" stopIfTrue="1" operator="greaterThan">
      <formula>$J$19</formula>
    </cfRule>
  </conditionalFormatting>
  <conditionalFormatting sqref="D20">
    <cfRule type="expression" dxfId="2" priority="112" stopIfTrue="1">
      <formula>IF($J$20&lt;&gt;0,$D$20=0)</formula>
    </cfRule>
    <cfRule type="cellIs" dxfId="0" priority="113" stopIfTrue="1" operator="lessThan">
      <formula>$F$20+$H$20</formula>
    </cfRule>
  </conditionalFormatting>
  <conditionalFormatting sqref="E20">
    <cfRule type="cellIs" dxfId="0" priority="179" stopIfTrue="1" operator="greaterThan">
      <formula>$D$20</formula>
    </cfRule>
    <cfRule type="expression" dxfId="2" priority="180" stopIfTrue="1">
      <formula>IF($J$20&lt;&gt;0,$E$20=0)</formula>
    </cfRule>
    <cfRule type="cellIs" dxfId="0" priority="181" stopIfTrue="1" operator="lessThan">
      <formula>$G$20+$I$20</formula>
    </cfRule>
  </conditionalFormatting>
  <conditionalFormatting sqref="G20">
    <cfRule type="cellIs" dxfId="0" priority="16" stopIfTrue="1" operator="greaterThan">
      <formula>$F$20</formula>
    </cfRule>
  </conditionalFormatting>
  <conditionalFormatting sqref="I20">
    <cfRule type="cellIs" dxfId="0" priority="34" stopIfTrue="1" operator="greaterThan">
      <formula>$H$20</formula>
    </cfRule>
  </conditionalFormatting>
  <conditionalFormatting sqref="J20">
    <cfRule type="cellIs" dxfId="0" priority="547" stopIfTrue="1" operator="notEqual">
      <formula>SUM($M$20:$Q$20)</formula>
    </cfRule>
    <cfRule type="cellIs" dxfId="0" priority="548" stopIfTrue="1" operator="lessThan">
      <formula>$K$20+$L$20</formula>
    </cfRule>
  </conditionalFormatting>
  <conditionalFormatting sqref="K20:R20">
    <cfRule type="cellIs" dxfId="0" priority="72" stopIfTrue="1" operator="greaterThan">
      <formula>$J$20</formula>
    </cfRule>
  </conditionalFormatting>
  <conditionalFormatting sqref="D21">
    <cfRule type="expression" dxfId="2" priority="114" stopIfTrue="1">
      <formula>IF($J$21&lt;&gt;0,$D$21=0)</formula>
    </cfRule>
    <cfRule type="cellIs" dxfId="0" priority="115" stopIfTrue="1" operator="lessThan">
      <formula>$F$21+$H$21</formula>
    </cfRule>
  </conditionalFormatting>
  <conditionalFormatting sqref="E21">
    <cfRule type="cellIs" dxfId="0" priority="182" stopIfTrue="1" operator="greaterThan">
      <formula>$D$21</formula>
    </cfRule>
    <cfRule type="expression" dxfId="2" priority="183" stopIfTrue="1">
      <formula>IF($J$21&lt;&gt;0,$E$21=0)</formula>
    </cfRule>
    <cfRule type="cellIs" dxfId="0" priority="184" stopIfTrue="1" operator="lessThan">
      <formula>$G$21+$I$21</formula>
    </cfRule>
  </conditionalFormatting>
  <conditionalFormatting sqref="G21">
    <cfRule type="cellIs" dxfId="0" priority="17" stopIfTrue="1" operator="greaterThan">
      <formula>$F$21</formula>
    </cfRule>
  </conditionalFormatting>
  <conditionalFormatting sqref="I21">
    <cfRule type="cellIs" dxfId="0" priority="35" stopIfTrue="1" operator="greaterThan">
      <formula>$H$21</formula>
    </cfRule>
  </conditionalFormatting>
  <conditionalFormatting sqref="J21">
    <cfRule type="cellIs" dxfId="0" priority="549" stopIfTrue="1" operator="notEqual">
      <formula>SUM($M$21:$Q$21)</formula>
    </cfRule>
    <cfRule type="cellIs" dxfId="0" priority="550" stopIfTrue="1" operator="lessThan">
      <formula>$K$21+$L$21</formula>
    </cfRule>
  </conditionalFormatting>
  <conditionalFormatting sqref="K21:R21">
    <cfRule type="cellIs" dxfId="0" priority="73" stopIfTrue="1" operator="greaterThan">
      <formula>$J$21</formula>
    </cfRule>
  </conditionalFormatting>
  <conditionalFormatting sqref="D22">
    <cfRule type="expression" dxfId="2" priority="116" stopIfTrue="1">
      <formula>IF($J$22&lt;&gt;0,$D$22=0)</formula>
    </cfRule>
    <cfRule type="cellIs" dxfId="0" priority="117" stopIfTrue="1" operator="lessThan">
      <formula>$F$22+$H$22</formula>
    </cfRule>
  </conditionalFormatting>
  <conditionalFormatting sqref="E22">
    <cfRule type="cellIs" dxfId="0" priority="185" stopIfTrue="1" operator="greaterThan">
      <formula>$D$22</formula>
    </cfRule>
    <cfRule type="expression" dxfId="2" priority="186" stopIfTrue="1">
      <formula>IF($J$22&lt;&gt;0,$E$22=0)</formula>
    </cfRule>
    <cfRule type="cellIs" dxfId="0" priority="187" stopIfTrue="1" operator="lessThan">
      <formula>$G$22+$I$22</formula>
    </cfRule>
  </conditionalFormatting>
  <conditionalFormatting sqref="G22">
    <cfRule type="cellIs" dxfId="0" priority="18" stopIfTrue="1" operator="greaterThan">
      <formula>$F$22</formula>
    </cfRule>
  </conditionalFormatting>
  <conditionalFormatting sqref="I22">
    <cfRule type="cellIs" dxfId="0" priority="36" stopIfTrue="1" operator="greaterThan">
      <formula>$H$22</formula>
    </cfRule>
  </conditionalFormatting>
  <conditionalFormatting sqref="J22">
    <cfRule type="cellIs" dxfId="0" priority="551" stopIfTrue="1" operator="notEqual">
      <formula>SUM($M$22:$Q$22)</formula>
    </cfRule>
    <cfRule type="cellIs" dxfId="0" priority="552" stopIfTrue="1" operator="lessThan">
      <formula>$K$22+$L$22</formula>
    </cfRule>
  </conditionalFormatting>
  <conditionalFormatting sqref="K22:R22">
    <cfRule type="cellIs" dxfId="0" priority="74" stopIfTrue="1" operator="greaterThan">
      <formula>$J$22</formula>
    </cfRule>
  </conditionalFormatting>
  <conditionalFormatting sqref="D23">
    <cfRule type="expression" dxfId="2" priority="118" stopIfTrue="1">
      <formula>IF($J$23&lt;&gt;0,$D$23=0)</formula>
    </cfRule>
    <cfRule type="cellIs" dxfId="0" priority="119" stopIfTrue="1" operator="lessThan">
      <formula>$F$23+$H$23</formula>
    </cfRule>
  </conditionalFormatting>
  <conditionalFormatting sqref="E23">
    <cfRule type="cellIs" dxfId="0" priority="188" stopIfTrue="1" operator="greaterThan">
      <formula>$D$23</formula>
    </cfRule>
    <cfRule type="expression" dxfId="2" priority="189" stopIfTrue="1">
      <formula>IF($J$23&lt;&gt;0,$E$23=0)</formula>
    </cfRule>
    <cfRule type="cellIs" dxfId="0" priority="190" stopIfTrue="1" operator="lessThan">
      <formula>$G$23+$I$23</formula>
    </cfRule>
  </conditionalFormatting>
  <conditionalFormatting sqref="G23">
    <cfRule type="cellIs" dxfId="0" priority="19" stopIfTrue="1" operator="greaterThan">
      <formula>$F$23</formula>
    </cfRule>
  </conditionalFormatting>
  <conditionalFormatting sqref="I23">
    <cfRule type="cellIs" dxfId="0" priority="37" stopIfTrue="1" operator="greaterThan">
      <formula>$H$23</formula>
    </cfRule>
  </conditionalFormatting>
  <conditionalFormatting sqref="J23">
    <cfRule type="cellIs" dxfId="0" priority="553" stopIfTrue="1" operator="notEqual">
      <formula>SUM($M$23:$Q$23)</formula>
    </cfRule>
    <cfRule type="cellIs" dxfId="0" priority="554" stopIfTrue="1" operator="lessThan">
      <formula>$K$23+$L$23</formula>
    </cfRule>
  </conditionalFormatting>
  <conditionalFormatting sqref="K23:R23">
    <cfRule type="cellIs" dxfId="0" priority="75" stopIfTrue="1" operator="greaterThan">
      <formula>$J$23</formula>
    </cfRule>
  </conditionalFormatting>
  <conditionalFormatting sqref="D24">
    <cfRule type="expression" dxfId="2" priority="120" stopIfTrue="1">
      <formula>IF($J$24&lt;&gt;0,$D$24=0)</formula>
    </cfRule>
    <cfRule type="cellIs" dxfId="0" priority="121" stopIfTrue="1" operator="lessThan">
      <formula>$F$24+$H$24</formula>
    </cfRule>
  </conditionalFormatting>
  <conditionalFormatting sqref="E24">
    <cfRule type="cellIs" dxfId="0" priority="191" stopIfTrue="1" operator="greaterThan">
      <formula>$D$24</formula>
    </cfRule>
    <cfRule type="expression" dxfId="2" priority="192" stopIfTrue="1">
      <formula>IF($J$24&lt;&gt;0,$E$24=0)</formula>
    </cfRule>
    <cfRule type="cellIs" dxfId="0" priority="193" stopIfTrue="1" operator="lessThan">
      <formula>$G$24+$I$24</formula>
    </cfRule>
  </conditionalFormatting>
  <conditionalFormatting sqref="G24">
    <cfRule type="cellIs" dxfId="0" priority="20" stopIfTrue="1" operator="greaterThan">
      <formula>$F$24</formula>
    </cfRule>
  </conditionalFormatting>
  <conditionalFormatting sqref="I24">
    <cfRule type="cellIs" dxfId="0" priority="38" stopIfTrue="1" operator="greaterThan">
      <formula>$H$24</formula>
    </cfRule>
  </conditionalFormatting>
  <conditionalFormatting sqref="J24">
    <cfRule type="cellIs" dxfId="0" priority="555" stopIfTrue="1" operator="notEqual">
      <formula>SUM($M$24:$Q$24)</formula>
    </cfRule>
    <cfRule type="cellIs" dxfId="0" priority="556" stopIfTrue="1" operator="lessThan">
      <formula>$K$24+$L$24</formula>
    </cfRule>
  </conditionalFormatting>
  <conditionalFormatting sqref="K24:R24">
    <cfRule type="cellIs" dxfId="0" priority="76" stopIfTrue="1" operator="greaterThan">
      <formula>$J$24</formula>
    </cfRule>
  </conditionalFormatting>
  <conditionalFormatting sqref="D25">
    <cfRule type="expression" dxfId="2" priority="122" stopIfTrue="1">
      <formula>IF($J$25&lt;&gt;0,$D$25=0)</formula>
    </cfRule>
    <cfRule type="cellIs" dxfId="0" priority="123" stopIfTrue="1" operator="lessThan">
      <formula>$F$25+$H$25</formula>
    </cfRule>
  </conditionalFormatting>
  <conditionalFormatting sqref="E25">
    <cfRule type="cellIs" dxfId="0" priority="194" stopIfTrue="1" operator="greaterThan">
      <formula>$D$25</formula>
    </cfRule>
    <cfRule type="expression" dxfId="2" priority="195" stopIfTrue="1">
      <formula>IF($J$25&lt;&gt;0,$E$25=0)</formula>
    </cfRule>
    <cfRule type="cellIs" dxfId="0" priority="196" stopIfTrue="1" operator="lessThan">
      <formula>$G$25+$I$25</formula>
    </cfRule>
  </conditionalFormatting>
  <conditionalFormatting sqref="G25">
    <cfRule type="cellIs" dxfId="0" priority="21" stopIfTrue="1" operator="greaterThan">
      <formula>$F$25</formula>
    </cfRule>
  </conditionalFormatting>
  <conditionalFormatting sqref="I25">
    <cfRule type="cellIs" dxfId="0" priority="39" stopIfTrue="1" operator="greaterThan">
      <formula>$H$25</formula>
    </cfRule>
  </conditionalFormatting>
  <conditionalFormatting sqref="J25">
    <cfRule type="cellIs" dxfId="0" priority="557" stopIfTrue="1" operator="notEqual">
      <formula>SUM($M$25:$Q$25)</formula>
    </cfRule>
    <cfRule type="cellIs" dxfId="0" priority="558" stopIfTrue="1" operator="lessThan">
      <formula>$K$25+$L$25</formula>
    </cfRule>
  </conditionalFormatting>
  <conditionalFormatting sqref="K25:R25">
    <cfRule type="cellIs" dxfId="0" priority="77" stopIfTrue="1" operator="greaterThan">
      <formula>$J$25</formula>
    </cfRule>
  </conditionalFormatting>
  <conditionalFormatting sqref="D26">
    <cfRule type="expression" dxfId="2" priority="124" stopIfTrue="1">
      <formula>IF($J$26&lt;&gt;0,$D$26=0)</formula>
    </cfRule>
    <cfRule type="cellIs" dxfId="0" priority="125" stopIfTrue="1" operator="lessThan">
      <formula>$F$26+$H$26</formula>
    </cfRule>
  </conditionalFormatting>
  <conditionalFormatting sqref="E26">
    <cfRule type="cellIs" dxfId="0" priority="197" stopIfTrue="1" operator="greaterThan">
      <formula>$D$26</formula>
    </cfRule>
    <cfRule type="expression" dxfId="2" priority="198" stopIfTrue="1">
      <formula>IF($J$26&lt;&gt;0,$E$26=0)</formula>
    </cfRule>
    <cfRule type="cellIs" dxfId="0" priority="199" stopIfTrue="1" operator="lessThan">
      <formula>$G$26+$I$26</formula>
    </cfRule>
  </conditionalFormatting>
  <conditionalFormatting sqref="G26">
    <cfRule type="cellIs" dxfId="0" priority="22" stopIfTrue="1" operator="greaterThan">
      <formula>$F$26</formula>
    </cfRule>
  </conditionalFormatting>
  <conditionalFormatting sqref="I26">
    <cfRule type="cellIs" dxfId="0" priority="40" stopIfTrue="1" operator="greaterThan">
      <formula>$H$26</formula>
    </cfRule>
  </conditionalFormatting>
  <conditionalFormatting sqref="J26">
    <cfRule type="cellIs" dxfId="0" priority="559" stopIfTrue="1" operator="lessThan">
      <formula>SUM($O$26:$Q$26)</formula>
    </cfRule>
    <cfRule type="cellIs" dxfId="0" priority="560" stopIfTrue="1" operator="lessThan">
      <formula>$K$26+$L$26</formula>
    </cfRule>
  </conditionalFormatting>
  <conditionalFormatting sqref="K26:R26">
    <cfRule type="cellIs" dxfId="0" priority="78" stopIfTrue="1" operator="greaterThan">
      <formula>$J$26</formula>
    </cfRule>
  </conditionalFormatting>
  <conditionalFormatting sqref="D27">
    <cfRule type="expression" dxfId="2" priority="126" stopIfTrue="1">
      <formula>IF($J$27&lt;&gt;0,$D$27=0)</formula>
    </cfRule>
    <cfRule type="cellIs" dxfId="0" priority="127" stopIfTrue="1" operator="lessThan">
      <formula>$F$27+$H$27</formula>
    </cfRule>
  </conditionalFormatting>
  <conditionalFormatting sqref="E27">
    <cfRule type="cellIs" dxfId="0" priority="200" stopIfTrue="1" operator="greaterThan">
      <formula>$D$27</formula>
    </cfRule>
    <cfRule type="expression" dxfId="2" priority="201" stopIfTrue="1">
      <formula>IF($J$27&lt;&gt;0,$E$27=0)</formula>
    </cfRule>
    <cfRule type="cellIs" dxfId="0" priority="202" stopIfTrue="1" operator="lessThan">
      <formula>$G$27+$I$27</formula>
    </cfRule>
  </conditionalFormatting>
  <conditionalFormatting sqref="G27">
    <cfRule type="cellIs" dxfId="0" priority="23" stopIfTrue="1" operator="greaterThan">
      <formula>$F$27</formula>
    </cfRule>
  </conditionalFormatting>
  <conditionalFormatting sqref="I27">
    <cfRule type="cellIs" dxfId="0" priority="41" stopIfTrue="1" operator="greaterThan">
      <formula>$H$27</formula>
    </cfRule>
  </conditionalFormatting>
  <conditionalFormatting sqref="J27">
    <cfRule type="cellIs" dxfId="0" priority="561" stopIfTrue="1" operator="notEqual">
      <formula>SUM($M$27:$Q$27)</formula>
    </cfRule>
    <cfRule type="cellIs" dxfId="0" priority="562" stopIfTrue="1" operator="lessThan">
      <formula>$K$27+$L$27</formula>
    </cfRule>
  </conditionalFormatting>
  <conditionalFormatting sqref="K27:R27">
    <cfRule type="cellIs" dxfId="0" priority="79" stopIfTrue="1" operator="greaterThan">
      <formula>$J$27</formula>
    </cfRule>
  </conditionalFormatting>
  <conditionalFormatting sqref="D28">
    <cfRule type="expression" dxfId="2" priority="128" stopIfTrue="1">
      <formula>IF($J$28&lt;&gt;0,$D$28=0)</formula>
    </cfRule>
    <cfRule type="cellIs" dxfId="0" priority="129" stopIfTrue="1" operator="lessThan">
      <formula>$F$28+$H$28</formula>
    </cfRule>
  </conditionalFormatting>
  <conditionalFormatting sqref="E28">
    <cfRule type="cellIs" dxfId="0" priority="203" stopIfTrue="1" operator="greaterThan">
      <formula>$D$28</formula>
    </cfRule>
    <cfRule type="expression" dxfId="2" priority="204" stopIfTrue="1">
      <formula>IF($J$28&lt;&gt;0,$E$28=0)</formula>
    </cfRule>
    <cfRule type="cellIs" dxfId="0" priority="205" stopIfTrue="1" operator="lessThan">
      <formula>$G$28+$I$28</formula>
    </cfRule>
  </conditionalFormatting>
  <conditionalFormatting sqref="G28">
    <cfRule type="cellIs" dxfId="0" priority="24" stopIfTrue="1" operator="greaterThan">
      <formula>$F$28</formula>
    </cfRule>
  </conditionalFormatting>
  <conditionalFormatting sqref="I28">
    <cfRule type="cellIs" dxfId="0" priority="42" stopIfTrue="1" operator="greaterThan">
      <formula>$H$28</formula>
    </cfRule>
  </conditionalFormatting>
  <conditionalFormatting sqref="J28">
    <cfRule type="cellIs" dxfId="0" priority="563" stopIfTrue="1" operator="notEqual">
      <formula>SUM($M$28:$Q$28)</formula>
    </cfRule>
    <cfRule type="cellIs" dxfId="0" priority="564" stopIfTrue="1" operator="lessThan">
      <formula>$K$28+$L$28</formula>
    </cfRule>
  </conditionalFormatting>
  <conditionalFormatting sqref="K28:R28">
    <cfRule type="cellIs" dxfId="0" priority="80" stopIfTrue="1" operator="greaterThan">
      <formula>$J$28</formula>
    </cfRule>
  </conditionalFormatting>
  <conditionalFormatting sqref="D29">
    <cfRule type="expression" dxfId="2" priority="130" stopIfTrue="1">
      <formula>IF($J$29&lt;&gt;0,$D$29=0)</formula>
    </cfRule>
    <cfRule type="cellIs" dxfId="0" priority="131" stopIfTrue="1" operator="lessThan">
      <formula>$F$29+$H$29</formula>
    </cfRule>
  </conditionalFormatting>
  <conditionalFormatting sqref="E29">
    <cfRule type="cellIs" dxfId="0" priority="206" stopIfTrue="1" operator="greaterThan">
      <formula>$D$29</formula>
    </cfRule>
    <cfRule type="expression" dxfId="2" priority="207" stopIfTrue="1">
      <formula>IF($J$29&lt;&gt;0,$E$29=0)</formula>
    </cfRule>
    <cfRule type="cellIs" dxfId="0" priority="208" stopIfTrue="1" operator="lessThan">
      <formula>$G$29+$I$29</formula>
    </cfRule>
  </conditionalFormatting>
  <conditionalFormatting sqref="G29">
    <cfRule type="cellIs" dxfId="0" priority="25" stopIfTrue="1" operator="greaterThan">
      <formula>$F$29</formula>
    </cfRule>
  </conditionalFormatting>
  <conditionalFormatting sqref="I29">
    <cfRule type="cellIs" dxfId="0" priority="43" stopIfTrue="1" operator="greaterThan">
      <formula>$H$29</formula>
    </cfRule>
  </conditionalFormatting>
  <conditionalFormatting sqref="J29">
    <cfRule type="cellIs" dxfId="0" priority="565" stopIfTrue="1" operator="notEqual">
      <formula>SUM($M$29:$Q$29)</formula>
    </cfRule>
    <cfRule type="cellIs" dxfId="0" priority="566" stopIfTrue="1" operator="lessThan">
      <formula>$K$29+$L$29</formula>
    </cfRule>
  </conditionalFormatting>
  <conditionalFormatting sqref="K29:R29">
    <cfRule type="cellIs" dxfId="0" priority="81" stopIfTrue="1" operator="greaterThan">
      <formula>$J$29</formula>
    </cfRule>
  </conditionalFormatting>
  <conditionalFormatting sqref="D30">
    <cfRule type="expression" dxfId="2" priority="132" stopIfTrue="1">
      <formula>IF($J$30&lt;&gt;0,$D$30=0)</formula>
    </cfRule>
    <cfRule type="cellIs" dxfId="0" priority="133" stopIfTrue="1" operator="lessThan">
      <formula>$F$30+$H$30</formula>
    </cfRule>
  </conditionalFormatting>
  <conditionalFormatting sqref="E30">
    <cfRule type="cellIs" dxfId="0" priority="209" stopIfTrue="1" operator="greaterThan">
      <formula>$D$30</formula>
    </cfRule>
    <cfRule type="expression" dxfId="2" priority="210" stopIfTrue="1">
      <formula>IF($J$30&lt;&gt;0,$E$30=0)</formula>
    </cfRule>
    <cfRule type="cellIs" dxfId="0" priority="211" stopIfTrue="1" operator="lessThan">
      <formula>$G$30+$I$30</formula>
    </cfRule>
  </conditionalFormatting>
  <conditionalFormatting sqref="G30">
    <cfRule type="cellIs" dxfId="0" priority="51" stopIfTrue="1" operator="greaterThan">
      <formula>$F$30</formula>
    </cfRule>
  </conditionalFormatting>
  <conditionalFormatting sqref="I30">
    <cfRule type="cellIs" dxfId="0" priority="53" stopIfTrue="1" operator="greaterThan">
      <formula>$H$30</formula>
    </cfRule>
  </conditionalFormatting>
  <conditionalFormatting sqref="K30:R30">
    <cfRule type="cellIs" dxfId="0" priority="82" stopIfTrue="1" operator="greaterThan">
      <formula>$J$30</formula>
    </cfRule>
  </conditionalFormatting>
  <conditionalFormatting sqref="D31">
    <cfRule type="expression" dxfId="2" priority="134" stopIfTrue="1">
      <formula>IF($J$31&lt;&gt;0,$D$31=0)</formula>
    </cfRule>
    <cfRule type="cellIs" dxfId="0" priority="135" stopIfTrue="1" operator="lessThan">
      <formula>$F$31+$H$31</formula>
    </cfRule>
  </conditionalFormatting>
  <conditionalFormatting sqref="E31">
    <cfRule type="cellIs" dxfId="0" priority="212" stopIfTrue="1" operator="greaterThan">
      <formula>$D$31</formula>
    </cfRule>
    <cfRule type="expression" dxfId="2" priority="213" stopIfTrue="1">
      <formula>IF($J$31&lt;&gt;0,$E$31=0)</formula>
    </cfRule>
    <cfRule type="cellIs" dxfId="0" priority="214" stopIfTrue="1" operator="lessThan">
      <formula>$G$31+$I$31</formula>
    </cfRule>
  </conditionalFormatting>
  <conditionalFormatting sqref="G31">
    <cfRule type="cellIs" dxfId="0" priority="52" stopIfTrue="1" operator="greaterThan">
      <formula>$F$31</formula>
    </cfRule>
  </conditionalFormatting>
  <conditionalFormatting sqref="I31">
    <cfRule type="cellIs" dxfId="0" priority="54" stopIfTrue="1" operator="greaterThan">
      <formula>$H$31</formula>
    </cfRule>
  </conditionalFormatting>
  <conditionalFormatting sqref="J31">
    <cfRule type="cellIs" dxfId="0" priority="569" stopIfTrue="1" operator="lessThan">
      <formula>SUM($O$31:$Q$31)</formula>
    </cfRule>
    <cfRule type="cellIs" dxfId="0" priority="570" stopIfTrue="1" operator="lessThan">
      <formula>$K$31+$L$31</formula>
    </cfRule>
  </conditionalFormatting>
  <conditionalFormatting sqref="K31:R31">
    <cfRule type="cellIs" dxfId="0" priority="83" stopIfTrue="1" operator="greaterThan">
      <formula>$J$31</formula>
    </cfRule>
  </conditionalFormatting>
  <conditionalFormatting sqref="D32">
    <cfRule type="expression" dxfId="2" priority="136" stopIfTrue="1">
      <formula>IF($J$32&lt;&gt;0,$D$32=0)</formula>
    </cfRule>
    <cfRule type="cellIs" dxfId="0" priority="137" stopIfTrue="1" operator="lessThan">
      <formula>$F$32+$H$32</formula>
    </cfRule>
  </conditionalFormatting>
  <conditionalFormatting sqref="E32">
    <cfRule type="cellIs" dxfId="0" priority="215" stopIfTrue="1" operator="greaterThan">
      <formula>$D$32</formula>
    </cfRule>
    <cfRule type="expression" dxfId="2" priority="216" stopIfTrue="1">
      <formula>IF($J$32&lt;&gt;0,$E$32=0)</formula>
    </cfRule>
    <cfRule type="cellIs" dxfId="0" priority="217" stopIfTrue="1" operator="lessThan">
      <formula>$G$32+$I$32</formula>
    </cfRule>
  </conditionalFormatting>
  <conditionalFormatting sqref="G32">
    <cfRule type="cellIs" dxfId="0" priority="55" stopIfTrue="1" operator="greaterThan">
      <formula>$F$32</formula>
    </cfRule>
  </conditionalFormatting>
  <conditionalFormatting sqref="I32">
    <cfRule type="cellIs" dxfId="0" priority="57" stopIfTrue="1" operator="greaterThan">
      <formula>$H$32</formula>
    </cfRule>
  </conditionalFormatting>
  <conditionalFormatting sqref="J32">
    <cfRule type="cellIs" dxfId="0" priority="571" stopIfTrue="1" operator="lessThan">
      <formula>SUM($O$32:$Q$32)</formula>
    </cfRule>
    <cfRule type="cellIs" dxfId="0" priority="572" stopIfTrue="1" operator="lessThan">
      <formula>$K$32+$L$32</formula>
    </cfRule>
  </conditionalFormatting>
  <conditionalFormatting sqref="K32:R32">
    <cfRule type="cellIs" dxfId="0" priority="84" stopIfTrue="1" operator="greaterThan">
      <formula>$J$32</formula>
    </cfRule>
  </conditionalFormatting>
  <conditionalFormatting sqref="D33">
    <cfRule type="expression" dxfId="2" priority="138" stopIfTrue="1">
      <formula>IF($J$33&lt;&gt;0,$D$33=0)</formula>
    </cfRule>
    <cfRule type="cellIs" dxfId="0" priority="139" stopIfTrue="1" operator="lessThan">
      <formula>$F$33+$H$33</formula>
    </cfRule>
  </conditionalFormatting>
  <conditionalFormatting sqref="E33">
    <cfRule type="cellIs" dxfId="0" priority="218" stopIfTrue="1" operator="greaterThan">
      <formula>$D$33</formula>
    </cfRule>
    <cfRule type="expression" dxfId="2" priority="219" stopIfTrue="1">
      <formula>IF($J$33&lt;&gt;0,$E$33=0)</formula>
    </cfRule>
    <cfRule type="cellIs" dxfId="0" priority="220" stopIfTrue="1" operator="lessThan">
      <formula>$G$33+$I$33</formula>
    </cfRule>
  </conditionalFormatting>
  <conditionalFormatting sqref="G33">
    <cfRule type="cellIs" dxfId="0" priority="56" stopIfTrue="1" operator="greaterThan">
      <formula>$F$33</formula>
    </cfRule>
  </conditionalFormatting>
  <conditionalFormatting sqref="I33">
    <cfRule type="cellIs" dxfId="0" priority="58" stopIfTrue="1" operator="greaterThan">
      <formula>$H$33</formula>
    </cfRule>
  </conditionalFormatting>
  <conditionalFormatting sqref="J33">
    <cfRule type="cellIs" dxfId="0" priority="573" stopIfTrue="1" operator="lessThan">
      <formula>SUM($O$33:$Q$33)</formula>
    </cfRule>
    <cfRule type="cellIs" dxfId="0" priority="574" stopIfTrue="1" operator="lessThan">
      <formula>$K$33+$L$33</formula>
    </cfRule>
  </conditionalFormatting>
  <conditionalFormatting sqref="K33:R33">
    <cfRule type="cellIs" dxfId="0" priority="85" stopIfTrue="1" operator="greaterThan">
      <formula>$J$33</formula>
    </cfRule>
  </conditionalFormatting>
  <conditionalFormatting sqref="G6;F7">
    <cfRule type="cellIs" dxfId="0" priority="45" stopIfTrue="1" operator="greaterThan">
      <formula>$F$6</formula>
    </cfRule>
  </conditionalFormatting>
  <conditionalFormatting sqref="I6;H7">
    <cfRule type="cellIs" dxfId="0" priority="50" stopIfTrue="1" operator="greaterThan">
      <formula>$H$6</formula>
    </cfRule>
  </conditionalFormatting>
  <pageMargins left="0.1" right="0.1" top="0.45" bottom="0.09" header="0" footer="0"/>
  <pageSetup paperSize="9" scale="81" orientation="landscape" useFirstPageNumber="1"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2"/>
  <sheetViews>
    <sheetView showZeros="0" zoomScale="90" zoomScaleNormal="90" topLeftCell="A7" workbookViewId="0">
      <selection activeCell="V18" sqref="V18"/>
    </sheetView>
  </sheetViews>
  <sheetFormatPr defaultColWidth="9" defaultRowHeight="12.75" customHeight="1"/>
  <cols>
    <col min="1" max="1" width="2.85555555555556" style="1" customWidth="1"/>
    <col min="2" max="2" width="5.71111111111111" style="1" customWidth="1"/>
    <col min="3" max="3" width="25.8555555555556" style="1" customWidth="1"/>
    <col min="4" max="5" width="9.14444444444444" style="1" customWidth="1"/>
    <col min="6" max="6" width="8.14444444444444" style="1" customWidth="1"/>
    <col min="7" max="7" width="8.28888888888889" style="1" customWidth="1"/>
    <col min="8" max="9" width="8" style="1" customWidth="1"/>
    <col min="10" max="10" width="10.7111111111111" style="1" customWidth="1"/>
    <col min="11" max="11" width="9.71111111111111" style="1" customWidth="1"/>
    <col min="12" max="12" width="9.56666666666667" style="1" customWidth="1"/>
    <col min="13" max="17" width="8" style="1" customWidth="1"/>
    <col min="18" max="18" width="9.42222222222222" style="1" customWidth="1"/>
    <col min="19" max="257" width="9.14444444444444" style="1"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0.1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9.75" customHeight="1" spans="2:18">
      <c r="B5" s="19" t="s">
        <v>60</v>
      </c>
      <c r="C5" s="20" t="s">
        <v>61</v>
      </c>
      <c r="D5" s="21">
        <v>1</v>
      </c>
      <c r="E5" s="22">
        <v>2</v>
      </c>
      <c r="F5" s="22">
        <v>3</v>
      </c>
      <c r="G5" s="22">
        <v>4</v>
      </c>
      <c r="H5" s="22">
        <v>5</v>
      </c>
      <c r="I5" s="85">
        <v>6</v>
      </c>
      <c r="J5" s="86">
        <v>7</v>
      </c>
      <c r="K5" s="22">
        <v>8</v>
      </c>
      <c r="L5" s="22">
        <v>9</v>
      </c>
      <c r="M5" s="22">
        <v>10</v>
      </c>
      <c r="N5" s="22">
        <v>11</v>
      </c>
      <c r="O5" s="22">
        <v>12</v>
      </c>
      <c r="P5" s="22">
        <v>13</v>
      </c>
      <c r="Q5" s="22">
        <v>14</v>
      </c>
      <c r="R5" s="110">
        <v>15</v>
      </c>
    </row>
    <row r="6" ht="24.6" customHeight="1" spans="2:18">
      <c r="B6" s="146" t="s">
        <v>221</v>
      </c>
      <c r="C6" s="41" t="s">
        <v>222</v>
      </c>
      <c r="D6" s="147" t="s">
        <v>66</v>
      </c>
      <c r="E6" s="148" t="s">
        <v>66</v>
      </c>
      <c r="F6" s="32">
        <f>'5'!F6+'11'!F6</f>
        <v>0</v>
      </c>
      <c r="G6" s="32">
        <f>'5'!G6+'11'!G6</f>
        <v>0</v>
      </c>
      <c r="H6" s="32">
        <f>'5'!H6+'11'!H6</f>
        <v>0</v>
      </c>
      <c r="I6" s="88">
        <f>'5'!I6+'11'!I6</f>
        <v>0</v>
      </c>
      <c r="J6" s="142" t="s">
        <v>66</v>
      </c>
      <c r="K6" s="32">
        <f>'5'!K6+'11'!K6</f>
        <v>0</v>
      </c>
      <c r="L6" s="32">
        <f>'5'!L6+'11'!L6</f>
        <v>0</v>
      </c>
      <c r="M6" s="49" t="s">
        <v>66</v>
      </c>
      <c r="N6" s="49" t="s">
        <v>66</v>
      </c>
      <c r="O6" s="49" t="s">
        <v>66</v>
      </c>
      <c r="P6" s="49" t="s">
        <v>66</v>
      </c>
      <c r="Q6" s="49" t="s">
        <v>66</v>
      </c>
      <c r="R6" s="162" t="s">
        <v>66</v>
      </c>
    </row>
    <row r="7" ht="17.25" customHeight="1" spans="2:18">
      <c r="B7" s="23" t="s">
        <v>223</v>
      </c>
      <c r="C7" s="24" t="s">
        <v>224</v>
      </c>
      <c r="D7" s="149" t="s">
        <v>66</v>
      </c>
      <c r="E7" s="150" t="s">
        <v>66</v>
      </c>
      <c r="F7" s="26">
        <f>'5'!F7+'11'!F7</f>
        <v>0</v>
      </c>
      <c r="G7" s="34">
        <f>'5'!G7+'11'!G7</f>
        <v>0</v>
      </c>
      <c r="H7" s="26">
        <f>'5'!H7+'11'!H7</f>
        <v>0</v>
      </c>
      <c r="I7" s="87">
        <f>'5'!I7+'11'!I7</f>
        <v>0</v>
      </c>
      <c r="J7" s="155" t="s">
        <v>66</v>
      </c>
      <c r="K7" s="26">
        <f>'5'!K7+'11'!K7</f>
        <v>0</v>
      </c>
      <c r="L7" s="26">
        <f>'5'!L7+'11'!L7</f>
        <v>0</v>
      </c>
      <c r="M7" s="52" t="s">
        <v>66</v>
      </c>
      <c r="N7" s="52" t="s">
        <v>66</v>
      </c>
      <c r="O7" s="52" t="s">
        <v>66</v>
      </c>
      <c r="P7" s="52" t="s">
        <v>66</v>
      </c>
      <c r="Q7" s="52" t="s">
        <v>66</v>
      </c>
      <c r="R7" s="163" t="s">
        <v>66</v>
      </c>
    </row>
    <row r="8" ht="19.15" customHeight="1" spans="2:18">
      <c r="B8" s="35" t="s">
        <v>225</v>
      </c>
      <c r="C8" s="24" t="s">
        <v>226</v>
      </c>
      <c r="D8" s="36">
        <f>'5'!D8+'11'!D8</f>
        <v>1.5</v>
      </c>
      <c r="E8" s="26">
        <f>'5'!E8+'11'!E8</f>
        <v>1.5</v>
      </c>
      <c r="F8" s="26">
        <f>'5'!F8+'11'!F8</f>
        <v>0</v>
      </c>
      <c r="G8" s="26">
        <f>'5'!G8+'11'!G8</f>
        <v>0</v>
      </c>
      <c r="H8" s="26">
        <f>'5'!H8+'11'!H8</f>
        <v>0</v>
      </c>
      <c r="I8" s="87">
        <f>'5'!I8+'11'!I8</f>
        <v>0</v>
      </c>
      <c r="J8" s="25">
        <f>'5'!J8+'11'!J8</f>
        <v>1</v>
      </c>
      <c r="K8" s="26">
        <f>'5'!K8+'11'!K8</f>
        <v>0</v>
      </c>
      <c r="L8" s="26">
        <f>'5'!L8+'11'!L8</f>
        <v>0</v>
      </c>
      <c r="M8" s="87">
        <f>'5'!M8+'11'!M8</f>
        <v>1</v>
      </c>
      <c r="N8" s="26">
        <f>'5'!N8+'11'!N8</f>
        <v>0</v>
      </c>
      <c r="O8" s="36">
        <f>'5'!O8+'11'!O8</f>
        <v>0</v>
      </c>
      <c r="P8" s="26">
        <f>'5'!P8+'11'!P8</f>
        <v>0</v>
      </c>
      <c r="Q8" s="26">
        <f>'5'!Q8+'11'!Q8</f>
        <v>0</v>
      </c>
      <c r="R8" s="111">
        <f>'5'!R8+'11'!R8</f>
        <v>1</v>
      </c>
    </row>
    <row r="9" ht="19.15" customHeight="1" spans="2:18">
      <c r="B9" s="151" t="s">
        <v>227</v>
      </c>
      <c r="C9" s="60" t="s">
        <v>228</v>
      </c>
      <c r="D9" s="61">
        <f>'5'!D9+'11'!D9</f>
        <v>0</v>
      </c>
      <c r="E9" s="38">
        <f>'5'!E9+'11'!E9</f>
        <v>0</v>
      </c>
      <c r="F9" s="38">
        <f>'5'!F9+'11'!F9</f>
        <v>0</v>
      </c>
      <c r="G9" s="28">
        <f>'5'!G9+'11'!G9</f>
        <v>0</v>
      </c>
      <c r="H9" s="38">
        <f>'5'!H9+'11'!H9</f>
        <v>0</v>
      </c>
      <c r="I9" s="98">
        <f>'5'!I9+'11'!I9</f>
        <v>0</v>
      </c>
      <c r="J9" s="156">
        <f>'5'!J9+'11'!J9</f>
        <v>0</v>
      </c>
      <c r="K9" s="38">
        <f>'5'!K9+'11'!K9</f>
        <v>0</v>
      </c>
      <c r="L9" s="38">
        <f>'5'!L9+'11'!L9</f>
        <v>0</v>
      </c>
      <c r="M9" s="98">
        <f>'5'!M9+'11'!M9</f>
        <v>0</v>
      </c>
      <c r="N9" s="38">
        <f>'5'!N9+'11'!N9</f>
        <v>0</v>
      </c>
      <c r="O9" s="37">
        <f>'5'!O9+'11'!O9</f>
        <v>0</v>
      </c>
      <c r="P9" s="38">
        <f>'5'!P9+'11'!P9</f>
        <v>0</v>
      </c>
      <c r="Q9" s="38">
        <f>'5'!Q9+'11'!Q9</f>
        <v>0</v>
      </c>
      <c r="R9" s="113">
        <f>'5'!R9+'11'!R9</f>
        <v>0</v>
      </c>
    </row>
    <row r="10" ht="18" customHeight="1" spans="2:18">
      <c r="B10" s="23" t="s">
        <v>229</v>
      </c>
      <c r="C10" s="24" t="s">
        <v>230</v>
      </c>
      <c r="D10" s="36">
        <f>'5'!D10+'11'!D10</f>
        <v>0</v>
      </c>
      <c r="E10" s="26">
        <f>'5'!E10+'11'!E10</f>
        <v>0</v>
      </c>
      <c r="F10" s="26">
        <f>'5'!F10+'11'!F10</f>
        <v>0</v>
      </c>
      <c r="G10" s="38">
        <f>'5'!G10+'11'!G10</f>
        <v>0</v>
      </c>
      <c r="H10" s="26">
        <f>'5'!H10+'11'!H10</f>
        <v>0</v>
      </c>
      <c r="I10" s="87">
        <f>'5'!I10+'11'!I10</f>
        <v>0</v>
      </c>
      <c r="J10" s="25">
        <f>'5'!J10+'11'!J10</f>
        <v>0</v>
      </c>
      <c r="K10" s="26">
        <f>'5'!K10+'11'!K10</f>
        <v>0</v>
      </c>
      <c r="L10" s="26">
        <f>'5'!L10+'11'!L10</f>
        <v>0</v>
      </c>
      <c r="M10" s="87">
        <f>'5'!M10+'11'!M10</f>
        <v>0</v>
      </c>
      <c r="N10" s="26">
        <f>'5'!N10+'11'!N10</f>
        <v>0</v>
      </c>
      <c r="O10" s="36">
        <f>'5'!O10+'11'!O10</f>
        <v>0</v>
      </c>
      <c r="P10" s="26">
        <f>'5'!P10+'11'!P10</f>
        <v>0</v>
      </c>
      <c r="Q10" s="26">
        <f>'5'!Q10+'11'!Q10</f>
        <v>0</v>
      </c>
      <c r="R10" s="111">
        <f>'5'!R10+'11'!R10</f>
        <v>0</v>
      </c>
    </row>
    <row r="11" ht="18.6" customHeight="1" spans="2:18">
      <c r="B11" s="152" t="s">
        <v>231</v>
      </c>
      <c r="C11" s="41" t="s">
        <v>232</v>
      </c>
      <c r="D11" s="31">
        <f>'5'!D11+'11'!D11</f>
        <v>0</v>
      </c>
      <c r="E11" s="26">
        <f>'5'!E11+'11'!E11</f>
        <v>0</v>
      </c>
      <c r="F11" s="34">
        <f>'5'!F11+'11'!F11</f>
        <v>0</v>
      </c>
      <c r="G11" s="39">
        <f>'5'!G11+'11'!G11</f>
        <v>0</v>
      </c>
      <c r="H11" s="34">
        <f>'5'!H11+'11'!H11</f>
        <v>0</v>
      </c>
      <c r="I11" s="157">
        <f>'5'!I11+'11'!I11</f>
        <v>0</v>
      </c>
      <c r="J11" s="158">
        <f>'5'!J11+'11'!J11</f>
        <v>0</v>
      </c>
      <c r="K11" s="32">
        <f>'5'!K11+'11'!K11</f>
        <v>0</v>
      </c>
      <c r="L11" s="32">
        <f>'5'!L11+'11'!L11</f>
        <v>0</v>
      </c>
      <c r="M11" s="88">
        <f>'5'!M11+'11'!M11</f>
        <v>0</v>
      </c>
      <c r="N11" s="32">
        <f>'5'!N11+'11'!N11</f>
        <v>0</v>
      </c>
      <c r="O11" s="31">
        <f>'5'!O11+'11'!O11</f>
        <v>0</v>
      </c>
      <c r="P11" s="32">
        <f>'5'!P11+'11'!P11</f>
        <v>0</v>
      </c>
      <c r="Q11" s="32">
        <f>'5'!Q11+'11'!Q11</f>
        <v>0</v>
      </c>
      <c r="R11" s="112">
        <f>'5'!R11+'11'!R11</f>
        <v>0</v>
      </c>
    </row>
    <row r="12" ht="18" customHeight="1" spans="2:18">
      <c r="B12" s="20" t="s">
        <v>233</v>
      </c>
      <c r="C12" s="55" t="s">
        <v>234</v>
      </c>
      <c r="D12" s="37">
        <f>'5'!D12+'11'!D12</f>
        <v>0</v>
      </c>
      <c r="E12" s="38">
        <f>'5'!E12+'11'!E12</f>
        <v>0</v>
      </c>
      <c r="F12" s="38">
        <f>'5'!F12+'11'!F12</f>
        <v>0</v>
      </c>
      <c r="G12" s="38">
        <f>'5'!G12+'11'!G12</f>
        <v>0</v>
      </c>
      <c r="H12" s="38">
        <f>'5'!H12+'11'!H12</f>
        <v>0</v>
      </c>
      <c r="I12" s="98">
        <f>'5'!I12+'11'!I12</f>
        <v>0</v>
      </c>
      <c r="J12" s="156">
        <f>'5'!J12+'11'!J12</f>
        <v>0</v>
      </c>
      <c r="K12" s="38">
        <f>'5'!K12+'11'!K12</f>
        <v>0</v>
      </c>
      <c r="L12" s="38">
        <f>'5'!L12+'11'!L12</f>
        <v>0</v>
      </c>
      <c r="M12" s="98">
        <f>'5'!M12+'11'!M12</f>
        <v>0</v>
      </c>
      <c r="N12" s="38">
        <f>'5'!N12+'11'!N12</f>
        <v>0</v>
      </c>
      <c r="O12" s="37">
        <f>'5'!O12+'11'!O12</f>
        <v>0</v>
      </c>
      <c r="P12" s="38">
        <f>'5'!P12+'11'!P12</f>
        <v>0</v>
      </c>
      <c r="Q12" s="38">
        <f>'5'!Q12+'11'!Q12</f>
        <v>0</v>
      </c>
      <c r="R12" s="113">
        <f>'5'!R12+'11'!R12</f>
        <v>0</v>
      </c>
    </row>
    <row r="13" ht="18.6" customHeight="1" spans="2:18">
      <c r="B13" s="40" t="s">
        <v>235</v>
      </c>
      <c r="C13" s="41" t="s">
        <v>236</v>
      </c>
      <c r="D13" s="97">
        <f>'5'!D13+'11'!D13</f>
        <v>0</v>
      </c>
      <c r="E13" s="57">
        <f>'5'!E13+'11'!E13</f>
        <v>0</v>
      </c>
      <c r="F13" s="57">
        <f>'5'!F13+'11'!F13</f>
        <v>0</v>
      </c>
      <c r="G13" s="57">
        <f>'5'!G13+'11'!G13</f>
        <v>0</v>
      </c>
      <c r="H13" s="57">
        <f>'5'!H13+'11'!H13</f>
        <v>0</v>
      </c>
      <c r="I13" s="96">
        <f>'5'!I13+'11'!I13</f>
        <v>0</v>
      </c>
      <c r="J13" s="97">
        <f>'5'!J13+'11'!J13</f>
        <v>0</v>
      </c>
      <c r="K13" s="57">
        <f>'5'!K13+'11'!K13</f>
        <v>0</v>
      </c>
      <c r="L13" s="57">
        <f>'5'!L13+'11'!L13</f>
        <v>0</v>
      </c>
      <c r="M13" s="96">
        <f>'5'!M13+'11'!M13</f>
        <v>0</v>
      </c>
      <c r="N13" s="57">
        <f>'5'!N13+'11'!N13</f>
        <v>0</v>
      </c>
      <c r="O13" s="56">
        <f>'5'!O13+'11'!O13</f>
        <v>0</v>
      </c>
      <c r="P13" s="57">
        <f>'5'!P13+'11'!P13</f>
        <v>0</v>
      </c>
      <c r="Q13" s="57">
        <f>'5'!Q13+'11'!Q13</f>
        <v>0</v>
      </c>
      <c r="R13" s="118">
        <f>'5'!R13+'11'!R13</f>
        <v>0</v>
      </c>
    </row>
    <row r="14" ht="21" customHeight="1" spans="2:18">
      <c r="B14" s="23" t="s">
        <v>237</v>
      </c>
      <c r="C14" s="24" t="s">
        <v>238</v>
      </c>
      <c r="D14" s="27">
        <f>'5'!D14+'11'!D14</f>
        <v>0</v>
      </c>
      <c r="E14" s="26">
        <f>'5'!E14+'11'!E14</f>
        <v>0</v>
      </c>
      <c r="F14" s="26">
        <f>'5'!F14+'11'!F14</f>
        <v>0</v>
      </c>
      <c r="G14" s="28">
        <f>'5'!G14+'11'!G14</f>
        <v>0</v>
      </c>
      <c r="H14" s="26">
        <f>'5'!H14+'11'!H14</f>
        <v>0</v>
      </c>
      <c r="I14" s="87">
        <f>'5'!I14+'11'!I14</f>
        <v>0</v>
      </c>
      <c r="J14" s="25">
        <f>'5'!J14+'11'!J14</f>
        <v>0</v>
      </c>
      <c r="K14" s="26">
        <f>'5'!K14+'11'!K14</f>
        <v>0</v>
      </c>
      <c r="L14" s="26">
        <f>'5'!L14+'11'!L14</f>
        <v>0</v>
      </c>
      <c r="M14" s="87">
        <f>'5'!M14+'11'!M14</f>
        <v>0</v>
      </c>
      <c r="N14" s="26">
        <f>'5'!N14+'11'!N14</f>
        <v>0</v>
      </c>
      <c r="O14" s="36">
        <f>'5'!O14+'11'!O14</f>
        <v>0</v>
      </c>
      <c r="P14" s="26">
        <f>'5'!P14+'11'!P14</f>
        <v>0</v>
      </c>
      <c r="Q14" s="26">
        <f>'5'!Q14+'11'!Q14</f>
        <v>0</v>
      </c>
      <c r="R14" s="111">
        <f>'5'!R14+'11'!R14</f>
        <v>0</v>
      </c>
    </row>
    <row r="15" ht="18" customHeight="1" spans="2:18">
      <c r="B15" s="20" t="s">
        <v>239</v>
      </c>
      <c r="C15" s="55" t="s">
        <v>240</v>
      </c>
      <c r="D15" s="91">
        <f>'5'!D15+'11'!D15</f>
        <v>0</v>
      </c>
      <c r="E15" s="95">
        <f>'5'!E15+'11'!E15</f>
        <v>0</v>
      </c>
      <c r="F15" s="95">
        <f>'5'!F15+'11'!F15</f>
        <v>0</v>
      </c>
      <c r="G15" s="95">
        <f>'5'!G15+'11'!G15</f>
        <v>0</v>
      </c>
      <c r="H15" s="95">
        <f>'5'!H15+'11'!H15</f>
        <v>0</v>
      </c>
      <c r="I15" s="159">
        <f>'5'!I15+'11'!I15</f>
        <v>0</v>
      </c>
      <c r="J15" s="91">
        <f>'5'!J15+'11'!J15</f>
        <v>0</v>
      </c>
      <c r="K15" s="95">
        <f>'5'!K15+'11'!K15</f>
        <v>0</v>
      </c>
      <c r="L15" s="95">
        <f>'5'!L15+'11'!L15</f>
        <v>0</v>
      </c>
      <c r="M15" s="159">
        <f>'5'!M15+'11'!M15</f>
        <v>0</v>
      </c>
      <c r="N15" s="95">
        <f>'5'!N15+'11'!N15</f>
        <v>0</v>
      </c>
      <c r="O15" s="160">
        <f>'5'!O15+'11'!O15</f>
        <v>0</v>
      </c>
      <c r="P15" s="95">
        <f>'5'!P15+'11'!P15</f>
        <v>0</v>
      </c>
      <c r="Q15" s="95">
        <f>'5'!Q15+'11'!Q15</f>
        <v>0</v>
      </c>
      <c r="R15" s="161">
        <f>'5'!R15+'11'!R15</f>
        <v>0</v>
      </c>
    </row>
    <row r="16" ht="27.75" customHeight="1" spans="1:18">
      <c r="A16" s="50">
        <v>18</v>
      </c>
      <c r="B16" s="40" t="s">
        <v>241</v>
      </c>
      <c r="C16" s="41" t="s">
        <v>242</v>
      </c>
      <c r="D16" s="153">
        <f>'5'!D16+'11'!D16</f>
        <v>0</v>
      </c>
      <c r="E16" s="32">
        <f>'5'!E16+'11'!E16</f>
        <v>0</v>
      </c>
      <c r="F16" s="32">
        <f>'5'!F16+'11'!F16</f>
        <v>0</v>
      </c>
      <c r="G16" s="34">
        <f>'5'!G16+'11'!G16</f>
        <v>0</v>
      </c>
      <c r="H16" s="32">
        <f>'5'!H16+'11'!H16</f>
        <v>0</v>
      </c>
      <c r="I16" s="88">
        <f>'5'!I16+'11'!I16</f>
        <v>0</v>
      </c>
      <c r="J16" s="58">
        <f>'5'!J16+'11'!J16</f>
        <v>0</v>
      </c>
      <c r="K16" s="32">
        <f>'5'!K16+'11'!K16</f>
        <v>0</v>
      </c>
      <c r="L16" s="32">
        <f>'5'!L16+'11'!L16</f>
        <v>0</v>
      </c>
      <c r="M16" s="88">
        <f>'5'!M16+'11'!M16</f>
        <v>0</v>
      </c>
      <c r="N16" s="32">
        <f>'5'!N16+'11'!N16</f>
        <v>0</v>
      </c>
      <c r="O16" s="31">
        <f>'5'!O16+'11'!O16</f>
        <v>0</v>
      </c>
      <c r="P16" s="32">
        <f>'5'!P16+'11'!P16</f>
        <v>0</v>
      </c>
      <c r="Q16" s="32">
        <f>'5'!Q16+'11'!Q16</f>
        <v>0</v>
      </c>
      <c r="R16" s="112">
        <f>'5'!R16+'11'!R16</f>
        <v>0</v>
      </c>
    </row>
    <row r="17" ht="27" customHeight="1" spans="2:18">
      <c r="B17" s="23" t="s">
        <v>243</v>
      </c>
      <c r="C17" s="24" t="s">
        <v>244</v>
      </c>
      <c r="D17" s="36">
        <f>'5'!D17+'11'!D17</f>
        <v>0</v>
      </c>
      <c r="E17" s="26">
        <f>'5'!E17+'11'!E17</f>
        <v>0</v>
      </c>
      <c r="F17" s="26">
        <f>'5'!F17+'11'!F17</f>
        <v>0</v>
      </c>
      <c r="G17" s="26">
        <f>'5'!G17+'11'!G17</f>
        <v>0</v>
      </c>
      <c r="H17" s="26">
        <f>'5'!H17+'11'!H17</f>
        <v>0</v>
      </c>
      <c r="I17" s="87">
        <f>'5'!I17+'11'!I17</f>
        <v>0</v>
      </c>
      <c r="J17" s="25">
        <f>'5'!J17+'11'!J17</f>
        <v>0</v>
      </c>
      <c r="K17" s="26">
        <f>'5'!K17+'11'!K17</f>
        <v>0</v>
      </c>
      <c r="L17" s="26">
        <f>'5'!L17+'11'!L17</f>
        <v>0</v>
      </c>
      <c r="M17" s="87">
        <f>'5'!M17+'11'!M17</f>
        <v>0</v>
      </c>
      <c r="N17" s="26">
        <f>'5'!N17+'11'!N17</f>
        <v>0</v>
      </c>
      <c r="O17" s="36">
        <f>'5'!O17+'11'!O17</f>
        <v>0</v>
      </c>
      <c r="P17" s="26">
        <f>'5'!P17+'11'!P17</f>
        <v>0</v>
      </c>
      <c r="Q17" s="26">
        <f>'5'!Q17+'11'!Q17</f>
        <v>0</v>
      </c>
      <c r="R17" s="111">
        <f>'5'!R17+'11'!R17</f>
        <v>0</v>
      </c>
    </row>
    <row r="18" ht="16.15" customHeight="1" spans="2:18">
      <c r="B18" s="23" t="s">
        <v>245</v>
      </c>
      <c r="C18" s="24" t="s">
        <v>246</v>
      </c>
      <c r="D18" s="36">
        <f>'5'!D18+'11'!D18</f>
        <v>0</v>
      </c>
      <c r="E18" s="36">
        <f>'5'!E18+'11'!E18</f>
        <v>0</v>
      </c>
      <c r="F18" s="52" t="s">
        <v>66</v>
      </c>
      <c r="G18" s="52" t="s">
        <v>66</v>
      </c>
      <c r="H18" s="26">
        <f>'5'!H18+'11'!H18</f>
        <v>0</v>
      </c>
      <c r="I18" s="87">
        <f>'5'!I18+'11'!I18</f>
        <v>0</v>
      </c>
      <c r="J18" s="25">
        <f>'5'!J18+'11'!J18</f>
        <v>0</v>
      </c>
      <c r="K18" s="52" t="s">
        <v>66</v>
      </c>
      <c r="L18" s="87">
        <f>'5'!L18+'11'!L18</f>
        <v>0</v>
      </c>
      <c r="M18" s="87">
        <f>'5'!M18+'11'!M18</f>
        <v>0</v>
      </c>
      <c r="N18" s="26">
        <f>'5'!N18+'11'!N18</f>
        <v>0</v>
      </c>
      <c r="O18" s="36">
        <f>'5'!O18+'11'!O18</f>
        <v>0</v>
      </c>
      <c r="P18" s="26">
        <f>'5'!P18+'11'!P18</f>
        <v>0</v>
      </c>
      <c r="Q18" s="26">
        <f>'5'!Q18+'11'!Q18</f>
        <v>0</v>
      </c>
      <c r="R18" s="111">
        <f>'5'!R18+'11'!R18</f>
        <v>0</v>
      </c>
    </row>
    <row r="19" ht="16.9" customHeight="1" spans="2:18">
      <c r="B19" s="23" t="s">
        <v>247</v>
      </c>
      <c r="C19" s="24" t="s">
        <v>248</v>
      </c>
      <c r="D19" s="36">
        <f>'5'!D19+'11'!D19</f>
        <v>0</v>
      </c>
      <c r="E19" s="26">
        <f>'5'!E19+'11'!E19</f>
        <v>0</v>
      </c>
      <c r="F19" s="26">
        <f>'5'!F19+'11'!F19</f>
        <v>0</v>
      </c>
      <c r="G19" s="26">
        <f>'5'!G19+'11'!G19</f>
        <v>0</v>
      </c>
      <c r="H19" s="26">
        <f>'5'!H19+'11'!H19</f>
        <v>0</v>
      </c>
      <c r="I19" s="87">
        <f>'5'!I19+'11'!I19</f>
        <v>0</v>
      </c>
      <c r="J19" s="25">
        <f>'5'!J19+'11'!J19</f>
        <v>0</v>
      </c>
      <c r="K19" s="26">
        <f>'5'!K19+'11'!K19</f>
        <v>0</v>
      </c>
      <c r="L19" s="26">
        <f>'5'!L19+'11'!L19</f>
        <v>0</v>
      </c>
      <c r="M19" s="87">
        <f>'5'!M19+'11'!M19</f>
        <v>0</v>
      </c>
      <c r="N19" s="26">
        <f>'5'!N19+'11'!N19</f>
        <v>0</v>
      </c>
      <c r="O19" s="36">
        <f>'5'!O19+'11'!O19</f>
        <v>0</v>
      </c>
      <c r="P19" s="26">
        <f>'5'!P19+'11'!P19</f>
        <v>0</v>
      </c>
      <c r="Q19" s="26">
        <f>'5'!Q19+'11'!Q19</f>
        <v>0</v>
      </c>
      <c r="R19" s="111">
        <f>'5'!R19+'11'!R19</f>
        <v>0</v>
      </c>
    </row>
    <row r="20" ht="16.15" customHeight="1" spans="2:18">
      <c r="B20" s="23" t="s">
        <v>249</v>
      </c>
      <c r="C20" s="24" t="s">
        <v>250</v>
      </c>
      <c r="D20" s="36">
        <f>'5'!D20+'11'!D20</f>
        <v>0</v>
      </c>
      <c r="E20" s="26">
        <f>'5'!E20+'11'!E20</f>
        <v>0</v>
      </c>
      <c r="F20" s="26">
        <f>'5'!F20+'11'!F20</f>
        <v>0</v>
      </c>
      <c r="G20" s="26">
        <f>'5'!G20+'11'!G20</f>
        <v>0</v>
      </c>
      <c r="H20" s="26">
        <f>'5'!H20+'11'!H20</f>
        <v>0</v>
      </c>
      <c r="I20" s="87">
        <f>'5'!I20+'11'!I20</f>
        <v>0</v>
      </c>
      <c r="J20" s="25">
        <f>'5'!J20+'11'!J20</f>
        <v>0</v>
      </c>
      <c r="K20" s="26">
        <f>'5'!K20+'11'!K20</f>
        <v>0</v>
      </c>
      <c r="L20" s="26">
        <f>'5'!L20+'11'!L20</f>
        <v>0</v>
      </c>
      <c r="M20" s="87">
        <f>'5'!M20+'11'!M20</f>
        <v>0</v>
      </c>
      <c r="N20" s="26">
        <f>'5'!N20+'11'!N20</f>
        <v>0</v>
      </c>
      <c r="O20" s="36">
        <f>'5'!O20+'11'!O20</f>
        <v>0</v>
      </c>
      <c r="P20" s="26">
        <f>'5'!P20+'11'!P20</f>
        <v>0</v>
      </c>
      <c r="Q20" s="26">
        <f>'5'!Q20+'11'!Q20</f>
        <v>0</v>
      </c>
      <c r="R20" s="111">
        <f>'5'!R20+'11'!R20</f>
        <v>0</v>
      </c>
    </row>
    <row r="21" ht="15.6" customHeight="1" spans="2:18">
      <c r="B21" s="23" t="s">
        <v>251</v>
      </c>
      <c r="C21" s="24" t="s">
        <v>252</v>
      </c>
      <c r="D21" s="33">
        <f>'5'!D21+'11'!D21</f>
        <v>0</v>
      </c>
      <c r="E21" s="26">
        <f>'5'!E21+'11'!E21</f>
        <v>0</v>
      </c>
      <c r="F21" s="26">
        <f>'5'!F21+'11'!F21</f>
        <v>0</v>
      </c>
      <c r="G21" s="26">
        <f>'5'!G21+'11'!G21</f>
        <v>0</v>
      </c>
      <c r="H21" s="26">
        <f>'5'!H21+'11'!H21</f>
        <v>0</v>
      </c>
      <c r="I21" s="87">
        <f>'5'!I21+'11'!I21</f>
        <v>0</v>
      </c>
      <c r="J21" s="25">
        <f>'5'!J21+'11'!J21</f>
        <v>0</v>
      </c>
      <c r="K21" s="26">
        <f>'5'!K21+'11'!K21</f>
        <v>0</v>
      </c>
      <c r="L21" s="26">
        <f>'5'!L21+'11'!L21</f>
        <v>0</v>
      </c>
      <c r="M21" s="87">
        <f>'5'!M21+'11'!M21</f>
        <v>0</v>
      </c>
      <c r="N21" s="26">
        <f>'5'!N21+'11'!N21</f>
        <v>0</v>
      </c>
      <c r="O21" s="36">
        <f>'5'!O21+'11'!O21</f>
        <v>0</v>
      </c>
      <c r="P21" s="26">
        <f>'5'!P21+'11'!P21</f>
        <v>0</v>
      </c>
      <c r="Q21" s="26">
        <f>'5'!Q21+'11'!Q21</f>
        <v>0</v>
      </c>
      <c r="R21" s="111">
        <f>'5'!R21+'11'!R21</f>
        <v>0</v>
      </c>
    </row>
    <row r="22" ht="19.15" customHeight="1" spans="2:18">
      <c r="B22" s="23" t="s">
        <v>253</v>
      </c>
      <c r="C22" s="24" t="s">
        <v>254</v>
      </c>
      <c r="D22" s="36">
        <f>'5'!D22+'11'!D22</f>
        <v>0</v>
      </c>
      <c r="E22" s="26">
        <f>'5'!E22+'11'!E22</f>
        <v>0</v>
      </c>
      <c r="F22" s="26">
        <f>'5'!F22+'11'!F22</f>
        <v>0</v>
      </c>
      <c r="G22" s="26">
        <f>'5'!G22+'11'!G22</f>
        <v>0</v>
      </c>
      <c r="H22" s="26">
        <f>'5'!H22+'11'!H22</f>
        <v>0</v>
      </c>
      <c r="I22" s="87">
        <f>'5'!I22+'11'!I22</f>
        <v>0</v>
      </c>
      <c r="J22" s="25">
        <f>'5'!J22+'11'!J22</f>
        <v>0</v>
      </c>
      <c r="K22" s="26">
        <f>'5'!K22+'11'!K22</f>
        <v>0</v>
      </c>
      <c r="L22" s="26">
        <f>'5'!L22+'11'!L22</f>
        <v>0</v>
      </c>
      <c r="M22" s="87">
        <f>'5'!M22+'11'!M22</f>
        <v>0</v>
      </c>
      <c r="N22" s="26">
        <f>'5'!N22+'11'!N22</f>
        <v>0</v>
      </c>
      <c r="O22" s="36">
        <f>'5'!O22+'11'!O22</f>
        <v>0</v>
      </c>
      <c r="P22" s="26">
        <f>'5'!P22+'11'!P22</f>
        <v>0</v>
      </c>
      <c r="Q22" s="26">
        <f>'5'!Q22+'11'!Q22</f>
        <v>0</v>
      </c>
      <c r="R22" s="111">
        <f>'5'!R22+'11'!R22</f>
        <v>0</v>
      </c>
    </row>
    <row r="23" ht="15.6" customHeight="1" spans="2:18">
      <c r="B23" s="23" t="s">
        <v>255</v>
      </c>
      <c r="C23" s="24" t="s">
        <v>256</v>
      </c>
      <c r="D23" s="61">
        <f>'5'!D23+'11'!D23</f>
        <v>0</v>
      </c>
      <c r="E23" s="38">
        <f>'5'!E23+'11'!E23</f>
        <v>0</v>
      </c>
      <c r="F23" s="38">
        <f>'5'!F23+'11'!F23</f>
        <v>0</v>
      </c>
      <c r="G23" s="38">
        <f>'5'!G23+'11'!G23</f>
        <v>0</v>
      </c>
      <c r="H23" s="38">
        <f>'5'!H23+'11'!H23</f>
        <v>0</v>
      </c>
      <c r="I23" s="98">
        <f>'5'!I23+'11'!I23</f>
        <v>0</v>
      </c>
      <c r="J23" s="156">
        <f>'5'!J23+'11'!J23</f>
        <v>0</v>
      </c>
      <c r="K23" s="38">
        <f>'5'!K23+'11'!K23</f>
        <v>0</v>
      </c>
      <c r="L23" s="38">
        <f>'5'!L23+'11'!L23</f>
        <v>0</v>
      </c>
      <c r="M23" s="98">
        <f>'5'!M23+'11'!M23</f>
        <v>0</v>
      </c>
      <c r="N23" s="38">
        <f>'5'!N23+'11'!N23</f>
        <v>0</v>
      </c>
      <c r="O23" s="37">
        <f>'5'!O23+'11'!O23</f>
        <v>0</v>
      </c>
      <c r="P23" s="38">
        <f>'5'!P23+'11'!P23</f>
        <v>0</v>
      </c>
      <c r="Q23" s="38">
        <f>'5'!Q23+'11'!Q23</f>
        <v>0</v>
      </c>
      <c r="R23" s="113">
        <f>'5'!R23+'11'!R23</f>
        <v>0</v>
      </c>
    </row>
    <row r="24" ht="16.15" customHeight="1" spans="2:18">
      <c r="B24" s="40" t="s">
        <v>257</v>
      </c>
      <c r="C24" s="41" t="s">
        <v>258</v>
      </c>
      <c r="D24" s="25">
        <f>'5'!D24+'11'!D24</f>
        <v>0</v>
      </c>
      <c r="E24" s="26">
        <f>'5'!E24+'11'!E24</f>
        <v>0</v>
      </c>
      <c r="F24" s="26">
        <f>'5'!F24+'11'!F24</f>
        <v>0</v>
      </c>
      <c r="G24" s="26">
        <f>'5'!G24+'11'!G24</f>
        <v>0</v>
      </c>
      <c r="H24" s="26">
        <f>'5'!H24+'11'!H24</f>
        <v>0</v>
      </c>
      <c r="I24" s="87">
        <f>'5'!I24+'11'!I24</f>
        <v>0</v>
      </c>
      <c r="J24" s="25">
        <f>'5'!J24+'11'!J24</f>
        <v>0</v>
      </c>
      <c r="K24" s="26">
        <f>'5'!K24+'11'!K24</f>
        <v>0</v>
      </c>
      <c r="L24" s="26">
        <f>'5'!L24+'11'!L24</f>
        <v>0</v>
      </c>
      <c r="M24" s="87">
        <f>'5'!M24+'11'!M24</f>
        <v>0</v>
      </c>
      <c r="N24" s="26">
        <f>'5'!N24+'11'!N24</f>
        <v>0</v>
      </c>
      <c r="O24" s="36">
        <f>'5'!O24+'11'!O24</f>
        <v>0</v>
      </c>
      <c r="P24" s="26">
        <f>'5'!P24+'11'!P24</f>
        <v>0</v>
      </c>
      <c r="Q24" s="26">
        <f>'5'!Q24+'11'!Q24</f>
        <v>0</v>
      </c>
      <c r="R24" s="111">
        <f>'5'!R24+'11'!R24</f>
        <v>0</v>
      </c>
    </row>
    <row r="25" ht="15" customHeight="1" spans="2:18">
      <c r="B25" s="23" t="s">
        <v>259</v>
      </c>
      <c r="C25" s="24" t="s">
        <v>260</v>
      </c>
      <c r="D25" s="25">
        <f>'5'!D25+'11'!D25</f>
        <v>0</v>
      </c>
      <c r="E25" s="26">
        <f>'5'!E25+'11'!E25</f>
        <v>0</v>
      </c>
      <c r="F25" s="26">
        <f>'5'!F25+'11'!F25</f>
        <v>0</v>
      </c>
      <c r="G25" s="26">
        <f>'5'!G25+'11'!G25</f>
        <v>0</v>
      </c>
      <c r="H25" s="26">
        <f>'5'!H25+'11'!H25</f>
        <v>0</v>
      </c>
      <c r="I25" s="87">
        <f>'5'!I25+'11'!I25</f>
        <v>0</v>
      </c>
      <c r="J25" s="25">
        <f>'5'!J25+'11'!J25</f>
        <v>0</v>
      </c>
      <c r="K25" s="26">
        <f>'5'!K25+'11'!K25</f>
        <v>0</v>
      </c>
      <c r="L25" s="26">
        <f>'5'!L25+'11'!L25</f>
        <v>0</v>
      </c>
      <c r="M25" s="87">
        <f>'5'!M25+'11'!M25</f>
        <v>0</v>
      </c>
      <c r="N25" s="26">
        <f>'5'!N25+'11'!N25</f>
        <v>0</v>
      </c>
      <c r="O25" s="36">
        <f>'5'!O25+'11'!O25</f>
        <v>0</v>
      </c>
      <c r="P25" s="26">
        <f>'5'!P25+'11'!P25</f>
        <v>0</v>
      </c>
      <c r="Q25" s="26">
        <f>'5'!Q25+'11'!Q25</f>
        <v>0</v>
      </c>
      <c r="R25" s="111">
        <f>'5'!R25+'11'!R25</f>
        <v>0</v>
      </c>
    </row>
    <row r="26" ht="15.6" customHeight="1" spans="2:18">
      <c r="B26" s="23" t="s">
        <v>261</v>
      </c>
      <c r="C26" s="24" t="s">
        <v>262</v>
      </c>
      <c r="D26" s="25">
        <f>'5'!D26+'11'!D26</f>
        <v>0</v>
      </c>
      <c r="E26" s="26">
        <f>'5'!E26+'11'!E26</f>
        <v>0</v>
      </c>
      <c r="F26" s="26">
        <f>'5'!F26+'11'!F26</f>
        <v>0</v>
      </c>
      <c r="G26" s="26">
        <f>'5'!G26+'11'!G26</f>
        <v>0</v>
      </c>
      <c r="H26" s="26">
        <f>'5'!H26+'11'!H26</f>
        <v>0</v>
      </c>
      <c r="I26" s="87">
        <f>'5'!I26+'11'!I26</f>
        <v>0</v>
      </c>
      <c r="J26" s="25">
        <f>'5'!J26+'11'!J26</f>
        <v>0</v>
      </c>
      <c r="K26" s="26">
        <f>'5'!K26+'11'!K26</f>
        <v>0</v>
      </c>
      <c r="L26" s="26">
        <f>'5'!L26+'11'!L26</f>
        <v>0</v>
      </c>
      <c r="M26" s="87">
        <f>'5'!M26+'11'!M26</f>
        <v>0</v>
      </c>
      <c r="N26" s="26">
        <f>'5'!N26+'11'!N26</f>
        <v>0</v>
      </c>
      <c r="O26" s="36">
        <f>'5'!O26+'11'!O26</f>
        <v>0</v>
      </c>
      <c r="P26" s="26">
        <f>'5'!P26+'11'!P26</f>
        <v>0</v>
      </c>
      <c r="Q26" s="26">
        <f>'5'!Q26+'11'!Q26</f>
        <v>0</v>
      </c>
      <c r="R26" s="111">
        <f>'5'!R26+'11'!R26</f>
        <v>0</v>
      </c>
    </row>
    <row r="27" ht="16.15" customHeight="1" spans="2:18">
      <c r="B27" s="23" t="s">
        <v>263</v>
      </c>
      <c r="C27" s="24" t="s">
        <v>264</v>
      </c>
      <c r="D27" s="25">
        <f>'5'!D27+'11'!D27</f>
        <v>0</v>
      </c>
      <c r="E27" s="26">
        <f>'5'!E27+'11'!E27</f>
        <v>0</v>
      </c>
      <c r="F27" s="26">
        <f>'5'!F27+'11'!F27</f>
        <v>0</v>
      </c>
      <c r="G27" s="26">
        <f>'5'!G27+'11'!G27</f>
        <v>0</v>
      </c>
      <c r="H27" s="26">
        <f>'5'!H27+'11'!H27</f>
        <v>0</v>
      </c>
      <c r="I27" s="87">
        <f>'5'!I27+'11'!I27</f>
        <v>0</v>
      </c>
      <c r="J27" s="25">
        <f>'5'!J27+'11'!J27</f>
        <v>0</v>
      </c>
      <c r="K27" s="26">
        <f>'5'!K27+'11'!K27</f>
        <v>0</v>
      </c>
      <c r="L27" s="26">
        <f>'5'!L27+'11'!L27</f>
        <v>0</v>
      </c>
      <c r="M27" s="87">
        <f>'5'!M27+'11'!M27</f>
        <v>0</v>
      </c>
      <c r="N27" s="26">
        <f>'5'!N27+'11'!N27</f>
        <v>0</v>
      </c>
      <c r="O27" s="36">
        <f>'5'!O27+'11'!O27</f>
        <v>0</v>
      </c>
      <c r="P27" s="26">
        <f>'5'!P27+'11'!P27</f>
        <v>0</v>
      </c>
      <c r="Q27" s="26">
        <f>'5'!Q27+'11'!Q27</f>
        <v>0</v>
      </c>
      <c r="R27" s="111">
        <f>'5'!R27+'11'!R27</f>
        <v>0</v>
      </c>
    </row>
    <row r="28" ht="14.45" customHeight="1" spans="2:18">
      <c r="B28" s="23" t="s">
        <v>265</v>
      </c>
      <c r="C28" s="24" t="s">
        <v>266</v>
      </c>
      <c r="D28" s="27">
        <f>'5'!D28+'11'!D28</f>
        <v>0</v>
      </c>
      <c r="E28" s="26">
        <f>'5'!E28+'11'!E28</f>
        <v>0</v>
      </c>
      <c r="F28" s="26">
        <f>'5'!F28+'11'!F28</f>
        <v>0</v>
      </c>
      <c r="G28" s="26">
        <f>'5'!G28+'11'!G28</f>
        <v>0</v>
      </c>
      <c r="H28" s="26">
        <f>'5'!H28+'11'!H28</f>
        <v>0</v>
      </c>
      <c r="I28" s="87">
        <f>'5'!I28+'11'!I28</f>
        <v>0</v>
      </c>
      <c r="J28" s="25">
        <f>'5'!J28+'11'!J28</f>
        <v>0</v>
      </c>
      <c r="K28" s="26">
        <f>'5'!K28+'11'!K28</f>
        <v>0</v>
      </c>
      <c r="L28" s="26">
        <f>'5'!L28+'11'!L28</f>
        <v>0</v>
      </c>
      <c r="M28" s="87">
        <f>'5'!M28+'11'!M28</f>
        <v>0</v>
      </c>
      <c r="N28" s="26">
        <f>'5'!N28+'11'!N28</f>
        <v>0</v>
      </c>
      <c r="O28" s="36">
        <f>'5'!O28+'11'!O28</f>
        <v>0</v>
      </c>
      <c r="P28" s="26">
        <f>'5'!P28+'11'!P28</f>
        <v>0</v>
      </c>
      <c r="Q28" s="26">
        <f>'5'!Q28+'11'!Q28</f>
        <v>0</v>
      </c>
      <c r="R28" s="111">
        <f>'5'!R28+'11'!R28</f>
        <v>0</v>
      </c>
    </row>
    <row r="29" ht="17.25" hidden="1" customHeight="1" spans="2:18">
      <c r="B29" s="40" t="s">
        <v>267</v>
      </c>
      <c r="C29" s="41"/>
      <c r="D29" s="27">
        <f>'5'!D29+'11'!D29</f>
        <v>0</v>
      </c>
      <c r="E29" s="26">
        <f>'5'!E29+'11'!E29</f>
        <v>0</v>
      </c>
      <c r="F29" s="26">
        <f>'5'!F29+'11'!F29</f>
        <v>0</v>
      </c>
      <c r="G29" s="26">
        <f>'5'!G29+'11'!G29</f>
        <v>0</v>
      </c>
      <c r="H29" s="26">
        <f>'5'!H29+'11'!H29</f>
        <v>0</v>
      </c>
      <c r="I29" s="87">
        <f>'5'!I29+'11'!I29</f>
        <v>0</v>
      </c>
      <c r="J29" s="25">
        <f>'5'!J29+'11'!J29</f>
        <v>0</v>
      </c>
      <c r="K29" s="26">
        <f>'5'!K29+'11'!K29</f>
        <v>0</v>
      </c>
      <c r="L29" s="26">
        <f>'5'!L29+'11'!L29</f>
        <v>0</v>
      </c>
      <c r="M29" s="87">
        <f>'5'!M29+'11'!M29</f>
        <v>0</v>
      </c>
      <c r="N29" s="26">
        <f>'5'!N29+'11'!N29</f>
        <v>0</v>
      </c>
      <c r="O29" s="36">
        <f>'5'!O29+'11'!O29</f>
        <v>0</v>
      </c>
      <c r="P29" s="26">
        <f>'5'!P29+'11'!P29</f>
        <v>0</v>
      </c>
      <c r="Q29" s="26">
        <f>'5'!Q29+'11'!Q29</f>
        <v>0</v>
      </c>
      <c r="R29" s="111">
        <f>'5'!R29+'11'!R29</f>
        <v>0</v>
      </c>
    </row>
    <row r="30" ht="16.15" customHeight="1" spans="2:18">
      <c r="B30" s="23" t="s">
        <v>268</v>
      </c>
      <c r="C30" s="24" t="s">
        <v>269</v>
      </c>
      <c r="D30" s="27">
        <f>'5'!D30+'11'!D30</f>
        <v>0</v>
      </c>
      <c r="E30" s="26">
        <f>'5'!E30+'11'!E30</f>
        <v>0</v>
      </c>
      <c r="F30" s="26">
        <f>'5'!F30+'11'!F30</f>
        <v>0</v>
      </c>
      <c r="G30" s="26">
        <f>'5'!G30+'11'!G30</f>
        <v>0</v>
      </c>
      <c r="H30" s="26">
        <f>'5'!H30+'11'!H30</f>
        <v>0</v>
      </c>
      <c r="I30" s="87">
        <f>'5'!I30+'11'!I30</f>
        <v>0</v>
      </c>
      <c r="J30" s="25">
        <f>'5'!J30+'11'!J30</f>
        <v>0</v>
      </c>
      <c r="K30" s="26">
        <f>'5'!K30+'11'!K30</f>
        <v>0</v>
      </c>
      <c r="L30" s="26">
        <f>'5'!L30+'11'!L30</f>
        <v>0</v>
      </c>
      <c r="M30" s="87">
        <f>'5'!M30+'11'!M30</f>
        <v>0</v>
      </c>
      <c r="N30" s="26">
        <f>'5'!N30+'11'!N30</f>
        <v>0</v>
      </c>
      <c r="O30" s="36">
        <f>'5'!O30+'11'!O30</f>
        <v>0</v>
      </c>
      <c r="P30" s="26">
        <f>'5'!P30+'11'!P30</f>
        <v>0</v>
      </c>
      <c r="Q30" s="26">
        <f>'5'!Q30+'11'!Q30</f>
        <v>0</v>
      </c>
      <c r="R30" s="113">
        <f>'5'!R30+'11'!R30</f>
        <v>0</v>
      </c>
    </row>
    <row r="31" ht="37.15" customHeight="1" spans="2:18">
      <c r="B31" s="20" t="s">
        <v>270</v>
      </c>
      <c r="C31" s="55" t="s">
        <v>271</v>
      </c>
      <c r="D31" s="154">
        <f>'5'!D31+'11'!D31</f>
        <v>0</v>
      </c>
      <c r="E31" s="95">
        <f>'5'!E31+'11'!E31</f>
        <v>0</v>
      </c>
      <c r="F31" s="95">
        <f>'5'!F31+'11'!F31</f>
        <v>0</v>
      </c>
      <c r="G31" s="95">
        <f>'5'!G31+'11'!G31</f>
        <v>0</v>
      </c>
      <c r="H31" s="95">
        <f>'5'!H31+'11'!H31</f>
        <v>0</v>
      </c>
      <c r="I31" s="161">
        <f>'5'!I31+'11'!I31</f>
        <v>0</v>
      </c>
      <c r="J31" s="91">
        <f>'5'!J31+'11'!J31</f>
        <v>0</v>
      </c>
      <c r="K31" s="95">
        <f>'5'!K31+'11'!K31</f>
        <v>0</v>
      </c>
      <c r="L31" s="95">
        <f>'5'!L31+'11'!L31</f>
        <v>0</v>
      </c>
      <c r="M31" s="159">
        <f>'5'!M31+'11'!M31</f>
        <v>0</v>
      </c>
      <c r="N31" s="95">
        <f>'5'!N31+'11'!N31</f>
        <v>0</v>
      </c>
      <c r="O31" s="21" t="s">
        <v>66</v>
      </c>
      <c r="P31" s="22" t="s">
        <v>66</v>
      </c>
      <c r="Q31" s="85" t="s">
        <v>66</v>
      </c>
      <c r="R31" s="161">
        <f>'5'!R31+'11'!R31</f>
        <v>0</v>
      </c>
    </row>
    <row r="32" ht="18.6" customHeight="1"/>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94" stopIfTrue="1">
      <formula>IF($J$6&lt;&gt;0,$D$6=0)</formula>
    </cfRule>
    <cfRule type="cellIs" dxfId="0" priority="95" stopIfTrue="1" operator="lessThan">
      <formula>$F$6+$H$6</formula>
    </cfRule>
  </conditionalFormatting>
  <conditionalFormatting sqref="E6">
    <cfRule type="cellIs" dxfId="0" priority="142" stopIfTrue="1" operator="greaterThan">
      <formula>$D$6</formula>
    </cfRule>
    <cfRule type="expression" dxfId="2" priority="143" stopIfTrue="1">
      <formula>IF($J$6&lt;&gt;0,$E$6=0)</formula>
    </cfRule>
    <cfRule type="cellIs" dxfId="0" priority="144" stopIfTrue="1" operator="lessThan">
      <formula>$G$6+$I$6</formula>
    </cfRule>
  </conditionalFormatting>
  <conditionalFormatting sqref="G6">
    <cfRule type="cellIs" dxfId="0" priority="59" stopIfTrue="1" operator="greaterThan">
      <formula>$F$6</formula>
    </cfRule>
  </conditionalFormatting>
  <conditionalFormatting sqref="I6">
    <cfRule type="cellIs" dxfId="0" priority="65" stopIfTrue="1" operator="greaterThan">
      <formula>$H$6</formula>
    </cfRule>
  </conditionalFormatting>
  <conditionalFormatting sqref="J6">
    <cfRule type="cellIs" dxfId="0" priority="472" stopIfTrue="1" operator="lessThan">
      <formula>SUM($O$6:$Q$6)</formula>
    </cfRule>
    <cfRule type="cellIs" dxfId="0" priority="473" stopIfTrue="1" operator="lessThan">
      <formula>$K$6+$L$6</formula>
    </cfRule>
  </conditionalFormatting>
  <conditionalFormatting sqref="K6:R6">
    <cfRule type="cellIs" dxfId="0" priority="68" stopIfTrue="1" operator="greaterThan">
      <formula>$J$6</formula>
    </cfRule>
  </conditionalFormatting>
  <conditionalFormatting sqref="D7">
    <cfRule type="expression" dxfId="2" priority="96" stopIfTrue="1">
      <formula>IF($J$7&lt;&gt;0,$D$7=0)</formula>
    </cfRule>
    <cfRule type="cellIs" dxfId="0" priority="97" stopIfTrue="1" operator="lessThan">
      <formula>$F$7+$H$7</formula>
    </cfRule>
  </conditionalFormatting>
  <conditionalFormatting sqref="E7">
    <cfRule type="cellIs" dxfId="0" priority="145" stopIfTrue="1" operator="greaterThan">
      <formula>$D$7</formula>
    </cfRule>
    <cfRule type="expression" dxfId="2" priority="146" stopIfTrue="1">
      <formula>IF($J$7&lt;&gt;0,$E$7=0)</formula>
    </cfRule>
    <cfRule type="cellIs" dxfId="0" priority="147" stopIfTrue="1" operator="lessThan">
      <formula>$G$7+$I$7</formula>
    </cfRule>
  </conditionalFormatting>
  <conditionalFormatting sqref="G7">
    <cfRule type="cellIs" dxfId="0" priority="22" stopIfTrue="1" operator="greaterThan">
      <formula>$F$7</formula>
    </cfRule>
  </conditionalFormatting>
  <conditionalFormatting sqref="I7">
    <cfRule type="cellIs" dxfId="0" priority="64" stopIfTrue="1" operator="greaterThan">
      <formula>$H$7</formula>
    </cfRule>
  </conditionalFormatting>
  <conditionalFormatting sqref="J7">
    <cfRule type="cellIs" dxfId="0" priority="474" stopIfTrue="1" operator="lessThan">
      <formula>SUM($O$7:$Q$7)</formula>
    </cfRule>
    <cfRule type="cellIs" dxfId="0" priority="475" stopIfTrue="1" operator="lessThan">
      <formula>$K$7+$L$7</formula>
    </cfRule>
  </conditionalFormatting>
  <conditionalFormatting sqref="K7:R7">
    <cfRule type="cellIs" dxfId="0" priority="69" stopIfTrue="1" operator="greaterThan">
      <formula>$J$7</formula>
    </cfRule>
  </conditionalFormatting>
  <conditionalFormatting sqref="D8">
    <cfRule type="expression" dxfId="2" priority="98" stopIfTrue="1">
      <formula>IF($J$8&lt;&gt;0,$D$8=0)</formula>
    </cfRule>
    <cfRule type="cellIs" dxfId="0" priority="99" stopIfTrue="1" operator="lessThan">
      <formula>$F$8+$H$8</formula>
    </cfRule>
  </conditionalFormatting>
  <conditionalFormatting sqref="E8">
    <cfRule type="cellIs" dxfId="0" priority="148" stopIfTrue="1" operator="greaterThan">
      <formula>$D$8</formula>
    </cfRule>
    <cfRule type="expression" dxfId="2" priority="149" stopIfTrue="1">
      <formula>IF($J$8&lt;&gt;0,$E$8=0)</formula>
    </cfRule>
    <cfRule type="cellIs" dxfId="0" priority="150" stopIfTrue="1" operator="lessThan">
      <formula>$G$8+$I$8</formula>
    </cfRule>
  </conditionalFormatting>
  <conditionalFormatting sqref="G8">
    <cfRule type="cellIs" dxfId="0" priority="23" stopIfTrue="1" operator="greaterThan">
      <formula>$F$8</formula>
    </cfRule>
  </conditionalFormatting>
  <conditionalFormatting sqref="I8">
    <cfRule type="cellIs" dxfId="0" priority="63" stopIfTrue="1" operator="greaterThan">
      <formula>$H$8</formula>
    </cfRule>
  </conditionalFormatting>
  <conditionalFormatting sqref="J8">
    <cfRule type="cellIs" dxfId="0" priority="476" stopIfTrue="1" operator="notEqual">
      <formula>SUM($M$8:$Q$8)</formula>
    </cfRule>
    <cfRule type="cellIs" dxfId="0" priority="477" stopIfTrue="1" operator="lessThan">
      <formula>$K$8+$L$8</formula>
    </cfRule>
  </conditionalFormatting>
  <conditionalFormatting sqref="K8:R8">
    <cfRule type="cellIs" dxfId="0" priority="70" stopIfTrue="1" operator="greaterThan">
      <formula>$J$8</formula>
    </cfRule>
  </conditionalFormatting>
  <conditionalFormatting sqref="D9">
    <cfRule type="expression" dxfId="2" priority="100" stopIfTrue="1">
      <formula>IF($J$9&lt;&gt;0,$D$9=0)</formula>
    </cfRule>
    <cfRule type="cellIs" dxfId="0" priority="101" stopIfTrue="1" operator="lessThan">
      <formula>$F$9+$H$9</formula>
    </cfRule>
  </conditionalFormatting>
  <conditionalFormatting sqref="E9">
    <cfRule type="cellIs" dxfId="0" priority="151" stopIfTrue="1" operator="greaterThan">
      <formula>$D$9</formula>
    </cfRule>
    <cfRule type="expression" dxfId="2" priority="152" stopIfTrue="1">
      <formula>IF($J$9&lt;&gt;0,$E$9=0)</formula>
    </cfRule>
    <cfRule type="cellIs" dxfId="0" priority="153" stopIfTrue="1" operator="lessThan">
      <formula>$G$9+$I$9</formula>
    </cfRule>
  </conditionalFormatting>
  <conditionalFormatting sqref="G9">
    <cfRule type="cellIs" dxfId="0" priority="24" stopIfTrue="1" operator="greaterThan">
      <formula>$F$9</formula>
    </cfRule>
  </conditionalFormatting>
  <conditionalFormatting sqref="I9">
    <cfRule type="cellIs" dxfId="0" priority="62" stopIfTrue="1" operator="greaterThan">
      <formula>$H$9</formula>
    </cfRule>
  </conditionalFormatting>
  <conditionalFormatting sqref="J9">
    <cfRule type="cellIs" dxfId="0" priority="478" stopIfTrue="1" operator="notEqual">
      <formula>SUM($M$9:$Q$9)</formula>
    </cfRule>
    <cfRule type="cellIs" dxfId="0" priority="479" stopIfTrue="1" operator="lessThan">
      <formula>$K$9+$L$9</formula>
    </cfRule>
  </conditionalFormatting>
  <conditionalFormatting sqref="K9:R9">
    <cfRule type="cellIs" dxfId="0" priority="71" stopIfTrue="1" operator="greaterThan">
      <formula>$J$9</formula>
    </cfRule>
  </conditionalFormatting>
  <conditionalFormatting sqref="D10">
    <cfRule type="expression" dxfId="2" priority="102" stopIfTrue="1">
      <formula>IF($J$10&lt;&gt;0,$D$10=0)</formula>
    </cfRule>
    <cfRule type="cellIs" dxfId="0" priority="103" stopIfTrue="1" operator="lessThan">
      <formula>$F$10+$H$10</formula>
    </cfRule>
  </conditionalFormatting>
  <conditionalFormatting sqref="E10">
    <cfRule type="cellIs" dxfId="0" priority="154" stopIfTrue="1" operator="greaterThan">
      <formula>$D$10</formula>
    </cfRule>
    <cfRule type="expression" dxfId="2" priority="155" stopIfTrue="1">
      <formula>IF($J$10&lt;&gt;0,$E$10=0)</formula>
    </cfRule>
    <cfRule type="cellIs" dxfId="0" priority="156" stopIfTrue="1" operator="lessThan">
      <formula>$G$10+$I$10</formula>
    </cfRule>
  </conditionalFormatting>
  <conditionalFormatting sqref="G10">
    <cfRule type="cellIs" dxfId="0" priority="25" stopIfTrue="1" operator="greaterThan">
      <formula>$F$10</formula>
    </cfRule>
  </conditionalFormatting>
  <conditionalFormatting sqref="I10">
    <cfRule type="cellIs" dxfId="0" priority="61" stopIfTrue="1" operator="greaterThan">
      <formula>$H$10</formula>
    </cfRule>
  </conditionalFormatting>
  <conditionalFormatting sqref="J10">
    <cfRule type="cellIs" dxfId="0" priority="480" stopIfTrue="1" operator="notEqual">
      <formula>SUM($M$10:$Q$10)</formula>
    </cfRule>
    <cfRule type="cellIs" dxfId="0" priority="481" stopIfTrue="1" operator="lessThan">
      <formula>$K$10+$L$10</formula>
    </cfRule>
  </conditionalFormatting>
  <conditionalFormatting sqref="K10:R10">
    <cfRule type="cellIs" dxfId="0" priority="72" stopIfTrue="1" operator="greaterThan">
      <formula>$J$10</formula>
    </cfRule>
  </conditionalFormatting>
  <conditionalFormatting sqref="D11">
    <cfRule type="expression" dxfId="2" priority="104" stopIfTrue="1">
      <formula>IF($J$11&lt;&gt;0,$D$11=0)</formula>
    </cfRule>
    <cfRule type="cellIs" dxfId="0" priority="105" stopIfTrue="1" operator="lessThan">
      <formula>$F$11+$H$11</formula>
    </cfRule>
  </conditionalFormatting>
  <conditionalFormatting sqref="E11">
    <cfRule type="cellIs" dxfId="0" priority="157" stopIfTrue="1" operator="greaterThan">
      <formula>$D$11</formula>
    </cfRule>
    <cfRule type="expression" dxfId="2" priority="158" stopIfTrue="1">
      <formula>IF($J$11&lt;&gt;0,$E$11=0)</formula>
    </cfRule>
    <cfRule type="cellIs" dxfId="0" priority="159" stopIfTrue="1" operator="lessThan">
      <formula>$G$11+$I$11</formula>
    </cfRule>
  </conditionalFormatting>
  <conditionalFormatting sqref="G11">
    <cfRule type="cellIs" dxfId="0" priority="58" stopIfTrue="1" operator="greaterThan">
      <formula>$F$11</formula>
    </cfRule>
  </conditionalFormatting>
  <conditionalFormatting sqref="I11">
    <cfRule type="cellIs" dxfId="0" priority="60" stopIfTrue="1" operator="greaterThan">
      <formula>$H$11</formula>
    </cfRule>
  </conditionalFormatting>
  <conditionalFormatting sqref="J11">
    <cfRule type="cellIs" dxfId="0" priority="482" stopIfTrue="1" operator="notEqual">
      <formula>SUM($M$11:$Q$11)</formula>
    </cfRule>
    <cfRule type="cellIs" dxfId="0" priority="483" stopIfTrue="1" operator="lessThan">
      <formula>$K$11+$L$11</formula>
    </cfRule>
  </conditionalFormatting>
  <conditionalFormatting sqref="K11:R11">
    <cfRule type="cellIs" dxfId="0" priority="73" stopIfTrue="1" operator="greaterThan">
      <formula>$J$11</formula>
    </cfRule>
  </conditionalFormatting>
  <conditionalFormatting sqref="D12">
    <cfRule type="expression" dxfId="2" priority="106" stopIfTrue="1">
      <formula>IF($J$12&lt;&gt;0,$D$12=0)</formula>
    </cfRule>
    <cfRule type="cellIs" dxfId="0" priority="107" stopIfTrue="1" operator="lessThan">
      <formula>$F$12+$H$12</formula>
    </cfRule>
  </conditionalFormatting>
  <conditionalFormatting sqref="E12">
    <cfRule type="cellIs" dxfId="0" priority="160" stopIfTrue="1" operator="greaterThan">
      <formula>$D$12</formula>
    </cfRule>
    <cfRule type="expression" dxfId="2" priority="161" stopIfTrue="1">
      <formula>IF($J$12&lt;&gt;0,$E$12=0)</formula>
    </cfRule>
    <cfRule type="cellIs" dxfId="0" priority="162" stopIfTrue="1" operator="lessThan">
      <formula>$G$12+$I$12</formula>
    </cfRule>
  </conditionalFormatting>
  <conditionalFormatting sqref="G12">
    <cfRule type="cellIs" dxfId="0" priority="26" stopIfTrue="1" operator="greaterThan">
      <formula>$F$12</formula>
    </cfRule>
  </conditionalFormatting>
  <conditionalFormatting sqref="I12">
    <cfRule type="cellIs" dxfId="0" priority="42" stopIfTrue="1" operator="greaterThan">
      <formula>$H$12</formula>
    </cfRule>
  </conditionalFormatting>
  <conditionalFormatting sqref="J12">
    <cfRule type="cellIs" dxfId="0" priority="484" stopIfTrue="1" operator="notEqual">
      <formula>SUM($M$12:$Q$12)</formula>
    </cfRule>
    <cfRule type="cellIs" dxfId="0" priority="485" stopIfTrue="1" operator="lessThan">
      <formula>$K$12+$L$12</formula>
    </cfRule>
  </conditionalFormatting>
  <conditionalFormatting sqref="K12:R12">
    <cfRule type="cellIs" dxfId="0" priority="74" stopIfTrue="1" operator="greaterThan">
      <formula>$J$12</formula>
    </cfRule>
  </conditionalFormatting>
  <conditionalFormatting sqref="D13">
    <cfRule type="expression" dxfId="2" priority="108" stopIfTrue="1">
      <formula>IF($J$13&lt;&gt;0,$D$13=0)</formula>
    </cfRule>
    <cfRule type="cellIs" dxfId="0" priority="109" stopIfTrue="1" operator="lessThan">
      <formula>$F$13+$H$13</formula>
    </cfRule>
  </conditionalFormatting>
  <conditionalFormatting sqref="E13">
    <cfRule type="cellIs" dxfId="0" priority="163" stopIfTrue="1" operator="greaterThan">
      <formula>$D$13</formula>
    </cfRule>
    <cfRule type="expression" dxfId="2" priority="164" stopIfTrue="1">
      <formula>IF($J$13&lt;&gt;0,$E$13=0)</formula>
    </cfRule>
    <cfRule type="cellIs" dxfId="0" priority="165" stopIfTrue="1" operator="lessThan">
      <formula>$G$13+$I$13</formula>
    </cfRule>
  </conditionalFormatting>
  <conditionalFormatting sqref="G13">
    <cfRule type="cellIs" dxfId="0" priority="27" stopIfTrue="1" operator="greaterThan">
      <formula>$F$13</formula>
    </cfRule>
  </conditionalFormatting>
  <conditionalFormatting sqref="I13">
    <cfRule type="cellIs" dxfId="0" priority="43" stopIfTrue="1" operator="greaterThan">
      <formula>$H$13</formula>
    </cfRule>
  </conditionalFormatting>
  <conditionalFormatting sqref="J13">
    <cfRule type="cellIs" dxfId="0" priority="486" stopIfTrue="1" operator="notEqual">
      <formula>SUM($M$13:$Q$13)</formula>
    </cfRule>
    <cfRule type="cellIs" dxfId="0" priority="487" stopIfTrue="1" operator="lessThan">
      <formula>$K$13+$L$13</formula>
    </cfRule>
  </conditionalFormatting>
  <conditionalFormatting sqref="K13:R13">
    <cfRule type="cellIs" dxfId="0" priority="75" stopIfTrue="1" operator="greaterThan">
      <formula>$J$13</formula>
    </cfRule>
  </conditionalFormatting>
  <conditionalFormatting sqref="D14">
    <cfRule type="expression" dxfId="2" priority="110" stopIfTrue="1">
      <formula>IF($J$14&lt;&gt;0,$D$14=0)</formula>
    </cfRule>
    <cfRule type="cellIs" dxfId="0" priority="111" stopIfTrue="1" operator="lessThan">
      <formula>$F$14+$H$14</formula>
    </cfRule>
  </conditionalFormatting>
  <conditionalFormatting sqref="E14">
    <cfRule type="cellIs" dxfId="0" priority="166" stopIfTrue="1" operator="greaterThan">
      <formula>$D$14</formula>
    </cfRule>
    <cfRule type="expression" dxfId="2" priority="167" stopIfTrue="1">
      <formula>IF($J$14&lt;&gt;0,$E$14=0)</formula>
    </cfRule>
    <cfRule type="cellIs" dxfId="0" priority="168" stopIfTrue="1" operator="lessThan">
      <formula>$G$14+$I$14</formula>
    </cfRule>
  </conditionalFormatting>
  <conditionalFormatting sqref="G14">
    <cfRule type="cellIs" dxfId="0" priority="28" stopIfTrue="1" operator="greaterThan">
      <formula>$F$14</formula>
    </cfRule>
  </conditionalFormatting>
  <conditionalFormatting sqref="I14">
    <cfRule type="cellIs" dxfId="0" priority="44" stopIfTrue="1" operator="greaterThan">
      <formula>$H$14</formula>
    </cfRule>
  </conditionalFormatting>
  <conditionalFormatting sqref="J14">
    <cfRule type="cellIs" dxfId="0" priority="488" stopIfTrue="1" operator="notEqual">
      <formula>SUM($M$14:$Q$14)</formula>
    </cfRule>
    <cfRule type="cellIs" dxfId="0" priority="489" stopIfTrue="1" operator="lessThan">
      <formula>$K$14+$L$14</formula>
    </cfRule>
  </conditionalFormatting>
  <conditionalFormatting sqref="K14:R14">
    <cfRule type="cellIs" dxfId="0" priority="76" stopIfTrue="1" operator="greaterThan">
      <formula>$J$14</formula>
    </cfRule>
  </conditionalFormatting>
  <conditionalFormatting sqref="D15">
    <cfRule type="expression" dxfId="2" priority="112" stopIfTrue="1">
      <formula>IF($J$15&lt;&gt;0,$D$15=0)</formula>
    </cfRule>
    <cfRule type="cellIs" dxfId="0" priority="113" stopIfTrue="1" operator="lessThan">
      <formula>$F$15+$H$15</formula>
    </cfRule>
  </conditionalFormatting>
  <conditionalFormatting sqref="E15">
    <cfRule type="cellIs" dxfId="0" priority="169" stopIfTrue="1" operator="greaterThan">
      <formula>$D$15</formula>
    </cfRule>
    <cfRule type="expression" dxfId="2" priority="170" stopIfTrue="1">
      <formula>IF($J$15&lt;&gt;0,$E$15=0)</formula>
    </cfRule>
    <cfRule type="cellIs" dxfId="0" priority="171" stopIfTrue="1" operator="lessThan">
      <formula>$G$15+$I$15</formula>
    </cfRule>
  </conditionalFormatting>
  <conditionalFormatting sqref="G15">
    <cfRule type="cellIs" dxfId="0" priority="29" stopIfTrue="1" operator="greaterThan">
      <formula>$F$15</formula>
    </cfRule>
  </conditionalFormatting>
  <conditionalFormatting sqref="I15">
    <cfRule type="cellIs" dxfId="0" priority="45" stopIfTrue="1" operator="greaterThan">
      <formula>$H$15</formula>
    </cfRule>
  </conditionalFormatting>
  <conditionalFormatting sqref="J15">
    <cfRule type="cellIs" dxfId="0" priority="490" stopIfTrue="1" operator="notEqual">
      <formula>SUM($M$15:$Q$15)</formula>
    </cfRule>
    <cfRule type="cellIs" dxfId="0" priority="491" stopIfTrue="1" operator="lessThan">
      <formula>$K$15+$L$15</formula>
    </cfRule>
  </conditionalFormatting>
  <conditionalFormatting sqref="K15:R15">
    <cfRule type="cellIs" dxfId="0" priority="77" stopIfTrue="1" operator="greaterThan">
      <formula>$J$15</formula>
    </cfRule>
  </conditionalFormatting>
  <conditionalFormatting sqref="D16">
    <cfRule type="expression" dxfId="2" priority="114" stopIfTrue="1">
      <formula>IF($J$16&lt;&gt;0,$D$16=0)</formula>
    </cfRule>
    <cfRule type="cellIs" dxfId="0" priority="115" stopIfTrue="1" operator="lessThan">
      <formula>$F$16+$H$16</formula>
    </cfRule>
  </conditionalFormatting>
  <conditionalFormatting sqref="E16">
    <cfRule type="cellIs" dxfId="0" priority="172" stopIfTrue="1" operator="greaterThan">
      <formula>$D$16</formula>
    </cfRule>
    <cfRule type="expression" dxfId="2" priority="173" stopIfTrue="1">
      <formula>IF($J$16&lt;&gt;0,$E$16=0)</formula>
    </cfRule>
    <cfRule type="cellIs" dxfId="0" priority="174" stopIfTrue="1" operator="lessThan">
      <formula>$G$16+$I$16</formula>
    </cfRule>
  </conditionalFormatting>
  <conditionalFormatting sqref="G16">
    <cfRule type="cellIs" dxfId="0" priority="30" stopIfTrue="1" operator="greaterThan">
      <formula>$F$16</formula>
    </cfRule>
  </conditionalFormatting>
  <conditionalFormatting sqref="I16">
    <cfRule type="cellIs" dxfId="0" priority="46" stopIfTrue="1" operator="greaterThan">
      <formula>$H$16</formula>
    </cfRule>
  </conditionalFormatting>
  <conditionalFormatting sqref="J16">
    <cfRule type="cellIs" dxfId="0" priority="492" stopIfTrue="1" operator="notEqual">
      <formula>SUM($M$16:$Q$16)</formula>
    </cfRule>
    <cfRule type="cellIs" dxfId="0" priority="493" stopIfTrue="1" operator="lessThan">
      <formula>$K$16+$L$16</formula>
    </cfRule>
  </conditionalFormatting>
  <conditionalFormatting sqref="K16:R16">
    <cfRule type="cellIs" dxfId="0" priority="78" stopIfTrue="1" operator="greaterThan">
      <formula>$J$16</formula>
    </cfRule>
  </conditionalFormatting>
  <conditionalFormatting sqref="D17">
    <cfRule type="expression" dxfId="2" priority="116" stopIfTrue="1">
      <formula>IF($J$17&lt;&gt;0,$D$17=0)</formula>
    </cfRule>
    <cfRule type="cellIs" dxfId="0" priority="117" stopIfTrue="1" operator="lessThan">
      <formula>$F$17+$H$17</formula>
    </cfRule>
  </conditionalFormatting>
  <conditionalFormatting sqref="E17">
    <cfRule type="cellIs" dxfId="0" priority="175" stopIfTrue="1" operator="greaterThan">
      <formula>$D$17</formula>
    </cfRule>
    <cfRule type="expression" dxfId="2" priority="176" stopIfTrue="1">
      <formula>IF($J$17&lt;&gt;0,$E$17=0)</formula>
    </cfRule>
    <cfRule type="cellIs" dxfId="0" priority="177" stopIfTrue="1" operator="lessThan">
      <formula>$G$17+$I$17</formula>
    </cfRule>
  </conditionalFormatting>
  <conditionalFormatting sqref="G17">
    <cfRule type="cellIs" dxfId="0" priority="31" stopIfTrue="1" operator="greaterThan">
      <formula>$F$17</formula>
    </cfRule>
  </conditionalFormatting>
  <conditionalFormatting sqref="I17">
    <cfRule type="cellIs" dxfId="0" priority="47" stopIfTrue="1" operator="greaterThan">
      <formula>$H$17</formula>
    </cfRule>
  </conditionalFormatting>
  <conditionalFormatting sqref="J17">
    <cfRule type="cellIs" dxfId="0" priority="494" stopIfTrue="1" operator="notEqual">
      <formula>SUM($M$17:$Q$17)</formula>
    </cfRule>
    <cfRule type="cellIs" dxfId="0" priority="495" stopIfTrue="1" operator="lessThan">
      <formula>$K$17+$L$17</formula>
    </cfRule>
  </conditionalFormatting>
  <conditionalFormatting sqref="K17:R17">
    <cfRule type="cellIs" dxfId="0" priority="79" stopIfTrue="1" operator="greaterThan">
      <formula>$J$17</formula>
    </cfRule>
  </conditionalFormatting>
  <conditionalFormatting sqref="D18">
    <cfRule type="expression" dxfId="2" priority="118" stopIfTrue="1">
      <formula>IF($J$18&lt;&gt;0,$D$18=0)</formula>
    </cfRule>
    <cfRule type="cellIs" dxfId="0" priority="18" stopIfTrue="1" operator="lessThan">
      <formula>$F$18+$H$18</formula>
    </cfRule>
  </conditionalFormatting>
  <conditionalFormatting sqref="E18">
    <cfRule type="cellIs" dxfId="0" priority="178" stopIfTrue="1" operator="greaterThan">
      <formula>$D$18</formula>
    </cfRule>
    <cfRule type="expression" dxfId="2" priority="179" stopIfTrue="1">
      <formula>IF($J$18&lt;&gt;0,$E$18=0)</formula>
    </cfRule>
    <cfRule type="cellIs" dxfId="0" priority="16" stopIfTrue="1" operator="lessThan">
      <formula>$G$18+$I$18</formula>
    </cfRule>
  </conditionalFormatting>
  <conditionalFormatting sqref="J18">
    <cfRule type="cellIs" dxfId="0" priority="518" stopIfTrue="1" operator="notEqual">
      <formula>SUM($M$18:$Q$18)</formula>
    </cfRule>
    <cfRule type="cellIs" dxfId="0" priority="13" stopIfTrue="1" operator="lessThan">
      <formula>$K$18+$L$18</formula>
    </cfRule>
  </conditionalFormatting>
  <conditionalFormatting sqref="L18">
    <cfRule type="cellIs" dxfId="0" priority="1" stopIfTrue="1" operator="greaterThan">
      <formula>$J$18</formula>
    </cfRule>
  </conditionalFormatting>
  <conditionalFormatting sqref="M18:R18">
    <cfRule type="cellIs" dxfId="0" priority="93" stopIfTrue="1" operator="greaterThan">
      <formula>$J$18</formula>
    </cfRule>
  </conditionalFormatting>
  <conditionalFormatting sqref="D19">
    <cfRule type="expression" dxfId="2" priority="120" stopIfTrue="1">
      <formula>IF($J$19&lt;&gt;0,$D$19=0)</formula>
    </cfRule>
    <cfRule type="cellIs" dxfId="0" priority="121" stopIfTrue="1" operator="lessThan">
      <formula>$F$19+$H$19</formula>
    </cfRule>
  </conditionalFormatting>
  <conditionalFormatting sqref="E19">
    <cfRule type="cellIs" dxfId="0" priority="181" stopIfTrue="1" operator="greaterThan">
      <formula>$D$19</formula>
    </cfRule>
    <cfRule type="expression" dxfId="2" priority="182" stopIfTrue="1">
      <formula>IF($J$19&lt;&gt;0,$E$19=0)</formula>
    </cfRule>
    <cfRule type="cellIs" dxfId="0" priority="183" stopIfTrue="1" operator="lessThan">
      <formula>$G$19+$I$19</formula>
    </cfRule>
  </conditionalFormatting>
  <conditionalFormatting sqref="G19">
    <cfRule type="cellIs" dxfId="0" priority="32" stopIfTrue="1" operator="greaterThan">
      <formula>$F$19</formula>
    </cfRule>
  </conditionalFormatting>
  <conditionalFormatting sqref="I19">
    <cfRule type="cellIs" dxfId="0" priority="48" stopIfTrue="1" operator="greaterThan">
      <formula>$H$19</formula>
    </cfRule>
  </conditionalFormatting>
  <conditionalFormatting sqref="J19">
    <cfRule type="cellIs" dxfId="0" priority="496" stopIfTrue="1" operator="notEqual">
      <formula>SUM($M$19:$Q$19)</formula>
    </cfRule>
    <cfRule type="cellIs" dxfId="0" priority="497" stopIfTrue="1" operator="lessThan">
      <formula>$K$19+$L$19</formula>
    </cfRule>
  </conditionalFormatting>
  <conditionalFormatting sqref="K19:R19">
    <cfRule type="cellIs" dxfId="0" priority="80" stopIfTrue="1" operator="greaterThan">
      <formula>$J$19</formula>
    </cfRule>
  </conditionalFormatting>
  <conditionalFormatting sqref="D20">
    <cfRule type="expression" dxfId="2" priority="122" stopIfTrue="1">
      <formula>IF($J$20&lt;&gt;0,$D$20=0)</formula>
    </cfRule>
    <cfRule type="cellIs" dxfId="0" priority="123" stopIfTrue="1" operator="lessThan">
      <formula>$F$20+$H$20</formula>
    </cfRule>
  </conditionalFormatting>
  <conditionalFormatting sqref="E20">
    <cfRule type="cellIs" dxfId="0" priority="184" stopIfTrue="1" operator="greaterThan">
      <formula>$D$20</formula>
    </cfRule>
    <cfRule type="expression" dxfId="2" priority="185" stopIfTrue="1">
      <formula>IF($J$20&lt;&gt;0,$E$20=0)</formula>
    </cfRule>
    <cfRule type="cellIs" dxfId="0" priority="186" stopIfTrue="1" operator="lessThan">
      <formula>$G$20+$I$20</formula>
    </cfRule>
  </conditionalFormatting>
  <conditionalFormatting sqref="G20">
    <cfRule type="cellIs" dxfId="0" priority="33" stopIfTrue="1" operator="greaterThan">
      <formula>$F$20</formula>
    </cfRule>
  </conditionalFormatting>
  <conditionalFormatting sqref="I20">
    <cfRule type="cellIs" dxfId="0" priority="49" stopIfTrue="1" operator="greaterThan">
      <formula>$H$20</formula>
    </cfRule>
  </conditionalFormatting>
  <conditionalFormatting sqref="J20">
    <cfRule type="cellIs" dxfId="0" priority="498" stopIfTrue="1" operator="notEqual">
      <formula>SUM($M$20:$Q$20)</formula>
    </cfRule>
    <cfRule type="cellIs" dxfId="0" priority="499" stopIfTrue="1" operator="lessThan">
      <formula>$K$20+$L$20</formula>
    </cfRule>
  </conditionalFormatting>
  <conditionalFormatting sqref="K20:R20">
    <cfRule type="cellIs" dxfId="0" priority="81" stopIfTrue="1" operator="greaterThan">
      <formula>$J$20</formula>
    </cfRule>
  </conditionalFormatting>
  <conditionalFormatting sqref="D21">
    <cfRule type="expression" dxfId="2" priority="124" stopIfTrue="1">
      <formula>IF($J$21&lt;&gt;0,$D$21=0)</formula>
    </cfRule>
    <cfRule type="cellIs" dxfId="0" priority="125" stopIfTrue="1" operator="lessThan">
      <formula>$F$21+$H$21</formula>
    </cfRule>
  </conditionalFormatting>
  <conditionalFormatting sqref="E21">
    <cfRule type="cellIs" dxfId="0" priority="187" stopIfTrue="1" operator="greaterThan">
      <formula>$D$21</formula>
    </cfRule>
    <cfRule type="expression" dxfId="2" priority="188" stopIfTrue="1">
      <formula>IF($J$21&lt;&gt;0,$E$21=0)</formula>
    </cfRule>
    <cfRule type="cellIs" dxfId="0" priority="189" stopIfTrue="1" operator="lessThan">
      <formula>$G$21+$I$21</formula>
    </cfRule>
  </conditionalFormatting>
  <conditionalFormatting sqref="G21">
    <cfRule type="cellIs" dxfId="0" priority="34" stopIfTrue="1" operator="greaterThan">
      <formula>$F$21</formula>
    </cfRule>
  </conditionalFormatting>
  <conditionalFormatting sqref="I21">
    <cfRule type="cellIs" dxfId="0" priority="50" stopIfTrue="1" operator="greaterThan">
      <formula>$H$21</formula>
    </cfRule>
  </conditionalFormatting>
  <conditionalFormatting sqref="J21">
    <cfRule type="cellIs" dxfId="0" priority="500" stopIfTrue="1" operator="notEqual">
      <formula>SUM($M$21:$Q$21)</formula>
    </cfRule>
    <cfRule type="cellIs" dxfId="0" priority="501" stopIfTrue="1" operator="lessThan">
      <formula>$K$21+$L$21</formula>
    </cfRule>
  </conditionalFormatting>
  <conditionalFormatting sqref="K21:R21">
    <cfRule type="cellIs" dxfId="0" priority="82" stopIfTrue="1" operator="greaterThan">
      <formula>$J$21</formula>
    </cfRule>
  </conditionalFormatting>
  <conditionalFormatting sqref="D22">
    <cfRule type="expression" dxfId="2" priority="126" stopIfTrue="1">
      <formula>IF($J$22&lt;&gt;0,$D$22=0)</formula>
    </cfRule>
    <cfRule type="cellIs" dxfId="0" priority="127" stopIfTrue="1" operator="lessThan">
      <formula>$F$22+$H$22</formula>
    </cfRule>
  </conditionalFormatting>
  <conditionalFormatting sqref="E22">
    <cfRule type="cellIs" dxfId="0" priority="190" stopIfTrue="1" operator="greaterThan">
      <formula>$D$22</formula>
    </cfRule>
    <cfRule type="expression" dxfId="2" priority="191" stopIfTrue="1">
      <formula>IF($J$22&lt;&gt;0,$E$22=0)</formula>
    </cfRule>
    <cfRule type="cellIs" dxfId="0" priority="192" stopIfTrue="1" operator="lessThan">
      <formula>$G$22+$I$22</formula>
    </cfRule>
  </conditionalFormatting>
  <conditionalFormatting sqref="G22">
    <cfRule type="cellIs" dxfId="0" priority="35" stopIfTrue="1" operator="greaterThan">
      <formula>$F$22</formula>
    </cfRule>
  </conditionalFormatting>
  <conditionalFormatting sqref="I22">
    <cfRule type="cellIs" dxfId="0" priority="51" stopIfTrue="1" operator="greaterThan">
      <formula>$H$22</formula>
    </cfRule>
  </conditionalFormatting>
  <conditionalFormatting sqref="J22">
    <cfRule type="cellIs" dxfId="0" priority="502" stopIfTrue="1" operator="notEqual">
      <formula>SUM($M$22:$Q$22)</formula>
    </cfRule>
    <cfRule type="cellIs" dxfId="0" priority="503" stopIfTrue="1" operator="lessThan">
      <formula>$K$22+$L$22</formula>
    </cfRule>
  </conditionalFormatting>
  <conditionalFormatting sqref="K22:R22">
    <cfRule type="cellIs" dxfId="0" priority="83" stopIfTrue="1" operator="greaterThan">
      <formula>$J$22</formula>
    </cfRule>
  </conditionalFormatting>
  <conditionalFormatting sqref="D23">
    <cfRule type="expression" dxfId="2" priority="128" stopIfTrue="1">
      <formula>IF($J$23&lt;&gt;0,$D$23=0)</formula>
    </cfRule>
    <cfRule type="cellIs" dxfId="0" priority="129" stopIfTrue="1" operator="lessThan">
      <formula>$F$23+$H$23</formula>
    </cfRule>
  </conditionalFormatting>
  <conditionalFormatting sqref="E23">
    <cfRule type="cellIs" dxfId="0" priority="193" stopIfTrue="1" operator="greaterThan">
      <formula>$D$23</formula>
    </cfRule>
    <cfRule type="expression" dxfId="2" priority="194" stopIfTrue="1">
      <formula>IF($J$23&lt;&gt;0,$E$23=0)</formula>
    </cfRule>
    <cfRule type="cellIs" dxfId="0" priority="195" stopIfTrue="1" operator="lessThan">
      <formula>$G$23+$I$23</formula>
    </cfRule>
  </conditionalFormatting>
  <conditionalFormatting sqref="G23">
    <cfRule type="cellIs" dxfId="0" priority="36" stopIfTrue="1" operator="greaterThan">
      <formula>$F$23</formula>
    </cfRule>
  </conditionalFormatting>
  <conditionalFormatting sqref="I23">
    <cfRule type="cellIs" dxfId="0" priority="52" stopIfTrue="1" operator="greaterThan">
      <formula>$H$23</formula>
    </cfRule>
  </conditionalFormatting>
  <conditionalFormatting sqref="J23">
    <cfRule type="cellIs" dxfId="0" priority="504" stopIfTrue="1" operator="notEqual">
      <formula>SUM($M$23:$Q$23)</formula>
    </cfRule>
    <cfRule type="cellIs" dxfId="0" priority="505" stopIfTrue="1" operator="lessThan">
      <formula>$K$23+$L$23</formula>
    </cfRule>
  </conditionalFormatting>
  <conditionalFormatting sqref="K23:R23">
    <cfRule type="cellIs" dxfId="0" priority="84" stopIfTrue="1" operator="greaterThan">
      <formula>$J$23</formula>
    </cfRule>
  </conditionalFormatting>
  <conditionalFormatting sqref="D24">
    <cfRule type="expression" dxfId="2" priority="130" stopIfTrue="1">
      <formula>IF($J$24&lt;&gt;0,$D$24=0)</formula>
    </cfRule>
    <cfRule type="cellIs" dxfId="0" priority="131" stopIfTrue="1" operator="lessThan">
      <formula>$F$24+$H$24</formula>
    </cfRule>
  </conditionalFormatting>
  <conditionalFormatting sqref="E24">
    <cfRule type="cellIs" dxfId="0" priority="196" stopIfTrue="1" operator="greaterThan">
      <formula>$D$24</formula>
    </cfRule>
    <cfRule type="expression" dxfId="2" priority="197" stopIfTrue="1">
      <formula>IF($J$24&lt;&gt;0,$E$24=0)</formula>
    </cfRule>
    <cfRule type="cellIs" dxfId="0" priority="198" stopIfTrue="1" operator="lessThan">
      <formula>$G$24+$I$24</formula>
    </cfRule>
  </conditionalFormatting>
  <conditionalFormatting sqref="G24">
    <cfRule type="cellIs" dxfId="0" priority="37" stopIfTrue="1" operator="greaterThan">
      <formula>$F$24</formula>
    </cfRule>
  </conditionalFormatting>
  <conditionalFormatting sqref="I24">
    <cfRule type="cellIs" dxfId="0" priority="53" stopIfTrue="1" operator="greaterThan">
      <formula>$H$24</formula>
    </cfRule>
  </conditionalFormatting>
  <conditionalFormatting sqref="J24">
    <cfRule type="cellIs" dxfId="0" priority="506" stopIfTrue="1" operator="notEqual">
      <formula>SUM($M$24:$Q$24)</formula>
    </cfRule>
    <cfRule type="cellIs" dxfId="0" priority="507" stopIfTrue="1" operator="lessThan">
      <formula>$K$24+$L$24</formula>
    </cfRule>
  </conditionalFormatting>
  <conditionalFormatting sqref="K24:R24">
    <cfRule type="cellIs" dxfId="0" priority="85" stopIfTrue="1" operator="greaterThan">
      <formula>$J$24</formula>
    </cfRule>
  </conditionalFormatting>
  <conditionalFormatting sqref="D25">
    <cfRule type="expression" dxfId="2" priority="132" stopIfTrue="1">
      <formula>IF($J$25&lt;&gt;0,$D$25=0)</formula>
    </cfRule>
    <cfRule type="cellIs" dxfId="0" priority="133" stopIfTrue="1" operator="lessThan">
      <formula>$F$25+$H$25</formula>
    </cfRule>
  </conditionalFormatting>
  <conditionalFormatting sqref="E25">
    <cfRule type="cellIs" dxfId="0" priority="199" stopIfTrue="1" operator="greaterThan">
      <formula>$D$25</formula>
    </cfRule>
    <cfRule type="expression" dxfId="2" priority="200" stopIfTrue="1">
      <formula>IF($J$25&lt;&gt;0,$E$25=0)</formula>
    </cfRule>
    <cfRule type="cellIs" dxfId="0" priority="201" stopIfTrue="1" operator="lessThan">
      <formula>$G$25+$I$25</formula>
    </cfRule>
  </conditionalFormatting>
  <conditionalFormatting sqref="G25">
    <cfRule type="cellIs" dxfId="0" priority="38" stopIfTrue="1" operator="greaterThan">
      <formula>$F$25</formula>
    </cfRule>
  </conditionalFormatting>
  <conditionalFormatting sqref="I25">
    <cfRule type="cellIs" dxfId="0" priority="54" stopIfTrue="1" operator="greaterThan">
      <formula>$H$25</formula>
    </cfRule>
  </conditionalFormatting>
  <conditionalFormatting sqref="J25">
    <cfRule type="cellIs" dxfId="0" priority="508" stopIfTrue="1" operator="notEqual">
      <formula>SUM($M$25:$Q$25)</formula>
    </cfRule>
    <cfRule type="cellIs" dxfId="0" priority="509" stopIfTrue="1" operator="lessThan">
      <formula>$K$25+$L$25</formula>
    </cfRule>
  </conditionalFormatting>
  <conditionalFormatting sqref="K25:R25">
    <cfRule type="cellIs" dxfId="0" priority="86" stopIfTrue="1" operator="greaterThan">
      <formula>$J$25</formula>
    </cfRule>
  </conditionalFormatting>
  <conditionalFormatting sqref="D26">
    <cfRule type="expression" dxfId="2" priority="134" stopIfTrue="1">
      <formula>IF($J$26&lt;&gt;0,$D$26=0)</formula>
    </cfRule>
    <cfRule type="cellIs" dxfId="0" priority="135" stopIfTrue="1" operator="lessThan">
      <formula>$F$26+$H$26</formula>
    </cfRule>
  </conditionalFormatting>
  <conditionalFormatting sqref="E26">
    <cfRule type="cellIs" dxfId="0" priority="202" stopIfTrue="1" operator="greaterThan">
      <formula>$D$26</formula>
    </cfRule>
    <cfRule type="expression" dxfId="2" priority="203" stopIfTrue="1">
      <formula>IF($J$26&lt;&gt;0,$E$26=0)</formula>
    </cfRule>
    <cfRule type="cellIs" dxfId="0" priority="204" stopIfTrue="1" operator="lessThan">
      <formula>$G$26+$I$26</formula>
    </cfRule>
  </conditionalFormatting>
  <conditionalFormatting sqref="G26">
    <cfRule type="cellIs" dxfId="0" priority="39" stopIfTrue="1" operator="greaterThan">
      <formula>$F$26</formula>
    </cfRule>
  </conditionalFormatting>
  <conditionalFormatting sqref="I26">
    <cfRule type="cellIs" dxfId="0" priority="55" stopIfTrue="1" operator="greaterThan">
      <formula>$H$26</formula>
    </cfRule>
  </conditionalFormatting>
  <conditionalFormatting sqref="J26">
    <cfRule type="cellIs" dxfId="0" priority="510" stopIfTrue="1" operator="notEqual">
      <formula>SUM($M$26:$Q$26)</formula>
    </cfRule>
    <cfRule type="cellIs" dxfId="0" priority="511" stopIfTrue="1" operator="lessThan">
      <formula>$K$26+$L$26</formula>
    </cfRule>
  </conditionalFormatting>
  <conditionalFormatting sqref="K26:R26">
    <cfRule type="cellIs" dxfId="0" priority="87" stopIfTrue="1" operator="greaterThan">
      <formula>$J$26</formula>
    </cfRule>
  </conditionalFormatting>
  <conditionalFormatting sqref="D27">
    <cfRule type="expression" dxfId="2" priority="136" stopIfTrue="1">
      <formula>IF($J$27&lt;&gt;0,$D$27=0)</formula>
    </cfRule>
    <cfRule type="cellIs" dxfId="0" priority="137" stopIfTrue="1" operator="lessThan">
      <formula>$F$27+$H$27</formula>
    </cfRule>
  </conditionalFormatting>
  <conditionalFormatting sqref="E27">
    <cfRule type="cellIs" dxfId="0" priority="205" stopIfTrue="1" operator="greaterThan">
      <formula>$D$27</formula>
    </cfRule>
    <cfRule type="expression" dxfId="2" priority="206" stopIfTrue="1">
      <formula>IF($J$27&lt;&gt;0,$E$27=0)</formula>
    </cfRule>
    <cfRule type="cellIs" dxfId="0" priority="207" stopIfTrue="1" operator="lessThan">
      <formula>$G$27+$I$27</formula>
    </cfRule>
  </conditionalFormatting>
  <conditionalFormatting sqref="G27">
    <cfRule type="cellIs" dxfId="0" priority="40" stopIfTrue="1" operator="greaterThan">
      <formula>$F$27</formula>
    </cfRule>
  </conditionalFormatting>
  <conditionalFormatting sqref="I27">
    <cfRule type="cellIs" dxfId="0" priority="56" stopIfTrue="1" operator="greaterThan">
      <formula>$H$27</formula>
    </cfRule>
  </conditionalFormatting>
  <conditionalFormatting sqref="J27">
    <cfRule type="cellIs" dxfId="0" priority="512" stopIfTrue="1" operator="notEqual">
      <formula>SUM($M$27:$Q$27)</formula>
    </cfRule>
    <cfRule type="cellIs" dxfId="0" priority="513" stopIfTrue="1" operator="lessThan">
      <formula>$K$27+$L$27</formula>
    </cfRule>
  </conditionalFormatting>
  <conditionalFormatting sqref="K27:R27">
    <cfRule type="cellIs" dxfId="0" priority="88" stopIfTrue="1" operator="greaterThan">
      <formula>$J$27</formula>
    </cfRule>
  </conditionalFormatting>
  <conditionalFormatting sqref="D28">
    <cfRule type="expression" dxfId="2" priority="138" stopIfTrue="1">
      <formula>IF($J$28&lt;&gt;0,$D$28=0)</formula>
    </cfRule>
    <cfRule type="cellIs" dxfId="0" priority="139" stopIfTrue="1" operator="lessThan">
      <formula>$F$28+$H$28</formula>
    </cfRule>
  </conditionalFormatting>
  <conditionalFormatting sqref="E28">
    <cfRule type="cellIs" dxfId="0" priority="208" stopIfTrue="1" operator="greaterThan">
      <formula>$D$28</formula>
    </cfRule>
    <cfRule type="expression" dxfId="2" priority="209" stopIfTrue="1">
      <formula>IF($J$28&lt;&gt;0,$E$28=0)</formula>
    </cfRule>
    <cfRule type="cellIs" dxfId="0" priority="210" stopIfTrue="1" operator="lessThan">
      <formula>$G$28+$I$28</formula>
    </cfRule>
  </conditionalFormatting>
  <conditionalFormatting sqref="G28">
    <cfRule type="cellIs" dxfId="0" priority="41" stopIfTrue="1" operator="greaterThan">
      <formula>$F$28</formula>
    </cfRule>
  </conditionalFormatting>
  <conditionalFormatting sqref="I28">
    <cfRule type="cellIs" dxfId="0" priority="57" stopIfTrue="1" operator="greaterThan">
      <formula>$H$28</formula>
    </cfRule>
  </conditionalFormatting>
  <conditionalFormatting sqref="J28">
    <cfRule type="cellIs" dxfId="0" priority="514" stopIfTrue="1" operator="notEqual">
      <formula>SUM($M$28:$Q$28)</formula>
    </cfRule>
    <cfRule type="cellIs" dxfId="0" priority="515" stopIfTrue="1" operator="lessThan">
      <formula>$K$28+$L$28</formula>
    </cfRule>
  </conditionalFormatting>
  <conditionalFormatting sqref="K28:R28">
    <cfRule type="cellIs" dxfId="0" priority="89" stopIfTrue="1" operator="greaterThan">
      <formula>$J$28</formula>
    </cfRule>
  </conditionalFormatting>
  <conditionalFormatting sqref="D29">
    <cfRule type="expression" dxfId="2" priority="267" stopIfTrue="1">
      <formula>IF($J$29&lt;&gt;0,$D$29=0)</formula>
    </cfRule>
    <cfRule type="cellIs" dxfId="0" priority="268" stopIfTrue="1" operator="lessThan">
      <formula>$F$29+$H$29</formula>
    </cfRule>
  </conditionalFormatting>
  <conditionalFormatting sqref="E29">
    <cfRule type="cellIs" dxfId="0" priority="269" stopIfTrue="1" operator="greaterThan">
      <formula>$D$29</formula>
    </cfRule>
    <cfRule type="expression" dxfId="2" priority="270" stopIfTrue="1">
      <formula>IF($J$29&lt;&gt;0,$E$29=0)</formula>
    </cfRule>
    <cfRule type="cellIs" dxfId="0" priority="271" stopIfTrue="1" operator="lessThan">
      <formula>$G$29+$I$29</formula>
    </cfRule>
  </conditionalFormatting>
  <conditionalFormatting sqref="G29">
    <cfRule type="cellIs" dxfId="0" priority="262" stopIfTrue="1" operator="greaterThan">
      <formula>$F$29</formula>
    </cfRule>
  </conditionalFormatting>
  <conditionalFormatting sqref="I29">
    <cfRule type="cellIs" dxfId="0" priority="263" stopIfTrue="1" operator="greaterThan">
      <formula>$H$29</formula>
    </cfRule>
  </conditionalFormatting>
  <conditionalFormatting sqref="J29">
    <cfRule type="cellIs" dxfId="0" priority="522" stopIfTrue="1" operator="lessThan">
      <formula>SUM($O$29:$Q$29)</formula>
    </cfRule>
    <cfRule type="cellIs" dxfId="0" priority="523" stopIfTrue="1" operator="lessThan">
      <formula>$K$29+$L$29</formula>
    </cfRule>
  </conditionalFormatting>
  <conditionalFormatting sqref="K29:R29">
    <cfRule type="cellIs" dxfId="0" priority="266" stopIfTrue="1" operator="greaterThan">
      <formula>$J$29</formula>
    </cfRule>
  </conditionalFormatting>
  <conditionalFormatting sqref="D30">
    <cfRule type="expression" dxfId="2" priority="140" stopIfTrue="1">
      <formula>IF($J$30&lt;&gt;0,$D$30=0)</formula>
    </cfRule>
    <cfRule type="cellIs" dxfId="0" priority="141" stopIfTrue="1" operator="lessThan">
      <formula>$F$30+$H$30</formula>
    </cfRule>
  </conditionalFormatting>
  <conditionalFormatting sqref="E30">
    <cfRule type="cellIs" dxfId="0" priority="211" stopIfTrue="1" operator="greaterThan">
      <formula>$D$30</formula>
    </cfRule>
    <cfRule type="expression" dxfId="2" priority="212" stopIfTrue="1">
      <formula>IF($J$30&lt;&gt;0,$E$30=0)</formula>
    </cfRule>
    <cfRule type="cellIs" dxfId="0" priority="213" stopIfTrue="1" operator="lessThan">
      <formula>$G$30+$I$30</formula>
    </cfRule>
  </conditionalFormatting>
  <conditionalFormatting sqref="G30">
    <cfRule type="cellIs" dxfId="0" priority="66" stopIfTrue="1" operator="greaterThan">
      <formula>$F$30</formula>
    </cfRule>
  </conditionalFormatting>
  <conditionalFormatting sqref="I30">
    <cfRule type="cellIs" dxfId="0" priority="67" stopIfTrue="1" operator="greaterThan">
      <formula>$H$30</formula>
    </cfRule>
  </conditionalFormatting>
  <conditionalFormatting sqref="J30">
    <cfRule type="cellIs" dxfId="0" priority="516" stopIfTrue="1" operator="notEqual">
      <formula>SUM($M$30:$Q$30)</formula>
    </cfRule>
    <cfRule type="cellIs" dxfId="0" priority="517" stopIfTrue="1" operator="lessThan">
      <formula>$K$30+$L$30</formula>
    </cfRule>
  </conditionalFormatting>
  <conditionalFormatting sqref="K30:R30">
    <cfRule type="cellIs" dxfId="0" priority="90" stopIfTrue="1" operator="greaterThan">
      <formula>$J$30</formula>
    </cfRule>
  </conditionalFormatting>
  <conditionalFormatting sqref="D31">
    <cfRule type="expression" dxfId="2" priority="279" stopIfTrue="1">
      <formula>IF($J$31&lt;&gt;0,$D$31=0)</formula>
    </cfRule>
    <cfRule type="cellIs" dxfId="0" priority="280" stopIfTrue="1" operator="lessThan">
      <formula>$F$31+$H$31</formula>
    </cfRule>
  </conditionalFormatting>
  <conditionalFormatting sqref="E31">
    <cfRule type="cellIs" dxfId="0" priority="272" stopIfTrue="1" operator="greaterThan">
      <formula>$D$31</formula>
    </cfRule>
    <cfRule type="expression" dxfId="2" priority="273" stopIfTrue="1">
      <formula>IF($J$31&lt;&gt;0,$E$31=0)</formula>
    </cfRule>
    <cfRule type="cellIs" dxfId="0" priority="274" stopIfTrue="1" operator="lessThan">
      <formula>$G$31+$I$31</formula>
    </cfRule>
  </conditionalFormatting>
  <conditionalFormatting sqref="G31">
    <cfRule type="cellIs" dxfId="0" priority="275" stopIfTrue="1" operator="greaterThan">
      <formula>$F$31</formula>
    </cfRule>
  </conditionalFormatting>
  <conditionalFormatting sqref="I31">
    <cfRule type="cellIs" dxfId="0" priority="276" stopIfTrue="1" operator="greaterThan">
      <formula>$H$31</formula>
    </cfRule>
  </conditionalFormatting>
  <conditionalFormatting sqref="J31">
    <cfRule type="cellIs" dxfId="0" priority="535" stopIfTrue="1" operator="notEqual">
      <formula>SUM($M$31:$Q$31)</formula>
    </cfRule>
    <cfRule type="cellIs" dxfId="0" priority="536" stopIfTrue="1" operator="lessThan">
      <formula>$K$31+$L$31</formula>
    </cfRule>
  </conditionalFormatting>
  <conditionalFormatting sqref="R31;K31:N31">
    <cfRule type="cellIs" dxfId="0" priority="2" stopIfTrue="1" operator="greaterThan">
      <formula>$J$31</formula>
    </cfRule>
  </conditionalFormatting>
  <pageMargins left="0.1" right="0.1" top="0.16" bottom="0.53" header="0" footer="0"/>
  <pageSetup paperSize="9" scale="83" orientation="landscape" useFirstPageNumber="1"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0"/>
  <sheetViews>
    <sheetView showZeros="0" zoomScale="90" zoomScaleNormal="90" workbookViewId="0">
      <selection activeCell="U11" sqref="U11"/>
    </sheetView>
  </sheetViews>
  <sheetFormatPr defaultColWidth="9" defaultRowHeight="12.75" customHeight="1"/>
  <cols>
    <col min="1" max="1" width="2.56666666666667" style="1" customWidth="1"/>
    <col min="2" max="2" width="5.71111111111111" style="1" customWidth="1"/>
    <col min="3" max="3" width="25.8555555555556" style="1" customWidth="1"/>
    <col min="4" max="5" width="9.14444444444444" style="1" customWidth="1"/>
    <col min="6" max="7" width="8" style="1" customWidth="1"/>
    <col min="8" max="8" width="8.14444444444444" style="1" customWidth="1"/>
    <col min="9" max="9" width="8" style="1" customWidth="1"/>
    <col min="10" max="10" width="10.7111111111111" style="1" customWidth="1"/>
    <col min="11" max="12" width="9.71111111111111" style="1" customWidth="1"/>
    <col min="13" max="14" width="8.28888888888889" style="1" customWidth="1"/>
    <col min="15" max="17" width="8.14444444444444" style="1" customWidth="1"/>
    <col min="18" max="18" width="9.42222222222222" style="1" customWidth="1"/>
    <col min="19" max="257" width="9.14444444444444" style="1" customWidth="1"/>
  </cols>
  <sheetData>
    <row r="1" ht="18" customHeight="1" spans="2:18">
      <c r="B1" s="2" t="s">
        <v>39</v>
      </c>
      <c r="C1" s="3" t="s">
        <v>40</v>
      </c>
      <c r="D1" s="4" t="s">
        <v>41</v>
      </c>
      <c r="E1" s="5"/>
      <c r="F1" s="5"/>
      <c r="G1" s="5"/>
      <c r="H1" s="5"/>
      <c r="I1" s="72"/>
      <c r="J1" s="73" t="s">
        <v>42</v>
      </c>
      <c r="K1" s="74"/>
      <c r="L1" s="74"/>
      <c r="M1" s="74"/>
      <c r="N1" s="74"/>
      <c r="O1" s="74"/>
      <c r="P1" s="74"/>
      <c r="Q1" s="74"/>
      <c r="R1" s="104"/>
    </row>
    <row r="2" ht="18" customHeight="1" spans="2:18">
      <c r="B2" s="6"/>
      <c r="C2" s="7"/>
      <c r="D2" s="8" t="s">
        <v>43</v>
      </c>
      <c r="E2" s="9"/>
      <c r="F2" s="10" t="s">
        <v>44</v>
      </c>
      <c r="G2" s="11"/>
      <c r="H2" s="11"/>
      <c r="I2" s="75"/>
      <c r="J2" s="76" t="s">
        <v>45</v>
      </c>
      <c r="K2" s="11" t="s">
        <v>46</v>
      </c>
      <c r="L2" s="77"/>
      <c r="M2" s="78" t="s">
        <v>47</v>
      </c>
      <c r="N2" s="11"/>
      <c r="O2" s="11"/>
      <c r="P2" s="11"/>
      <c r="Q2" s="77"/>
      <c r="R2" s="105" t="s">
        <v>48</v>
      </c>
    </row>
    <row r="3" ht="41.4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9.75" customHeight="1" spans="2:18">
      <c r="B5" s="19" t="s">
        <v>60</v>
      </c>
      <c r="C5" s="20" t="s">
        <v>61</v>
      </c>
      <c r="D5" s="21">
        <v>1</v>
      </c>
      <c r="E5" s="22">
        <v>2</v>
      </c>
      <c r="F5" s="22">
        <v>3</v>
      </c>
      <c r="G5" s="22">
        <v>4</v>
      </c>
      <c r="H5" s="22">
        <v>5</v>
      </c>
      <c r="I5" s="85">
        <v>6</v>
      </c>
      <c r="J5" s="86">
        <v>7</v>
      </c>
      <c r="K5" s="22">
        <v>8</v>
      </c>
      <c r="L5" s="22">
        <v>9</v>
      </c>
      <c r="M5" s="22">
        <v>10</v>
      </c>
      <c r="N5" s="22">
        <v>11</v>
      </c>
      <c r="O5" s="22">
        <v>12</v>
      </c>
      <c r="P5" s="22">
        <v>13</v>
      </c>
      <c r="Q5" s="22">
        <v>14</v>
      </c>
      <c r="R5" s="110">
        <v>15</v>
      </c>
    </row>
    <row r="6" s="1" customFormat="1" ht="18" customHeight="1" spans="2:18">
      <c r="B6" s="29" t="s">
        <v>272</v>
      </c>
      <c r="C6" s="121" t="s">
        <v>273</v>
      </c>
      <c r="D6" s="66">
        <f>'6'!D6+'12'!D6</f>
        <v>0</v>
      </c>
      <c r="E6" s="65">
        <f>'6'!E6+'12'!E6</f>
        <v>0</v>
      </c>
      <c r="F6" s="65">
        <f>'6'!F6+'12'!F6</f>
        <v>0</v>
      </c>
      <c r="G6" s="65">
        <f>'6'!G6+'12'!G6</f>
        <v>0</v>
      </c>
      <c r="H6" s="65">
        <f>'6'!H6+'12'!H6</f>
        <v>0</v>
      </c>
      <c r="I6" s="135">
        <f>'6'!I6+'12'!I6</f>
        <v>0</v>
      </c>
      <c r="J6" s="64">
        <f>'6'!J6+'12'!J6</f>
        <v>0</v>
      </c>
      <c r="K6" s="65">
        <f>'6'!K6+'12'!K6</f>
        <v>0</v>
      </c>
      <c r="L6" s="65">
        <f>'6'!L6+'12'!L6</f>
        <v>0</v>
      </c>
      <c r="M6" s="65">
        <f>'6'!M6+'12'!M6</f>
        <v>0</v>
      </c>
      <c r="N6" s="65">
        <f>'6'!N6+'12'!N6</f>
        <v>0</v>
      </c>
      <c r="O6" s="65">
        <f>'6'!O6+'12'!O6</f>
        <v>0</v>
      </c>
      <c r="P6" s="65">
        <f>'6'!P6+'12'!P6</f>
        <v>0</v>
      </c>
      <c r="Q6" s="65">
        <f>'6'!Q6+'12'!Q6</f>
        <v>0</v>
      </c>
      <c r="R6" s="119">
        <f>'6'!R6+'12'!R6</f>
        <v>0</v>
      </c>
    </row>
    <row r="7" ht="19.15" customHeight="1" spans="2:18">
      <c r="B7" s="62" t="s">
        <v>274</v>
      </c>
      <c r="C7" s="63" t="s">
        <v>355</v>
      </c>
      <c r="D7" s="66">
        <f>'6'!D7+'12'!D7</f>
        <v>0</v>
      </c>
      <c r="E7" s="65">
        <f>'6'!E7+'12'!E7</f>
        <v>0</v>
      </c>
      <c r="F7" s="65">
        <f>'6'!F7+'12'!F7</f>
        <v>0</v>
      </c>
      <c r="G7" s="122">
        <f>'6'!G7+'12'!G7</f>
        <v>0</v>
      </c>
      <c r="H7" s="65">
        <f>'6'!H7+'12'!H7</f>
        <v>0</v>
      </c>
      <c r="I7" s="135">
        <f>'6'!I7+'12'!I7</f>
        <v>0</v>
      </c>
      <c r="J7" s="64">
        <f>'6'!J7+'12'!J7</f>
        <v>0</v>
      </c>
      <c r="K7" s="65">
        <f>'6'!K7+'12'!K7</f>
        <v>0</v>
      </c>
      <c r="L7" s="65">
        <f>'6'!L7+'12'!L7</f>
        <v>0</v>
      </c>
      <c r="M7" s="65">
        <f>'6'!M7+'12'!M7</f>
        <v>0</v>
      </c>
      <c r="N7" s="65">
        <f>'6'!N7+'12'!N7</f>
        <v>0</v>
      </c>
      <c r="O7" s="65">
        <f>'6'!O7+'12'!O7</f>
        <v>0</v>
      </c>
      <c r="P7" s="65">
        <f>'6'!P7+'12'!P7</f>
        <v>0</v>
      </c>
      <c r="Q7" s="65">
        <f>'6'!Q7+'12'!Q7</f>
        <v>0</v>
      </c>
      <c r="R7" s="119">
        <f>'6'!R7+'12'!R7</f>
        <v>0</v>
      </c>
    </row>
    <row r="8" ht="30" customHeight="1" spans="2:18">
      <c r="B8" s="42" t="s">
        <v>276</v>
      </c>
      <c r="C8" s="121" t="s">
        <v>277</v>
      </c>
      <c r="D8" s="66">
        <f>'6'!D8+'12'!D8</f>
        <v>0</v>
      </c>
      <c r="E8" s="65">
        <f>'6'!E8+'12'!E8</f>
        <v>0</v>
      </c>
      <c r="F8" s="65">
        <f>'6'!F8+'12'!F8</f>
        <v>0</v>
      </c>
      <c r="G8" s="65">
        <f>'6'!G8+'12'!G8</f>
        <v>0</v>
      </c>
      <c r="H8" s="65">
        <f>'6'!H8+'12'!H8</f>
        <v>0</v>
      </c>
      <c r="I8" s="135">
        <f>'6'!I8+'12'!I8</f>
        <v>0</v>
      </c>
      <c r="J8" s="64">
        <f>'6'!J8+'12'!J8</f>
        <v>0</v>
      </c>
      <c r="K8" s="65">
        <f>'6'!K8+'12'!K8</f>
        <v>0</v>
      </c>
      <c r="L8" s="65">
        <f>'6'!L8+'12'!L8</f>
        <v>0</v>
      </c>
      <c r="M8" s="65">
        <f>'6'!M8+'12'!M8</f>
        <v>0</v>
      </c>
      <c r="N8" s="65">
        <f>'6'!N8+'12'!N8</f>
        <v>0</v>
      </c>
      <c r="O8" s="65">
        <f>'6'!O8+'12'!O8</f>
        <v>0</v>
      </c>
      <c r="P8" s="65">
        <f>'6'!P8+'12'!P8</f>
        <v>0</v>
      </c>
      <c r="Q8" s="65">
        <f>'6'!Q8+'12'!Q8</f>
        <v>0</v>
      </c>
      <c r="R8" s="99">
        <f>'6'!R8+'12'!R8</f>
        <v>0</v>
      </c>
    </row>
    <row r="9" ht="36.6" customHeight="1" spans="2:18">
      <c r="B9" s="123" t="s">
        <v>278</v>
      </c>
      <c r="C9" s="63" t="s">
        <v>279</v>
      </c>
      <c r="D9" s="66">
        <f>'6'!D9+'12'!D9</f>
        <v>0</v>
      </c>
      <c r="E9" s="65">
        <f>'6'!E9+'12'!E9</f>
        <v>0</v>
      </c>
      <c r="F9" s="65">
        <f>'6'!F9+'12'!F9</f>
        <v>0</v>
      </c>
      <c r="G9" s="65">
        <f>'6'!G9+'12'!G9</f>
        <v>0</v>
      </c>
      <c r="H9" s="65">
        <f>'6'!H9+'12'!H9</f>
        <v>0</v>
      </c>
      <c r="I9" s="99">
        <f>'6'!I9+'12'!I9</f>
        <v>0</v>
      </c>
      <c r="J9" s="136">
        <f>'6'!J9+'12'!J9</f>
        <v>0</v>
      </c>
      <c r="K9" s="65">
        <f>'6'!K9+'12'!K9</f>
        <v>0</v>
      </c>
      <c r="L9" s="137">
        <f>'6'!L9+'12'!L9</f>
        <v>0</v>
      </c>
      <c r="M9" s="138">
        <f>'6'!M9+'12'!M9</f>
        <v>0</v>
      </c>
      <c r="N9" s="138">
        <f>'6'!N9+'12'!N9</f>
        <v>0</v>
      </c>
      <c r="O9" s="138">
        <f>'6'!O9+'12'!O9</f>
        <v>0</v>
      </c>
      <c r="P9" s="138">
        <f>'6'!P9+'12'!P9</f>
        <v>0</v>
      </c>
      <c r="Q9" s="138">
        <f>'6'!Q9+'12'!Q9</f>
        <v>0</v>
      </c>
      <c r="R9" s="143">
        <f>'6'!R9+'12'!R9</f>
        <v>0</v>
      </c>
    </row>
    <row r="10" ht="64.15" customHeight="1" spans="2:18">
      <c r="B10" s="62" t="s">
        <v>280</v>
      </c>
      <c r="C10" s="124" t="s">
        <v>281</v>
      </c>
      <c r="D10" s="48" t="s">
        <v>66</v>
      </c>
      <c r="E10" s="49" t="s">
        <v>66</v>
      </c>
      <c r="F10" s="49" t="s">
        <v>66</v>
      </c>
      <c r="G10" s="49" t="s">
        <v>66</v>
      </c>
      <c r="H10" s="49" t="s">
        <v>66</v>
      </c>
      <c r="I10" s="93" t="s">
        <v>66</v>
      </c>
      <c r="J10" s="64">
        <f>'6'!J10+'12'!J10</f>
        <v>0</v>
      </c>
      <c r="K10" s="65">
        <f>'6'!K10+'12'!K10</f>
        <v>0</v>
      </c>
      <c r="L10" s="65">
        <f>'6'!L10+'12'!L10</f>
        <v>0</v>
      </c>
      <c r="M10" s="65">
        <f>'6'!M10+'12'!M10</f>
        <v>0</v>
      </c>
      <c r="N10" s="65">
        <f>'6'!N10+'12'!N10</f>
        <v>0</v>
      </c>
      <c r="O10" s="65">
        <f>'6'!O10+'12'!O10</f>
        <v>0</v>
      </c>
      <c r="P10" s="65">
        <f>'6'!P10+'12'!P10</f>
        <v>0</v>
      </c>
      <c r="Q10" s="65">
        <f>'6'!Q10+'12'!Q10</f>
        <v>0</v>
      </c>
      <c r="R10" s="119">
        <f>'6'!R10+'12'!R10</f>
        <v>0</v>
      </c>
    </row>
    <row r="11" ht="18.6" customHeight="1" spans="2:18">
      <c r="B11" s="123" t="s">
        <v>282</v>
      </c>
      <c r="C11" s="125" t="s">
        <v>283</v>
      </c>
      <c r="D11" s="64">
        <f>'6'!D11+'12'!D11</f>
        <v>0</v>
      </c>
      <c r="E11" s="65">
        <f>'6'!E11+'12'!E11</f>
        <v>0</v>
      </c>
      <c r="F11" s="65">
        <f>'6'!F11+'12'!F11</f>
        <v>0</v>
      </c>
      <c r="G11" s="65">
        <f>'6'!G11+'12'!G11</f>
        <v>0</v>
      </c>
      <c r="H11" s="65">
        <f>'6'!H11+'12'!H11</f>
        <v>0</v>
      </c>
      <c r="I11" s="135">
        <f>'6'!I11+'12'!I11</f>
        <v>0</v>
      </c>
      <c r="J11" s="139">
        <f>'6'!J11+'12'!J11</f>
        <v>0</v>
      </c>
      <c r="K11" s="140">
        <f>'6'!K11+'12'!K11</f>
        <v>0</v>
      </c>
      <c r="L11" s="140">
        <f>'6'!L11+'12'!L11</f>
        <v>0</v>
      </c>
      <c r="M11" s="140">
        <f>'6'!M11+'12'!M11</f>
        <v>0</v>
      </c>
      <c r="N11" s="140">
        <f>'6'!N11+'12'!N11</f>
        <v>0</v>
      </c>
      <c r="O11" s="140">
        <f>'6'!O11+'12'!O11</f>
        <v>0</v>
      </c>
      <c r="P11" s="140">
        <f>'6'!P11+'12'!P11</f>
        <v>0</v>
      </c>
      <c r="Q11" s="140">
        <f>'6'!Q11+'12'!Q11</f>
        <v>0</v>
      </c>
      <c r="R11" s="144">
        <f>'6'!R11+'12'!R11</f>
        <v>0</v>
      </c>
    </row>
    <row r="12" ht="26.45" customHeight="1" spans="2:18">
      <c r="B12" s="67" t="s">
        <v>284</v>
      </c>
      <c r="C12" s="124" t="s">
        <v>285</v>
      </c>
      <c r="D12" s="64">
        <f>'6'!D12+'12'!D12</f>
        <v>0</v>
      </c>
      <c r="E12" s="65">
        <f>'6'!E12+'12'!E12</f>
        <v>0</v>
      </c>
      <c r="F12" s="65">
        <f>'6'!F12+'12'!F12</f>
        <v>0</v>
      </c>
      <c r="G12" s="65">
        <f>'6'!G12+'12'!G12</f>
        <v>0</v>
      </c>
      <c r="H12" s="65">
        <f>'6'!H12+'12'!H12</f>
        <v>0</v>
      </c>
      <c r="I12" s="99">
        <f>'6'!I12+'12'!I12</f>
        <v>0</v>
      </c>
      <c r="J12" s="141">
        <f>'6'!J12+'12'!J12</f>
        <v>0</v>
      </c>
      <c r="K12" s="140">
        <f>'6'!K12+'12'!K12</f>
        <v>0</v>
      </c>
      <c r="L12" s="140">
        <f>'6'!L12+'12'!L12</f>
        <v>0</v>
      </c>
      <c r="M12" s="140">
        <f>'6'!M12+'12'!M12</f>
        <v>0</v>
      </c>
      <c r="N12" s="140">
        <f>'6'!N12+'12'!N12</f>
        <v>0</v>
      </c>
      <c r="O12" s="140">
        <f>'6'!O12+'12'!O12</f>
        <v>0</v>
      </c>
      <c r="P12" s="140">
        <f>'6'!P12+'12'!P12</f>
        <v>0</v>
      </c>
      <c r="Q12" s="140">
        <f>'6'!Q12+'12'!Q12</f>
        <v>0</v>
      </c>
      <c r="R12" s="144">
        <f>'6'!R12+'12'!R12</f>
        <v>0</v>
      </c>
    </row>
    <row r="13" ht="30.6" customHeight="1" spans="2:18">
      <c r="B13" s="40" t="s">
        <v>286</v>
      </c>
      <c r="C13" s="126" t="s">
        <v>287</v>
      </c>
      <c r="D13" s="48">
        <f>'6'!D13+'12'!D13</f>
        <v>1.5</v>
      </c>
      <c r="E13" s="49">
        <f>'6'!E13+'12'!E13</f>
        <v>1.5</v>
      </c>
      <c r="F13" s="49">
        <f>'6'!F13+'12'!F13</f>
        <v>0</v>
      </c>
      <c r="G13" s="49">
        <f>'6'!G13+'12'!G13</f>
        <v>0</v>
      </c>
      <c r="H13" s="49">
        <f>'6'!H13+'12'!H13</f>
        <v>0</v>
      </c>
      <c r="I13" s="93">
        <f>'6'!I13+'12'!I13</f>
        <v>0</v>
      </c>
      <c r="J13" s="142">
        <f>'6'!J13+'12'!J13</f>
        <v>1</v>
      </c>
      <c r="K13" s="49">
        <f>'6'!K13+'12'!K13</f>
        <v>0</v>
      </c>
      <c r="L13" s="49">
        <f>'6'!L13+'12'!L13</f>
        <v>0</v>
      </c>
      <c r="M13" s="49">
        <f>'6'!M13+'12'!M13</f>
        <v>0</v>
      </c>
      <c r="N13" s="49">
        <f>'6'!N13+'12'!N13</f>
        <v>1</v>
      </c>
      <c r="O13" s="49">
        <f>'6'!O13+'12'!O13</f>
        <v>0</v>
      </c>
      <c r="P13" s="49">
        <f>'6'!P13+'12'!P13</f>
        <v>0</v>
      </c>
      <c r="Q13" s="49">
        <f>'6'!Q13+'12'!Q13</f>
        <v>0</v>
      </c>
      <c r="R13" s="145">
        <f>'6'!R13+'12'!R13</f>
        <v>1</v>
      </c>
    </row>
    <row r="14" ht="18" customHeight="1" spans="1:18">
      <c r="A14" s="127">
        <v>19</v>
      </c>
      <c r="B14" s="23" t="s">
        <v>288</v>
      </c>
      <c r="C14" s="24" t="s">
        <v>65</v>
      </c>
      <c r="D14" s="51" t="s">
        <v>66</v>
      </c>
      <c r="E14" s="52" t="s">
        <v>66</v>
      </c>
      <c r="F14" s="52" t="s">
        <v>66</v>
      </c>
      <c r="G14" s="53" t="s">
        <v>66</v>
      </c>
      <c r="H14" s="52" t="s">
        <v>66</v>
      </c>
      <c r="I14" s="94" t="s">
        <v>66</v>
      </c>
      <c r="J14" s="25">
        <f>'6'!J14+'12'!J14</f>
        <v>0</v>
      </c>
      <c r="K14" s="52" t="s">
        <v>66</v>
      </c>
      <c r="L14" s="52" t="s">
        <v>66</v>
      </c>
      <c r="M14" s="52" t="s">
        <v>66</v>
      </c>
      <c r="N14" s="52" t="s">
        <v>66</v>
      </c>
      <c r="O14" s="52" t="s">
        <v>66</v>
      </c>
      <c r="P14" s="52" t="s">
        <v>66</v>
      </c>
      <c r="Q14" s="52" t="s">
        <v>66</v>
      </c>
      <c r="R14" s="111">
        <f>'6'!R14+'12'!R14</f>
        <v>0</v>
      </c>
    </row>
    <row r="15" ht="24.6" customHeight="1" spans="2:18">
      <c r="B15" s="23" t="s">
        <v>289</v>
      </c>
      <c r="C15" s="24" t="s">
        <v>68</v>
      </c>
      <c r="D15" s="54" t="s">
        <v>66</v>
      </c>
      <c r="E15" s="52" t="s">
        <v>66</v>
      </c>
      <c r="F15" s="52" t="s">
        <v>66</v>
      </c>
      <c r="G15" s="52" t="s">
        <v>66</v>
      </c>
      <c r="H15" s="52" t="s">
        <v>66</v>
      </c>
      <c r="I15" s="94" t="s">
        <v>66</v>
      </c>
      <c r="J15" s="25">
        <f>'6'!J15+'12'!J15</f>
        <v>0</v>
      </c>
      <c r="K15" s="52" t="s">
        <v>66</v>
      </c>
      <c r="L15" s="52" t="s">
        <v>66</v>
      </c>
      <c r="M15" s="52" t="s">
        <v>66</v>
      </c>
      <c r="N15" s="52" t="s">
        <v>66</v>
      </c>
      <c r="O15" s="52" t="s">
        <v>66</v>
      </c>
      <c r="P15" s="52" t="s">
        <v>66</v>
      </c>
      <c r="Q15" s="52" t="s">
        <v>66</v>
      </c>
      <c r="R15" s="111">
        <f>'6'!R15+'12'!R15</f>
        <v>0</v>
      </c>
    </row>
    <row r="16" ht="19.9" customHeight="1" spans="2:18">
      <c r="B16" s="40" t="s">
        <v>290</v>
      </c>
      <c r="C16" s="41" t="s">
        <v>291</v>
      </c>
      <c r="D16" s="128" t="s">
        <v>66</v>
      </c>
      <c r="E16" s="49" t="s">
        <v>66</v>
      </c>
      <c r="F16" s="49" t="s">
        <v>66</v>
      </c>
      <c r="G16" s="129" t="s">
        <v>66</v>
      </c>
      <c r="H16" s="49" t="s">
        <v>66</v>
      </c>
      <c r="I16" s="93" t="s">
        <v>66</v>
      </c>
      <c r="J16" s="58">
        <f>'6'!J16+'12'!J16</f>
        <v>0</v>
      </c>
      <c r="K16" s="49" t="s">
        <v>66</v>
      </c>
      <c r="L16" s="49" t="s">
        <v>66</v>
      </c>
      <c r="M16" s="49" t="s">
        <v>66</v>
      </c>
      <c r="N16" s="49" t="s">
        <v>66</v>
      </c>
      <c r="O16" s="49" t="s">
        <v>66</v>
      </c>
      <c r="P16" s="49" t="s">
        <v>66</v>
      </c>
      <c r="Q16" s="49" t="s">
        <v>66</v>
      </c>
      <c r="R16" s="112">
        <f>'6'!R16+'12'!R16</f>
        <v>0</v>
      </c>
    </row>
    <row r="17" ht="21" customHeight="1" spans="2:18">
      <c r="B17" s="20" t="s">
        <v>292</v>
      </c>
      <c r="C17" s="130" t="s">
        <v>72</v>
      </c>
      <c r="D17" s="21">
        <f>'6'!D17+'12'!D17</f>
        <v>1.5</v>
      </c>
      <c r="E17" s="22">
        <f>'6'!E17+'12'!E17</f>
        <v>1.5</v>
      </c>
      <c r="F17" s="22">
        <f>'6'!F17+'12'!F17</f>
        <v>0</v>
      </c>
      <c r="G17" s="22">
        <f>'6'!G17+'12'!G17</f>
        <v>0</v>
      </c>
      <c r="H17" s="22">
        <f>'6'!H17+'12'!H17</f>
        <v>0</v>
      </c>
      <c r="I17" s="85">
        <f>'6'!I17+'12'!I17</f>
        <v>0</v>
      </c>
      <c r="J17" s="86">
        <f>'6'!J17+'12'!J17</f>
        <v>1</v>
      </c>
      <c r="K17" s="22">
        <f>'6'!K17+'12'!K17</f>
        <v>0</v>
      </c>
      <c r="L17" s="22">
        <f>'6'!L17+'12'!L17</f>
        <v>0</v>
      </c>
      <c r="M17" s="22">
        <f>'6'!M17+'12'!M17</f>
        <v>0</v>
      </c>
      <c r="N17" s="22">
        <f>'6'!N17+'12'!N17</f>
        <v>0</v>
      </c>
      <c r="O17" s="22">
        <f>'6'!O17+'12'!O17</f>
        <v>0</v>
      </c>
      <c r="P17" s="22">
        <f>'6'!P17+'12'!P17</f>
        <v>1</v>
      </c>
      <c r="Q17" s="22">
        <f>'6'!Q17+'12'!Q17</f>
        <v>0</v>
      </c>
      <c r="R17" s="110">
        <f>'6'!R17+'12'!R17</f>
        <v>1</v>
      </c>
    </row>
    <row r="18" ht="18" customHeight="1" spans="2:18">
      <c r="B18" s="40" t="s">
        <v>293</v>
      </c>
      <c r="C18" s="41" t="s">
        <v>74</v>
      </c>
      <c r="D18" s="54" t="s">
        <v>66</v>
      </c>
      <c r="E18" s="52" t="s">
        <v>66</v>
      </c>
      <c r="F18" s="52" t="s">
        <v>66</v>
      </c>
      <c r="G18" s="52" t="s">
        <v>66</v>
      </c>
      <c r="H18" s="52" t="s">
        <v>66</v>
      </c>
      <c r="I18" s="94" t="s">
        <v>66</v>
      </c>
      <c r="J18" s="58">
        <f>'6'!J18+'12'!J18</f>
        <v>0</v>
      </c>
      <c r="K18" s="26">
        <f>'6'!K18+'12'!K18</f>
        <v>0</v>
      </c>
      <c r="L18" s="26">
        <f>'6'!L18+'12'!L18</f>
        <v>0</v>
      </c>
      <c r="M18" s="26">
        <f>'6'!M18+'12'!M18</f>
        <v>0</v>
      </c>
      <c r="N18" s="26">
        <f>'6'!N18+'12'!N18</f>
        <v>0</v>
      </c>
      <c r="O18" s="26">
        <f>'6'!O18+'12'!O18</f>
        <v>0</v>
      </c>
      <c r="P18" s="26">
        <f>'6'!P18+'12'!P18</f>
        <v>0</v>
      </c>
      <c r="Q18" s="26">
        <f>'6'!Q18+'12'!Q18</f>
        <v>0</v>
      </c>
      <c r="R18" s="111">
        <f>'6'!R18+'12'!R18</f>
        <v>0</v>
      </c>
    </row>
    <row r="19" ht="45" customHeight="1" spans="2:18">
      <c r="B19" s="131" t="s">
        <v>294</v>
      </c>
      <c r="C19" s="24" t="s">
        <v>295</v>
      </c>
      <c r="D19" s="36">
        <f>'6'!D19+'12'!D19</f>
        <v>0.5</v>
      </c>
      <c r="E19" s="26">
        <f>'6'!E19+'12'!E19</f>
        <v>0.5</v>
      </c>
      <c r="F19" s="26">
        <f>'6'!F19+'12'!F19</f>
        <v>0</v>
      </c>
      <c r="G19" s="26">
        <f>'6'!G19+'12'!G19</f>
        <v>0</v>
      </c>
      <c r="H19" s="26">
        <f>'6'!H19+'12'!H19</f>
        <v>0</v>
      </c>
      <c r="I19" s="87">
        <f>'6'!I19+'12'!I19</f>
        <v>0</v>
      </c>
      <c r="J19" s="25">
        <f>'6'!J19+'12'!J19</f>
        <v>0</v>
      </c>
      <c r="K19" s="26">
        <f>'6'!K19+'12'!K19</f>
        <v>0</v>
      </c>
      <c r="L19" s="26">
        <f>'6'!L19+'12'!L19</f>
        <v>0</v>
      </c>
      <c r="M19" s="26">
        <f>'6'!M19+'12'!M19</f>
        <v>0</v>
      </c>
      <c r="N19" s="26">
        <f>'6'!N19+'12'!N19</f>
        <v>0</v>
      </c>
      <c r="O19" s="26">
        <f>'6'!O19+'12'!O19</f>
        <v>0</v>
      </c>
      <c r="P19" s="26">
        <f>'6'!P19+'12'!P19</f>
        <v>0</v>
      </c>
      <c r="Q19" s="26">
        <f>'6'!Q19+'12'!Q19</f>
        <v>0</v>
      </c>
      <c r="R19" s="111">
        <f>'6'!R19+'12'!R19</f>
        <v>0</v>
      </c>
    </row>
    <row r="20" ht="29.25" customHeight="1" spans="2:18">
      <c r="B20" s="23" t="s">
        <v>296</v>
      </c>
      <c r="C20" s="24" t="s">
        <v>10535</v>
      </c>
      <c r="D20" s="36">
        <f>'6'!D20+'12'!D20</f>
        <v>0</v>
      </c>
      <c r="E20" s="26">
        <f>'6'!E20+'12'!E20</f>
        <v>0</v>
      </c>
      <c r="F20" s="26">
        <f>'6'!F20+'12'!F20</f>
        <v>0</v>
      </c>
      <c r="G20" s="26">
        <f>'6'!G20+'12'!G20</f>
        <v>0</v>
      </c>
      <c r="H20" s="26">
        <f>'6'!H20+'12'!H20</f>
        <v>0</v>
      </c>
      <c r="I20" s="111">
        <f>'6'!I20+'12'!I20</f>
        <v>0</v>
      </c>
      <c r="J20" s="36">
        <f>'6'!J20+'12'!J20</f>
        <v>0</v>
      </c>
      <c r="K20" s="26">
        <f>'6'!K20+'12'!K20</f>
        <v>0</v>
      </c>
      <c r="L20" s="26">
        <f>'6'!L20+'12'!L20</f>
        <v>0</v>
      </c>
      <c r="M20" s="26">
        <f>'6'!M20+'12'!M20</f>
        <v>0</v>
      </c>
      <c r="N20" s="26">
        <f>'6'!N20+'12'!N20</f>
        <v>0</v>
      </c>
      <c r="O20" s="26">
        <f>'6'!O20+'12'!O20</f>
        <v>0</v>
      </c>
      <c r="P20" s="26">
        <f>'6'!P20+'12'!P20</f>
        <v>0</v>
      </c>
      <c r="Q20" s="26">
        <f>'6'!Q20+'12'!Q20</f>
        <v>0</v>
      </c>
      <c r="R20" s="111">
        <f>'6'!R20+'12'!R20</f>
        <v>0</v>
      </c>
    </row>
    <row r="21" s="1" customFormat="1" ht="27" customHeight="1" spans="2:18">
      <c r="B21" s="23" t="s">
        <v>298</v>
      </c>
      <c r="C21" s="24" t="s">
        <v>299</v>
      </c>
      <c r="D21" s="36">
        <f>'6'!D21+'12'!D21</f>
        <v>0</v>
      </c>
      <c r="E21" s="26">
        <f>'6'!E21+'12'!E21</f>
        <v>0</v>
      </c>
      <c r="F21" s="26">
        <f>'6'!F21+'12'!F21</f>
        <v>0</v>
      </c>
      <c r="G21" s="26">
        <f>'6'!G21+'12'!G21</f>
        <v>0</v>
      </c>
      <c r="H21" s="26">
        <f>'6'!H21+'12'!H21</f>
        <v>0</v>
      </c>
      <c r="I21" s="111">
        <f>'6'!I21+'12'!I21</f>
        <v>0</v>
      </c>
      <c r="J21" s="36">
        <f>'6'!J21+'12'!J21</f>
        <v>0</v>
      </c>
      <c r="K21" s="26">
        <f>'6'!K21+'12'!K21</f>
        <v>0</v>
      </c>
      <c r="L21" s="26">
        <f>'6'!L21+'12'!L21</f>
        <v>0</v>
      </c>
      <c r="M21" s="26">
        <f>'6'!M21+'12'!M21</f>
        <v>0</v>
      </c>
      <c r="N21" s="26">
        <f>'6'!N21+'12'!N21</f>
        <v>0</v>
      </c>
      <c r="O21" s="26">
        <f>'6'!O21+'12'!O21</f>
        <v>0</v>
      </c>
      <c r="P21" s="26">
        <f>'6'!P21+'12'!P21</f>
        <v>0</v>
      </c>
      <c r="Q21" s="26">
        <f>'6'!Q21+'12'!Q21</f>
        <v>0</v>
      </c>
      <c r="R21" s="111">
        <f>'6'!R21+'12'!R21</f>
        <v>0</v>
      </c>
    </row>
    <row r="22" ht="19.9" customHeight="1" spans="2:18">
      <c r="B22" s="23" t="s">
        <v>300</v>
      </c>
      <c r="C22" s="24" t="s">
        <v>301</v>
      </c>
      <c r="D22" s="33">
        <f>'6'!D22+'12'!D22</f>
        <v>0</v>
      </c>
      <c r="E22" s="26">
        <f>'6'!E22+'12'!E22</f>
        <v>0</v>
      </c>
      <c r="F22" s="26">
        <f>'6'!F22+'12'!F22</f>
        <v>0</v>
      </c>
      <c r="G22" s="26">
        <f>'6'!G22+'12'!G22</f>
        <v>0</v>
      </c>
      <c r="H22" s="26">
        <f>'6'!H22+'12'!H22</f>
        <v>0</v>
      </c>
      <c r="I22" s="87">
        <f>'6'!I22+'12'!I22</f>
        <v>0</v>
      </c>
      <c r="J22" s="25">
        <f>'6'!J22+'12'!J22</f>
        <v>0</v>
      </c>
      <c r="K22" s="26">
        <f>'6'!K22+'12'!K22</f>
        <v>0</v>
      </c>
      <c r="L22" s="26">
        <f>'6'!L22+'12'!L22</f>
        <v>0</v>
      </c>
      <c r="M22" s="26">
        <f>'6'!M22+'12'!M22</f>
        <v>0</v>
      </c>
      <c r="N22" s="26">
        <f>'6'!N22+'12'!N22</f>
        <v>0</v>
      </c>
      <c r="O22" s="26">
        <f>'6'!O22+'12'!O22</f>
        <v>0</v>
      </c>
      <c r="P22" s="26">
        <f>'6'!P22+'12'!P22</f>
        <v>0</v>
      </c>
      <c r="Q22" s="26">
        <f>'6'!Q22+'12'!Q22</f>
        <v>0</v>
      </c>
      <c r="R22" s="111">
        <f>'6'!R22+'12'!R22</f>
        <v>0</v>
      </c>
    </row>
    <row r="23" ht="20.45" customHeight="1" spans="2:18">
      <c r="B23" s="23" t="s">
        <v>302</v>
      </c>
      <c r="C23" s="24" t="s">
        <v>303</v>
      </c>
      <c r="D23" s="36">
        <f>'6'!D23+'12'!D23</f>
        <v>0</v>
      </c>
      <c r="E23" s="26">
        <f>'6'!E23+'12'!E23</f>
        <v>0</v>
      </c>
      <c r="F23" s="26">
        <f>'6'!F23+'12'!F23</f>
        <v>0</v>
      </c>
      <c r="G23" s="26">
        <f>'6'!G23+'12'!G23</f>
        <v>0</v>
      </c>
      <c r="H23" s="26">
        <f>'6'!H23+'12'!H23</f>
        <v>0</v>
      </c>
      <c r="I23" s="87">
        <f>'6'!I23+'12'!I23</f>
        <v>0</v>
      </c>
      <c r="J23" s="25">
        <f>'6'!J23+'12'!J23</f>
        <v>0</v>
      </c>
      <c r="K23" s="26">
        <f>'6'!K23+'12'!K23</f>
        <v>0</v>
      </c>
      <c r="L23" s="26">
        <f>'6'!L23+'12'!L23</f>
        <v>0</v>
      </c>
      <c r="M23" s="26">
        <f>'6'!M23+'12'!M23</f>
        <v>0</v>
      </c>
      <c r="N23" s="26">
        <f>'6'!N23+'12'!N23</f>
        <v>0</v>
      </c>
      <c r="O23" s="26">
        <f>'6'!O23+'12'!O23</f>
        <v>0</v>
      </c>
      <c r="P23" s="26">
        <f>'6'!P23+'12'!P23</f>
        <v>0</v>
      </c>
      <c r="Q23" s="26">
        <f>'6'!Q23+'12'!Q23</f>
        <v>0</v>
      </c>
      <c r="R23" s="111">
        <f>'6'!R23+'12'!R23</f>
        <v>0</v>
      </c>
    </row>
    <row r="24" ht="19.9" customHeight="1" spans="2:18">
      <c r="B24" s="23" t="s">
        <v>304</v>
      </c>
      <c r="C24" s="24" t="s">
        <v>305</v>
      </c>
      <c r="D24" s="27">
        <f>'6'!D24+'12'!D24</f>
        <v>0</v>
      </c>
      <c r="E24" s="26">
        <f>'6'!E24+'12'!E24</f>
        <v>0</v>
      </c>
      <c r="F24" s="26">
        <f>'6'!F24+'12'!F24</f>
        <v>0</v>
      </c>
      <c r="G24" s="26">
        <f>'6'!G24+'12'!G24</f>
        <v>0</v>
      </c>
      <c r="H24" s="26">
        <f>'6'!H24+'12'!H24</f>
        <v>0</v>
      </c>
      <c r="I24" s="87">
        <f>'6'!I24+'12'!I24</f>
        <v>0</v>
      </c>
      <c r="J24" s="25">
        <f>'6'!J24+'12'!J24</f>
        <v>0</v>
      </c>
      <c r="K24" s="26">
        <f>'6'!K24+'12'!K24</f>
        <v>0</v>
      </c>
      <c r="L24" s="26">
        <f>'6'!L24+'12'!L24</f>
        <v>0</v>
      </c>
      <c r="M24" s="26">
        <f>'6'!M24+'12'!M24</f>
        <v>0</v>
      </c>
      <c r="N24" s="26">
        <f>'6'!N24+'12'!N24</f>
        <v>0</v>
      </c>
      <c r="O24" s="26">
        <f>'6'!O24+'12'!O24</f>
        <v>0</v>
      </c>
      <c r="P24" s="26">
        <f>'6'!P24+'12'!P24</f>
        <v>0</v>
      </c>
      <c r="Q24" s="26">
        <f>'6'!Q24+'12'!Q24</f>
        <v>0</v>
      </c>
      <c r="R24" s="111">
        <f>'6'!R24+'12'!R24</f>
        <v>0</v>
      </c>
    </row>
    <row r="25" ht="19.15" customHeight="1" spans="2:18">
      <c r="B25" s="40" t="s">
        <v>306</v>
      </c>
      <c r="C25" s="41" t="s">
        <v>307</v>
      </c>
      <c r="D25" s="58">
        <f>'6'!D25+'12'!D25</f>
        <v>0</v>
      </c>
      <c r="E25" s="32">
        <f>'6'!E25+'12'!E25</f>
        <v>0</v>
      </c>
      <c r="F25" s="32">
        <f>'6'!F25+'12'!F25</f>
        <v>0</v>
      </c>
      <c r="G25" s="32">
        <f>'6'!G25+'12'!G25</f>
        <v>0</v>
      </c>
      <c r="H25" s="32">
        <f>'6'!H25+'12'!H25</f>
        <v>0</v>
      </c>
      <c r="I25" s="88">
        <f>'6'!I25+'12'!I25</f>
        <v>0</v>
      </c>
      <c r="J25" s="58">
        <f>'6'!J25+'12'!J25</f>
        <v>0</v>
      </c>
      <c r="K25" s="32">
        <f>'6'!K25+'12'!K25</f>
        <v>0</v>
      </c>
      <c r="L25" s="32">
        <f>'6'!L25+'12'!L25</f>
        <v>0</v>
      </c>
      <c r="M25" s="32">
        <f>'6'!M25+'12'!M25</f>
        <v>0</v>
      </c>
      <c r="N25" s="32">
        <f>'6'!N25+'12'!N25</f>
        <v>0</v>
      </c>
      <c r="O25" s="32">
        <f>'6'!O25+'12'!O25</f>
        <v>0</v>
      </c>
      <c r="P25" s="32">
        <f>'6'!P25+'12'!P25</f>
        <v>0</v>
      </c>
      <c r="Q25" s="32">
        <f>'6'!Q25+'12'!Q25</f>
        <v>0</v>
      </c>
      <c r="R25" s="112">
        <f>'6'!R25+'12'!R25</f>
        <v>0</v>
      </c>
    </row>
    <row r="26" ht="19.9" customHeight="1" spans="2:18">
      <c r="B26" s="23" t="s">
        <v>308</v>
      </c>
      <c r="C26" s="24" t="s">
        <v>309</v>
      </c>
      <c r="D26" s="25">
        <f>'6'!D26+'12'!D26</f>
        <v>0</v>
      </c>
      <c r="E26" s="26">
        <f>'6'!E26+'12'!E26</f>
        <v>0</v>
      </c>
      <c r="F26" s="26">
        <f>'6'!F26+'12'!F26</f>
        <v>0</v>
      </c>
      <c r="G26" s="26">
        <f>'6'!G26+'12'!G26</f>
        <v>0</v>
      </c>
      <c r="H26" s="26">
        <f>'6'!H26+'12'!H26</f>
        <v>0</v>
      </c>
      <c r="I26" s="87">
        <f>'6'!I26+'12'!I26</f>
        <v>0</v>
      </c>
      <c r="J26" s="25">
        <f>'6'!J26+'12'!J26</f>
        <v>0</v>
      </c>
      <c r="K26" s="26">
        <f>'6'!K26+'12'!K26</f>
        <v>0</v>
      </c>
      <c r="L26" s="26">
        <f>'6'!L26+'12'!L26</f>
        <v>0</v>
      </c>
      <c r="M26" s="26">
        <f>'6'!M26+'12'!M26</f>
        <v>0</v>
      </c>
      <c r="N26" s="26">
        <f>'6'!N26+'12'!N26</f>
        <v>0</v>
      </c>
      <c r="O26" s="26">
        <f>'6'!O26+'12'!O26</f>
        <v>0</v>
      </c>
      <c r="P26" s="26">
        <f>'6'!P26+'12'!P26</f>
        <v>0</v>
      </c>
      <c r="Q26" s="26">
        <f>'6'!Q26+'12'!Q26</f>
        <v>0</v>
      </c>
      <c r="R26" s="111">
        <f>'6'!R26+'12'!R26</f>
        <v>0</v>
      </c>
    </row>
    <row r="27" ht="19.9" customHeight="1" spans="2:18">
      <c r="B27" s="23" t="s">
        <v>310</v>
      </c>
      <c r="C27" s="24" t="s">
        <v>248</v>
      </c>
      <c r="D27" s="25">
        <f>'6'!D27+'12'!D27</f>
        <v>0</v>
      </c>
      <c r="E27" s="26">
        <f>'6'!E27+'12'!E27</f>
        <v>0</v>
      </c>
      <c r="F27" s="26">
        <f>'6'!F27+'12'!F27</f>
        <v>0</v>
      </c>
      <c r="G27" s="26">
        <f>'6'!G27+'12'!G27</f>
        <v>0</v>
      </c>
      <c r="H27" s="26">
        <f>'6'!H27+'12'!H27</f>
        <v>0</v>
      </c>
      <c r="I27" s="87">
        <f>'6'!I27+'12'!I27</f>
        <v>0</v>
      </c>
      <c r="J27" s="25">
        <f>'6'!J27+'12'!J27</f>
        <v>0</v>
      </c>
      <c r="K27" s="26">
        <f>'6'!K27+'12'!K27</f>
        <v>0</v>
      </c>
      <c r="L27" s="26">
        <f>'6'!L27+'12'!L27</f>
        <v>0</v>
      </c>
      <c r="M27" s="26">
        <f>'6'!M27+'12'!M27</f>
        <v>0</v>
      </c>
      <c r="N27" s="26">
        <f>'6'!N27+'12'!N27</f>
        <v>0</v>
      </c>
      <c r="O27" s="26">
        <f>'6'!O27+'12'!O27</f>
        <v>0</v>
      </c>
      <c r="P27" s="26">
        <f>'6'!P27+'12'!P27</f>
        <v>0</v>
      </c>
      <c r="Q27" s="26">
        <f>'6'!Q27+'12'!Q27</f>
        <v>0</v>
      </c>
      <c r="R27" s="111">
        <f>'6'!R27+'12'!R27</f>
        <v>0</v>
      </c>
    </row>
    <row r="28" ht="17.25" customHeight="1" spans="2:18">
      <c r="B28" s="132"/>
      <c r="C28" s="133"/>
      <c r="D28" s="134">
        <f>SUM('ba7'!D6:D13)</f>
        <v>1</v>
      </c>
      <c r="E28" s="134">
        <f>SUM('ba7'!E6:E13)</f>
        <v>1</v>
      </c>
      <c r="F28" s="134">
        <f>SUM('ba7'!F6:F13)</f>
        <v>0</v>
      </c>
      <c r="G28" s="134">
        <f>SUM('ba7'!G6:G13)</f>
        <v>0</v>
      </c>
      <c r="H28" s="134">
        <f>SUM('ba7'!H6:H13)</f>
        <v>0</v>
      </c>
      <c r="I28" s="134">
        <f>SUM('ba7'!I6:I13)</f>
        <v>0</v>
      </c>
      <c r="J28" s="134">
        <f>SUM('ba7'!J6:J13)</f>
        <v>1</v>
      </c>
      <c r="K28" s="134">
        <f>SUM('ba7'!K6:K13)</f>
        <v>0</v>
      </c>
      <c r="L28" s="134">
        <f>SUM('ba7'!L6:L13)</f>
        <v>0</v>
      </c>
      <c r="M28" s="134">
        <f>SUM('ba7'!M6:M13)</f>
        <v>0</v>
      </c>
      <c r="N28" s="134">
        <f>SUM('ba7'!N6:N13)</f>
        <v>0</v>
      </c>
      <c r="O28" s="134">
        <f>SUM('ba7'!O6:O13)</f>
        <v>0</v>
      </c>
      <c r="P28" s="134">
        <f>SUM('ba7'!P6:P13)</f>
        <v>1</v>
      </c>
      <c r="Q28" s="134">
        <f>SUM('ba7'!Q6:Q13)</f>
        <v>0</v>
      </c>
      <c r="R28" s="134">
        <f>SUM('ba7'!R6:R13)</f>
        <v>1</v>
      </c>
    </row>
    <row r="30" spans="4:4">
      <c r="D30" s="71"/>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248" stopIfTrue="1">
      <formula>IF($J$6&lt;&gt;0,$D$6=0)</formula>
    </cfRule>
    <cfRule type="cellIs" dxfId="0" priority="249" stopIfTrue="1" operator="lessThan">
      <formula>$F$6+$H$6</formula>
    </cfRule>
  </conditionalFormatting>
  <conditionalFormatting sqref="E6">
    <cfRule type="cellIs" dxfId="0" priority="272" stopIfTrue="1" operator="greaterThan">
      <formula>$D$6</formula>
    </cfRule>
    <cfRule type="expression" dxfId="2" priority="273" stopIfTrue="1">
      <formula>IF($J$6&lt;&gt;0,$E$6=0)</formula>
    </cfRule>
    <cfRule type="cellIs" dxfId="0" priority="274" stopIfTrue="1" operator="lessThan">
      <formula>$G$6+$I$6</formula>
    </cfRule>
  </conditionalFormatting>
  <conditionalFormatting sqref="J6">
    <cfRule type="cellIs" dxfId="0" priority="634" stopIfTrue="1" operator="notEqual">
      <formula>SUM($M$6:$Q$6)</formula>
    </cfRule>
    <cfRule type="cellIs" dxfId="0" priority="635" stopIfTrue="1" operator="lessThan">
      <formula>$K$6+$L$6</formula>
    </cfRule>
  </conditionalFormatting>
  <conditionalFormatting sqref="K6:R6">
    <cfRule type="cellIs" dxfId="0" priority="195" stopIfTrue="1" operator="greaterThan">
      <formula>$J$6</formula>
    </cfRule>
  </conditionalFormatting>
  <conditionalFormatting sqref="D7">
    <cfRule type="expression" dxfId="2" priority="10" stopIfTrue="1">
      <formula>IF($J$7&lt;&gt;0,$D$7=0)</formula>
    </cfRule>
    <cfRule type="cellIs" dxfId="0" priority="11" stopIfTrue="1" operator="lessThan">
      <formula>$F$7+$H$7</formula>
    </cfRule>
  </conditionalFormatting>
  <conditionalFormatting sqref="J7">
    <cfRule type="cellIs" dxfId="0" priority="636" stopIfTrue="1" operator="notEqual">
      <formula>SUM($M$7:$Q$7)</formula>
    </cfRule>
    <cfRule type="cellIs" dxfId="0" priority="637" stopIfTrue="1" operator="lessThan">
      <formula>$K$7+$L$7</formula>
    </cfRule>
  </conditionalFormatting>
  <conditionalFormatting sqref="K7:R7">
    <cfRule type="cellIs" dxfId="0" priority="196" stopIfTrue="1" operator="greaterThan">
      <formula>$J$7</formula>
    </cfRule>
  </conditionalFormatting>
  <conditionalFormatting sqref="D8">
    <cfRule type="expression" dxfId="2" priority="8" stopIfTrue="1">
      <formula>IF($J$8&lt;&gt;0,$D$8=0)</formula>
    </cfRule>
    <cfRule type="cellIs" dxfId="0" priority="9" stopIfTrue="1" operator="lessThan">
      <formula>$F$8+$H$8</formula>
    </cfRule>
  </conditionalFormatting>
  <conditionalFormatting sqref="E8">
    <cfRule type="cellIs" dxfId="0" priority="275" stopIfTrue="1" operator="greaterThan">
      <formula>$D$8</formula>
    </cfRule>
    <cfRule type="expression" dxfId="2" priority="276" stopIfTrue="1">
      <formula>IF($J$8&lt;&gt;0,$E$8=0)</formula>
    </cfRule>
    <cfRule type="cellIs" dxfId="0" priority="277" stopIfTrue="1" operator="lessThan">
      <formula>$G$8+$I$8</formula>
    </cfRule>
  </conditionalFormatting>
  <conditionalFormatting sqref="J8">
    <cfRule type="cellIs" dxfId="0" priority="638" stopIfTrue="1" operator="notEqual">
      <formula>SUM($M$8:$Q$8)</formula>
    </cfRule>
    <cfRule type="cellIs" dxfId="0" priority="639" stopIfTrue="1" operator="lessThan">
      <formula>$K$8+$L$8</formula>
    </cfRule>
  </conditionalFormatting>
  <conditionalFormatting sqref="K8:R8">
    <cfRule type="cellIs" dxfId="0" priority="197" stopIfTrue="1" operator="greaterThan">
      <formula>$J$8</formula>
    </cfRule>
  </conditionalFormatting>
  <conditionalFormatting sqref="D9">
    <cfRule type="expression" dxfId="2" priority="6" stopIfTrue="1">
      <formula>IF($J$9&lt;&gt;0,$D$9=0)</formula>
    </cfRule>
    <cfRule type="cellIs" dxfId="0" priority="7" stopIfTrue="1" operator="lessThan">
      <formula>$F$9+$H$9</formula>
    </cfRule>
  </conditionalFormatting>
  <conditionalFormatting sqref="J9">
    <cfRule type="cellIs" dxfId="0" priority="641" stopIfTrue="1" operator="lessThan">
      <formula>$K$9+$L$9</formula>
    </cfRule>
    <cfRule type="cellIs" dxfId="0" priority="156" stopIfTrue="1" operator="notEqual">
      <formula>SUM($M$9:$Q$9)</formula>
    </cfRule>
  </conditionalFormatting>
  <conditionalFormatting sqref="K9:R9">
    <cfRule type="cellIs" dxfId="0" priority="2" stopIfTrue="1" operator="greaterThan">
      <formula>$J$9</formula>
    </cfRule>
  </conditionalFormatting>
  <conditionalFormatting sqref="J10">
    <cfRule type="cellIs" dxfId="0" priority="145" stopIfTrue="1" operator="lessThan">
      <formula>$K$10+$L$10</formula>
    </cfRule>
    <cfRule type="cellIs" dxfId="0" priority="144" stopIfTrue="1" operator="notEqual">
      <formula>SUM($M$10:$Q$10)</formula>
    </cfRule>
  </conditionalFormatting>
  <conditionalFormatting sqref="K10:R10">
    <cfRule type="cellIs" dxfId="0" priority="200" stopIfTrue="1" operator="greaterThan">
      <formula>$J$10</formula>
    </cfRule>
  </conditionalFormatting>
  <conditionalFormatting sqref="D11">
    <cfRule type="expression" dxfId="2" priority="23" stopIfTrue="1">
      <formula>IF($J$11&lt;&gt;0,$D$11=0)</formula>
    </cfRule>
    <cfRule type="cellIs" dxfId="0" priority="24" stopIfTrue="1" operator="lessThan">
      <formula>$F$11+$H65537</formula>
    </cfRule>
  </conditionalFormatting>
  <conditionalFormatting sqref="J11">
    <cfRule type="cellIs" dxfId="0" priority="140" stopIfTrue="1" operator="lessThan">
      <formula>$K$11+$L$11</formula>
    </cfRule>
    <cfRule type="cellIs" dxfId="0" priority="139" stopIfTrue="1" operator="notEqual">
      <formula>SUM($M$11:$Q$11)</formula>
    </cfRule>
  </conditionalFormatting>
  <conditionalFormatting sqref="K11:R11">
    <cfRule type="cellIs" dxfId="0" priority="201" stopIfTrue="1" operator="greaterThan">
      <formula>$J$11</formula>
    </cfRule>
  </conditionalFormatting>
  <conditionalFormatting sqref="D12">
    <cfRule type="expression" dxfId="2" priority="16" stopIfTrue="1">
      <formula>IF($J$12&lt;&gt;0,$D$12=0)</formula>
    </cfRule>
    <cfRule type="cellIs" dxfId="0" priority="17" stopIfTrue="1" operator="lessThan">
      <formula>$F$12+$H$12</formula>
    </cfRule>
  </conditionalFormatting>
  <conditionalFormatting sqref="J12">
    <cfRule type="cellIs" dxfId="0" priority="138" stopIfTrue="1" operator="lessThan">
      <formula>$K$12+$L$12</formula>
    </cfRule>
    <cfRule type="cellIs" dxfId="0" priority="137" stopIfTrue="1" operator="notEqual">
      <formula>SUM($M$12:$Q$12)</formula>
    </cfRule>
  </conditionalFormatting>
  <conditionalFormatting sqref="K12:R12">
    <cfRule type="cellIs" dxfId="0" priority="202" stopIfTrue="1" operator="greaterThan">
      <formula>$J$12</formula>
    </cfRule>
  </conditionalFormatting>
  <conditionalFormatting sqref="D13">
    <cfRule type="expression" dxfId="2" priority="252" stopIfTrue="1">
      <formula>IF($J$13&lt;&gt;0,$D$13=0)</formula>
    </cfRule>
    <cfRule type="cellIs" dxfId="0" priority="253" stopIfTrue="1" operator="lessThan">
      <formula>$F$13+$H$13</formula>
    </cfRule>
  </conditionalFormatting>
  <conditionalFormatting sqref="E13">
    <cfRule type="cellIs" dxfId="0" priority="278" stopIfTrue="1" operator="greaterThan">
      <formula>$D$13</formula>
    </cfRule>
    <cfRule type="expression" dxfId="2" priority="279" stopIfTrue="1">
      <formula>IF($J$13&lt;&gt;0,$E$13=0)</formula>
    </cfRule>
    <cfRule type="cellIs" dxfId="0" priority="280" stopIfTrue="1" operator="lessThan">
      <formula>$G$13+$I$13</formula>
    </cfRule>
  </conditionalFormatting>
  <conditionalFormatting sqref="G13">
    <cfRule type="cellIs" dxfId="0" priority="193" stopIfTrue="1" operator="greaterThan">
      <formula>$F$13</formula>
    </cfRule>
  </conditionalFormatting>
  <conditionalFormatting sqref="I13">
    <cfRule type="cellIs" dxfId="0" priority="194" stopIfTrue="1" operator="greaterThan">
      <formula>$H$13</formula>
    </cfRule>
  </conditionalFormatting>
  <conditionalFormatting sqref="J13">
    <cfRule type="cellIs" dxfId="0" priority="645" stopIfTrue="1" operator="notEqual">
      <formula>SUM($M$13:$Q$13)</formula>
    </cfRule>
    <cfRule type="cellIs" dxfId="0" priority="646" stopIfTrue="1" operator="lessThan">
      <formula>$K$13+$L$13</formula>
    </cfRule>
  </conditionalFormatting>
  <conditionalFormatting sqref="K13:R13">
    <cfRule type="cellIs" dxfId="0" priority="203" stopIfTrue="1" operator="greaterThan">
      <formula>$J$13</formula>
    </cfRule>
  </conditionalFormatting>
  <conditionalFormatting sqref="R14">
    <cfRule type="cellIs" dxfId="0" priority="204" stopIfTrue="1" operator="greaterThan">
      <formula>$J$14</formula>
    </cfRule>
  </conditionalFormatting>
  <conditionalFormatting sqref="R15">
    <cfRule type="cellIs" dxfId="0" priority="205" stopIfTrue="1" operator="greaterThan">
      <formula>$J$15</formula>
    </cfRule>
  </conditionalFormatting>
  <conditionalFormatting sqref="R16">
    <cfRule type="cellIs" dxfId="0" priority="206" stopIfTrue="1" operator="greaterThan">
      <formula>$J$16</formula>
    </cfRule>
  </conditionalFormatting>
  <conditionalFormatting sqref="D17">
    <cfRule type="cellIs" dxfId="3" priority="281" stopIfTrue="1" operator="notEqual">
      <formula>$D$19+SUM($D$22:$D$28)</formula>
    </cfRule>
    <cfRule type="cellIs" dxfId="0" priority="282" stopIfTrue="1" operator="lessThan">
      <formula>$F$17+$H$17</formula>
    </cfRule>
    <cfRule type="expression" dxfId="2" priority="283" stopIfTrue="1">
      <formula>IF($J$17&lt;&gt;0,$D$17=0)</formula>
    </cfRule>
  </conditionalFormatting>
  <conditionalFormatting sqref="E17">
    <cfRule type="cellIs" dxfId="0" priority="345" stopIfTrue="1" operator="greaterThan">
      <formula>$D$17</formula>
    </cfRule>
    <cfRule type="cellIs" dxfId="3" priority="346" stopIfTrue="1" operator="notEqual">
      <formula>$E$19+SUM($E$22:$E$28)</formula>
    </cfRule>
    <cfRule type="expression" dxfId="2" priority="347" stopIfTrue="1">
      <formula>IF($J$17&lt;&gt;0,$E$17=0)</formula>
    </cfRule>
  </conditionalFormatting>
  <conditionalFormatting sqref="F17">
    <cfRule type="cellIs" dxfId="3" priority="223" stopIfTrue="1" operator="notEqual">
      <formula>$F$19+SUM($F$22:$F$28)</formula>
    </cfRule>
    <cfRule type="cellIs" dxfId="3" priority="224" stopIfTrue="1" operator="notEqual">
      <formula>$F$13+$F$14-$F$16</formula>
    </cfRule>
  </conditionalFormatting>
  <conditionalFormatting sqref="G17">
    <cfRule type="cellIs" dxfId="0" priority="342" stopIfTrue="1" operator="greaterThan">
      <formula>$F$17</formula>
    </cfRule>
    <cfRule type="cellIs" dxfId="3" priority="343" stopIfTrue="1" operator="notEqual">
      <formula>$G$19+SUM($G$22:$G$28)</formula>
    </cfRule>
    <cfRule type="expression" dxfId="2" priority="344" stopIfTrue="1">
      <formula>$G$17+$I$17&gt;$E$17</formula>
    </cfRule>
  </conditionalFormatting>
  <conditionalFormatting sqref="H17">
    <cfRule type="cellIs" dxfId="3" priority="225" stopIfTrue="1" operator="notEqual">
      <formula>$H$19+SUM($H$22:$H$28)</formula>
    </cfRule>
    <cfRule type="cellIs" dxfId="3" priority="226" stopIfTrue="1" operator="notEqual">
      <formula>$H$13+$H$14-$H$16</formula>
    </cfRule>
  </conditionalFormatting>
  <conditionalFormatting sqref="I17">
    <cfRule type="cellIs" dxfId="0" priority="227" stopIfTrue="1" operator="greaterThan">
      <formula>$H$17</formula>
    </cfRule>
    <cfRule type="cellIs" dxfId="3" priority="228" stopIfTrue="1" operator="notEqual">
      <formula>$I$19+SUM($I$22:$I$28)</formula>
    </cfRule>
    <cfRule type="cellIs" dxfId="3" priority="229" stopIfTrue="1" operator="notEqual">
      <formula>$I$13+$I$14-$I$16</formula>
    </cfRule>
  </conditionalFormatting>
  <conditionalFormatting sqref="J17">
    <cfRule type="cellIs" dxfId="0" priority="37" stopIfTrue="1" operator="notEqual">
      <formula>SUM($M$17:$Q$17)</formula>
    </cfRule>
    <cfRule type="cellIs" dxfId="3" priority="38" stopIfTrue="1" operator="notEqual">
      <formula>$J$13+$J$14-$J$16</formula>
    </cfRule>
    <cfRule type="cellIs" dxfId="3" priority="39" stopIfTrue="1" operator="notEqual">
      <formula>$J$19+SUM($J$22:$J$28)</formula>
    </cfRule>
    <cfRule type="cellIs" dxfId="0" priority="36" stopIfTrue="1" operator="lessThan">
      <formula>$K$17+$L$17</formula>
    </cfRule>
  </conditionalFormatting>
  <conditionalFormatting sqref="K17">
    <cfRule type="cellIs" dxfId="0" priority="321" stopIfTrue="1" operator="greaterThan">
      <formula>$J$17</formula>
    </cfRule>
    <cfRule type="expression" dxfId="2" priority="322" stopIfTrue="1">
      <formula>$K$17+$L$17&gt;$J$17</formula>
    </cfRule>
    <cfRule type="cellIs" dxfId="3" priority="323" stopIfTrue="1" operator="notEqual">
      <formula>$K$19+SUM($K$22:$K$28)</formula>
    </cfRule>
  </conditionalFormatting>
  <conditionalFormatting sqref="L17">
    <cfRule type="cellIs" dxfId="3" priority="238" stopIfTrue="1" operator="notEqual">
      <formula>$L$19+SUM($L$22:$L$28)</formula>
    </cfRule>
    <cfRule type="cellIs" dxfId="0" priority="120" stopIfTrue="1" operator="greaterThan">
      <formula>$J$17</formula>
    </cfRule>
  </conditionalFormatting>
  <conditionalFormatting sqref="M17">
    <cfRule type="cellIs" dxfId="3" priority="124" stopIfTrue="1" operator="notEqual">
      <formula>$M$19+SUM($M$22:$M$28)</formula>
    </cfRule>
    <cfRule type="cellIs" dxfId="0" priority="117" stopIfTrue="1" operator="greaterThan">
      <formula>$J$17</formula>
    </cfRule>
  </conditionalFormatting>
  <conditionalFormatting sqref="N17">
    <cfRule type="cellIs" dxfId="0" priority="168" stopIfTrue="1" operator="greaterThan">
      <formula>$J$17</formula>
    </cfRule>
    <cfRule type="cellIs" dxfId="3" priority="171" stopIfTrue="1" operator="notEqual">
      <formula>$N$19+SUM($N$22:$N$28)</formula>
    </cfRule>
  </conditionalFormatting>
  <conditionalFormatting sqref="O17">
    <cfRule type="cellIs" dxfId="0" priority="239" stopIfTrue="1" operator="greaterThan">
      <formula>$J$17</formula>
    </cfRule>
    <cfRule type="cellIs" dxfId="3" priority="240" stopIfTrue="1" operator="notEqual">
      <formula>$O$19+SUM($O$22:$O$28)</formula>
    </cfRule>
  </conditionalFormatting>
  <conditionalFormatting sqref="P17">
    <cfRule type="cellIs" dxfId="0" priority="241" stopIfTrue="1" operator="greaterThan">
      <formula>$J$17</formula>
    </cfRule>
    <cfRule type="cellIs" dxfId="3" priority="242" stopIfTrue="1" operator="notEqual">
      <formula>$P$19+SUM($P$22:$P$28)</formula>
    </cfRule>
  </conditionalFormatting>
  <conditionalFormatting sqref="Q17">
    <cfRule type="cellIs" dxfId="0" priority="243" stopIfTrue="1" operator="greaterThan">
      <formula>$J$17</formula>
    </cfRule>
    <cfRule type="cellIs" dxfId="3" priority="244" stopIfTrue="1" operator="notEqual">
      <formula>$Q$19+SUM($Q$22:$Q$28)</formula>
    </cfRule>
  </conditionalFormatting>
  <conditionalFormatting sqref="R17">
    <cfRule type="cellIs" dxfId="0" priority="245" stopIfTrue="1" operator="greaterThan">
      <formula>$J$17</formula>
    </cfRule>
    <cfRule type="cellIs" dxfId="3" priority="246" stopIfTrue="1" operator="notEqual">
      <formula>$R$13+$R$14-$R$16</formula>
    </cfRule>
    <cfRule type="cellIs" dxfId="3" priority="247" stopIfTrue="1" operator="notEqual">
      <formula>$R$19+SUM($R$22:$R$28)</formula>
    </cfRule>
  </conditionalFormatting>
  <conditionalFormatting sqref="J18">
    <cfRule type="cellIs" dxfId="0" priority="647" stopIfTrue="1" operator="notEqual">
      <formula>SUM($M$18:$Q$18)</formula>
    </cfRule>
    <cfRule type="cellIs" dxfId="0" priority="648" stopIfTrue="1" operator="lessThan">
      <formula>$K$18+$L$18</formula>
    </cfRule>
  </conditionalFormatting>
  <conditionalFormatting sqref="K18:R18">
    <cfRule type="cellIs" dxfId="0" priority="207" stopIfTrue="1" operator="greaterThan">
      <formula>$J$18</formula>
    </cfRule>
  </conditionalFormatting>
  <conditionalFormatting sqref="D19">
    <cfRule type="expression" dxfId="2" priority="254" stopIfTrue="1">
      <formula>IF($J$19&lt;&gt;0,$D$19=0)</formula>
    </cfRule>
    <cfRule type="cellIs" dxfId="0" priority="255" stopIfTrue="1" operator="lessThan">
      <formula>$F$19+$H$19</formula>
    </cfRule>
  </conditionalFormatting>
  <conditionalFormatting sqref="E19">
    <cfRule type="cellIs" dxfId="0" priority="284" stopIfTrue="1" operator="greaterThan">
      <formula>$D$19</formula>
    </cfRule>
    <cfRule type="expression" dxfId="2" priority="285" stopIfTrue="1">
      <formula>IF($J$19&lt;&gt;0,$E$19=0)</formula>
    </cfRule>
    <cfRule type="cellIs" dxfId="0" priority="286" stopIfTrue="1" operator="lessThan">
      <formula>$G$19+$I$19</formula>
    </cfRule>
  </conditionalFormatting>
  <conditionalFormatting sqref="G19">
    <cfRule type="cellIs" dxfId="0" priority="173" stopIfTrue="1" operator="greaterThan">
      <formula>$F$19</formula>
    </cfRule>
  </conditionalFormatting>
  <conditionalFormatting sqref="I19">
    <cfRule type="cellIs" dxfId="0" priority="181" stopIfTrue="1" operator="greaterThan">
      <formula>$H$19</formula>
    </cfRule>
  </conditionalFormatting>
  <conditionalFormatting sqref="J19">
    <cfRule type="cellIs" dxfId="0" priority="649" stopIfTrue="1" operator="notEqual">
      <formula>SUM($M$19:$Q$19)</formula>
    </cfRule>
    <cfRule type="cellIs" dxfId="0" priority="650" stopIfTrue="1" operator="lessThan">
      <formula>$K$19+$L$19</formula>
    </cfRule>
  </conditionalFormatting>
  <conditionalFormatting sqref="K19:R19">
    <cfRule type="cellIs" dxfId="0" priority="208" stopIfTrue="1" operator="greaterThan">
      <formula>$J$19</formula>
    </cfRule>
  </conditionalFormatting>
  <conditionalFormatting sqref="D20">
    <cfRule type="expression" dxfId="2" priority="51" stopIfTrue="1">
      <formula>IF($J$20&lt;&gt;0,$D$20=0)</formula>
    </cfRule>
    <cfRule type="cellIs" dxfId="0" priority="52" stopIfTrue="1" operator="lessThan">
      <formula>$F$20+$H$20</formula>
    </cfRule>
  </conditionalFormatting>
  <conditionalFormatting sqref="E20">
    <cfRule type="cellIs" dxfId="0" priority="48" stopIfTrue="1" operator="greaterThan">
      <formula>$D$20</formula>
    </cfRule>
    <cfRule type="expression" dxfId="2" priority="49" stopIfTrue="1">
      <formula>IF($J$20&lt;&gt;0,$E$20=0)</formula>
    </cfRule>
    <cfRule type="cellIs" dxfId="0" priority="50" stopIfTrue="1" operator="lessThan">
      <formula>$G$20+$I$20</formula>
    </cfRule>
  </conditionalFormatting>
  <conditionalFormatting sqref="G20">
    <cfRule type="cellIs" dxfId="0" priority="174" stopIfTrue="1" operator="greaterThan">
      <formula>$F$20</formula>
    </cfRule>
  </conditionalFormatting>
  <conditionalFormatting sqref="I20">
    <cfRule type="cellIs" dxfId="0" priority="182" stopIfTrue="1" operator="greaterThan">
      <formula>$H$20</formula>
    </cfRule>
  </conditionalFormatting>
  <conditionalFormatting sqref="J20">
    <cfRule type="cellIs" dxfId="0" priority="652" stopIfTrue="1" operator="lessThan">
      <formula>$K$20+$L$20</formula>
    </cfRule>
    <cfRule type="cellIs" dxfId="0" priority="114" stopIfTrue="1" operator="notEqual">
      <formula>SUM($M$20:$Q$20)</formula>
    </cfRule>
  </conditionalFormatting>
  <conditionalFormatting sqref="K20:R20">
    <cfRule type="cellIs" dxfId="0" priority="209" stopIfTrue="1" operator="greaterThan">
      <formula>$J$20</formula>
    </cfRule>
  </conditionalFormatting>
  <conditionalFormatting sqref="D21">
    <cfRule type="expression" dxfId="2" priority="523" stopIfTrue="1">
      <formula>IF($J$21&lt;&gt;0,$D$21=0)</formula>
    </cfRule>
    <cfRule type="cellIs" dxfId="0" priority="524" stopIfTrue="1" operator="lessThan">
      <formula>$F$21+$H$21</formula>
    </cfRule>
  </conditionalFormatting>
  <conditionalFormatting sqref="E21">
    <cfRule type="cellIs" dxfId="0" priority="530" stopIfTrue="1" operator="greaterThan">
      <formula>$D$21</formula>
    </cfRule>
    <cfRule type="expression" dxfId="2" priority="531" stopIfTrue="1">
      <formula>IF($J$21&lt;&gt;0,$E$21=0)</formula>
    </cfRule>
    <cfRule type="cellIs" dxfId="0" priority="532" stopIfTrue="1" operator="lessThan">
      <formula>$G$21+$I$21</formula>
    </cfRule>
  </conditionalFormatting>
  <conditionalFormatting sqref="G21">
    <cfRule type="cellIs" dxfId="0" priority="525" stopIfTrue="1" operator="greaterThan">
      <formula>$F$21</formula>
    </cfRule>
  </conditionalFormatting>
  <conditionalFormatting sqref="I21">
    <cfRule type="cellIs" dxfId="0" priority="526" stopIfTrue="1" operator="greaterThan">
      <formula>$H$21</formula>
    </cfRule>
  </conditionalFormatting>
  <conditionalFormatting sqref="J21">
    <cfRule type="cellIs" dxfId="0" priority="676" stopIfTrue="1" operator="lessThan">
      <formula>$K$21+$L$21</formula>
    </cfRule>
    <cfRule type="cellIs" dxfId="0" priority="110" stopIfTrue="1" operator="notEqual">
      <formula>SUM($M$21:$Q$21)</formula>
    </cfRule>
  </conditionalFormatting>
  <conditionalFormatting sqref="K21:R21">
    <cfRule type="cellIs" dxfId="0" priority="56" stopIfTrue="1" operator="greaterThan">
      <formula>$J$21</formula>
    </cfRule>
  </conditionalFormatting>
  <conditionalFormatting sqref="D22">
    <cfRule type="expression" dxfId="2" priority="258" stopIfTrue="1">
      <formula>IF($J$22&lt;&gt;0,$D$22=0)</formula>
    </cfRule>
    <cfRule type="cellIs" dxfId="0" priority="259" stopIfTrue="1" operator="lessThan">
      <formula>$F$22+$H$22</formula>
    </cfRule>
  </conditionalFormatting>
  <conditionalFormatting sqref="E22">
    <cfRule type="cellIs" dxfId="0" priority="290" stopIfTrue="1" operator="greaterThan">
      <formula>$D$22</formula>
    </cfRule>
    <cfRule type="expression" dxfId="2" priority="291" stopIfTrue="1">
      <formula>IF($J$22&lt;&gt;0,$E$22=0)</formula>
    </cfRule>
    <cfRule type="cellIs" dxfId="0" priority="292" stopIfTrue="1" operator="lessThan">
      <formula>$G$22+$I$22</formula>
    </cfRule>
  </conditionalFormatting>
  <conditionalFormatting sqref="G22">
    <cfRule type="cellIs" dxfId="0" priority="175" stopIfTrue="1" operator="greaterThan">
      <formula>$F$22</formula>
    </cfRule>
  </conditionalFormatting>
  <conditionalFormatting sqref="I22">
    <cfRule type="cellIs" dxfId="0" priority="183" stopIfTrue="1" operator="greaterThan">
      <formula>$H$22</formula>
    </cfRule>
  </conditionalFormatting>
  <conditionalFormatting sqref="J22">
    <cfRule type="cellIs" dxfId="0" priority="653" stopIfTrue="1" operator="notEqual">
      <formula>SUM($M$22:$Q$22)</formula>
    </cfRule>
    <cfRule type="cellIs" dxfId="0" priority="654" stopIfTrue="1" operator="lessThan">
      <formula>$K$22+$L$22</formula>
    </cfRule>
  </conditionalFormatting>
  <conditionalFormatting sqref="K22:R22">
    <cfRule type="cellIs" dxfId="0" priority="210" stopIfTrue="1" operator="greaterThan">
      <formula>$J$22</formula>
    </cfRule>
  </conditionalFormatting>
  <conditionalFormatting sqref="D23">
    <cfRule type="expression" dxfId="2" priority="260" stopIfTrue="1">
      <formula>IF($J$23&lt;&gt;0,$D$23=0)</formula>
    </cfRule>
    <cfRule type="cellIs" dxfId="0" priority="261" stopIfTrue="1" operator="lessThan">
      <formula>$F$23+$H$23</formula>
    </cfRule>
  </conditionalFormatting>
  <conditionalFormatting sqref="E23">
    <cfRule type="cellIs" dxfId="0" priority="293" stopIfTrue="1" operator="greaterThan">
      <formula>$D$23</formula>
    </cfRule>
    <cfRule type="expression" dxfId="2" priority="294" stopIfTrue="1">
      <formula>IF($J$23&lt;&gt;0,$E$23=0)</formula>
    </cfRule>
    <cfRule type="cellIs" dxfId="0" priority="295" stopIfTrue="1" operator="lessThan">
      <formula>$G$23+$I$23</formula>
    </cfRule>
  </conditionalFormatting>
  <conditionalFormatting sqref="G23">
    <cfRule type="cellIs" dxfId="0" priority="176" stopIfTrue="1" operator="greaterThan">
      <formula>$F$23</formula>
    </cfRule>
  </conditionalFormatting>
  <conditionalFormatting sqref="I23">
    <cfRule type="cellIs" dxfId="0" priority="184" stopIfTrue="1" operator="greaterThan">
      <formula>$H$23</formula>
    </cfRule>
  </conditionalFormatting>
  <conditionalFormatting sqref="J23">
    <cfRule type="cellIs" dxfId="0" priority="655" stopIfTrue="1" operator="notEqual">
      <formula>SUM($M$23:$Q$23)</formula>
    </cfRule>
    <cfRule type="cellIs" dxfId="0" priority="656" stopIfTrue="1" operator="lessThan">
      <formula>$K$23+$L$23</formula>
    </cfRule>
  </conditionalFormatting>
  <conditionalFormatting sqref="K23:R23">
    <cfRule type="cellIs" dxfId="0" priority="211" stopIfTrue="1" operator="greaterThan">
      <formula>$J$23</formula>
    </cfRule>
  </conditionalFormatting>
  <conditionalFormatting sqref="D24">
    <cfRule type="expression" dxfId="2" priority="262" stopIfTrue="1">
      <formula>IF($J$24&lt;&gt;0,$D$24=0)</formula>
    </cfRule>
    <cfRule type="cellIs" dxfId="0" priority="263" stopIfTrue="1" operator="lessThan">
      <formula>$F$24+$H$24</formula>
    </cfRule>
  </conditionalFormatting>
  <conditionalFormatting sqref="E24">
    <cfRule type="cellIs" dxfId="0" priority="296" stopIfTrue="1" operator="greaterThan">
      <formula>$D$24</formula>
    </cfRule>
    <cfRule type="expression" dxfId="2" priority="297" stopIfTrue="1">
      <formula>IF($J$24&lt;&gt;0,$E$24=0)</formula>
    </cfRule>
    <cfRule type="cellIs" dxfId="0" priority="298" stopIfTrue="1" operator="lessThan">
      <formula>$G$24+$I$24</formula>
    </cfRule>
  </conditionalFormatting>
  <conditionalFormatting sqref="G24">
    <cfRule type="cellIs" dxfId="0" priority="177" stopIfTrue="1" operator="greaterThan">
      <formula>$F$24</formula>
    </cfRule>
  </conditionalFormatting>
  <conditionalFormatting sqref="I24">
    <cfRule type="cellIs" dxfId="0" priority="185" stopIfTrue="1" operator="greaterThan">
      <formula>$H$24</formula>
    </cfRule>
  </conditionalFormatting>
  <conditionalFormatting sqref="J24">
    <cfRule type="cellIs" dxfId="0" priority="657" stopIfTrue="1" operator="notEqual">
      <formula>SUM($M$24:$Q$24)</formula>
    </cfRule>
    <cfRule type="cellIs" dxfId="0" priority="658" stopIfTrue="1" operator="lessThan">
      <formula>$K$24+$L$24</formula>
    </cfRule>
  </conditionalFormatting>
  <conditionalFormatting sqref="K24:R24">
    <cfRule type="cellIs" dxfId="0" priority="212" stopIfTrue="1" operator="greaterThan">
      <formula>$J$24</formula>
    </cfRule>
  </conditionalFormatting>
  <conditionalFormatting sqref="D25">
    <cfRule type="expression" dxfId="2" priority="264" stopIfTrue="1">
      <formula>IF($J$25&lt;&gt;0,$D$25=0)</formula>
    </cfRule>
    <cfRule type="cellIs" dxfId="0" priority="265" stopIfTrue="1" operator="lessThan">
      <formula>$F$25+$H$25</formula>
    </cfRule>
  </conditionalFormatting>
  <conditionalFormatting sqref="E25">
    <cfRule type="cellIs" dxfId="0" priority="299" stopIfTrue="1" operator="greaterThan">
      <formula>$D$25</formula>
    </cfRule>
    <cfRule type="expression" dxfId="2" priority="300" stopIfTrue="1">
      <formula>IF($J$25&lt;&gt;0,$E$25=0)</formula>
    </cfRule>
    <cfRule type="cellIs" dxfId="0" priority="301" stopIfTrue="1" operator="lessThan">
      <formula>$G$25+$I$25</formula>
    </cfRule>
  </conditionalFormatting>
  <conditionalFormatting sqref="G25">
    <cfRule type="cellIs" dxfId="0" priority="178" stopIfTrue="1" operator="greaterThan">
      <formula>$F$25</formula>
    </cfRule>
  </conditionalFormatting>
  <conditionalFormatting sqref="I25">
    <cfRule type="cellIs" dxfId="0" priority="186" stopIfTrue="1" operator="greaterThan">
      <formula>$H$25</formula>
    </cfRule>
  </conditionalFormatting>
  <conditionalFormatting sqref="J25">
    <cfRule type="cellIs" dxfId="0" priority="659" stopIfTrue="1" operator="notEqual">
      <formula>SUM($M$25:$Q$25)</formula>
    </cfRule>
    <cfRule type="cellIs" dxfId="0" priority="660" stopIfTrue="1" operator="lessThan">
      <formula>$K$25+$L$25</formula>
    </cfRule>
  </conditionalFormatting>
  <conditionalFormatting sqref="K25:R25">
    <cfRule type="cellIs" dxfId="0" priority="213" stopIfTrue="1" operator="greaterThan">
      <formula>$J$25</formula>
    </cfRule>
  </conditionalFormatting>
  <conditionalFormatting sqref="D26">
    <cfRule type="expression" dxfId="2" priority="266" stopIfTrue="1">
      <formula>IF($J$26&lt;&gt;0,$D$26=0)</formula>
    </cfRule>
    <cfRule type="cellIs" dxfId="0" priority="267" stopIfTrue="1" operator="lessThan">
      <formula>$F$26+$H$26</formula>
    </cfRule>
  </conditionalFormatting>
  <conditionalFormatting sqref="E26">
    <cfRule type="cellIs" dxfId="0" priority="302" stopIfTrue="1" operator="greaterThan">
      <formula>$D$26</formula>
    </cfRule>
    <cfRule type="expression" dxfId="2" priority="303" stopIfTrue="1">
      <formula>IF($J$26&lt;&gt;0,$E$26=0)</formula>
    </cfRule>
    <cfRule type="cellIs" dxfId="0" priority="304" stopIfTrue="1" operator="lessThan">
      <formula>$G$26+$I$26</formula>
    </cfRule>
  </conditionalFormatting>
  <conditionalFormatting sqref="G26">
    <cfRule type="cellIs" dxfId="0" priority="179" stopIfTrue="1" operator="greaterThan">
      <formula>$F$26</formula>
    </cfRule>
  </conditionalFormatting>
  <conditionalFormatting sqref="I26">
    <cfRule type="cellIs" dxfId="0" priority="187" stopIfTrue="1" operator="greaterThan">
      <formula>$H$26</formula>
    </cfRule>
  </conditionalFormatting>
  <conditionalFormatting sqref="J26">
    <cfRule type="cellIs" dxfId="0" priority="661" stopIfTrue="1" operator="notEqual">
      <formula>SUM($M$26:$Q$26)</formula>
    </cfRule>
    <cfRule type="cellIs" dxfId="0" priority="662" stopIfTrue="1" operator="lessThan">
      <formula>$K$26+$L$26</formula>
    </cfRule>
  </conditionalFormatting>
  <conditionalFormatting sqref="K26:R26">
    <cfRule type="cellIs" dxfId="0" priority="214" stopIfTrue="1" operator="greaterThan">
      <formula>$J$26</formula>
    </cfRule>
  </conditionalFormatting>
  <conditionalFormatting sqref="D27">
    <cfRule type="expression" dxfId="2" priority="268" stopIfTrue="1">
      <formula>IF($J$27&lt;&gt;0,$D$27=0)</formula>
    </cfRule>
    <cfRule type="cellIs" dxfId="0" priority="269" stopIfTrue="1" operator="lessThan">
      <formula>$F$27+$H$27</formula>
    </cfRule>
  </conditionalFormatting>
  <conditionalFormatting sqref="E27">
    <cfRule type="cellIs" dxfId="0" priority="305" stopIfTrue="1" operator="greaterThan">
      <formula>$D$27</formula>
    </cfRule>
    <cfRule type="expression" dxfId="2" priority="306" stopIfTrue="1">
      <formula>IF($J$27&lt;&gt;0,$E$27=0)</formula>
    </cfRule>
    <cfRule type="cellIs" dxfId="0" priority="307" stopIfTrue="1" operator="lessThan">
      <formula>$G$27+$I$27</formula>
    </cfRule>
  </conditionalFormatting>
  <conditionalFormatting sqref="G27">
    <cfRule type="cellIs" dxfId="0" priority="180" stopIfTrue="1" operator="greaterThan">
      <formula>$F$27</formula>
    </cfRule>
  </conditionalFormatting>
  <conditionalFormatting sqref="I27">
    <cfRule type="cellIs" dxfId="0" priority="188" stopIfTrue="1" operator="greaterThan">
      <formula>$H$27</formula>
    </cfRule>
  </conditionalFormatting>
  <conditionalFormatting sqref="J27">
    <cfRule type="cellIs" dxfId="0" priority="663" stopIfTrue="1" operator="notEqual">
      <formula>SUM($M$27:$Q$27)</formula>
    </cfRule>
    <cfRule type="cellIs" dxfId="0" priority="664" stopIfTrue="1" operator="lessThan">
      <formula>$K$27+$L$27</formula>
    </cfRule>
  </conditionalFormatting>
  <conditionalFormatting sqref="K27:R27">
    <cfRule type="cellIs" dxfId="0" priority="215" stopIfTrue="1" operator="greaterThan">
      <formula>$J$27</formula>
    </cfRule>
  </conditionalFormatting>
  <pageMargins left="0.1" right="0.1" top="0.57" bottom="0.07" header="0" footer="0"/>
  <pageSetup paperSize="9" scale="80" orientation="landscape" useFirstPageNumber="1" horizontalDpi="600" vertic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showZeros="0" zoomScale="90" zoomScaleNormal="90" workbookViewId="0">
      <selection activeCell="U21" sqref="U21"/>
    </sheetView>
  </sheetViews>
  <sheetFormatPr defaultColWidth="9" defaultRowHeight="12.75" customHeight="1"/>
  <cols>
    <col min="1" max="1" width="2.28888888888889" style="1" customWidth="1"/>
    <col min="2" max="2" width="5.71111111111111" style="1" customWidth="1"/>
    <col min="3" max="3" width="25.8555555555556" style="1" customWidth="1"/>
    <col min="4" max="4" width="9.56666666666667" style="1" customWidth="1"/>
    <col min="5" max="5" width="9.42222222222222" style="1" customWidth="1"/>
    <col min="6" max="8" width="8" style="1" customWidth="1"/>
    <col min="9" max="9" width="8.14444444444444" style="1" customWidth="1"/>
    <col min="10" max="10" width="10.7111111111111" style="1" customWidth="1"/>
    <col min="11" max="12" width="9.71111111111111" style="1" customWidth="1"/>
    <col min="13" max="14" width="8.28888888888889" style="1" customWidth="1"/>
    <col min="15" max="17" width="8.14444444444444" style="1" customWidth="1"/>
    <col min="18" max="18" width="9.42222222222222" style="1" customWidth="1"/>
    <col min="19" max="257" width="9.14444444444444" style="1" customWidth="1"/>
  </cols>
  <sheetData>
    <row r="1" ht="17.25" customHeight="1" spans="2:18">
      <c r="B1" s="2" t="s">
        <v>39</v>
      </c>
      <c r="C1" s="3" t="s">
        <v>40</v>
      </c>
      <c r="D1" s="4" t="s">
        <v>41</v>
      </c>
      <c r="E1" s="5"/>
      <c r="F1" s="5"/>
      <c r="G1" s="5"/>
      <c r="H1" s="5"/>
      <c r="I1" s="72"/>
      <c r="J1" s="73" t="s">
        <v>42</v>
      </c>
      <c r="K1" s="74"/>
      <c r="L1" s="74"/>
      <c r="M1" s="74"/>
      <c r="N1" s="74"/>
      <c r="O1" s="74"/>
      <c r="P1" s="74"/>
      <c r="Q1" s="74"/>
      <c r="R1" s="104"/>
    </row>
    <row r="2" ht="17.25" customHeight="1" spans="2:18">
      <c r="B2" s="6"/>
      <c r="C2" s="7"/>
      <c r="D2" s="8" t="s">
        <v>43</v>
      </c>
      <c r="E2" s="9"/>
      <c r="F2" s="10" t="s">
        <v>44</v>
      </c>
      <c r="G2" s="11"/>
      <c r="H2" s="11"/>
      <c r="I2" s="75"/>
      <c r="J2" s="76" t="s">
        <v>45</v>
      </c>
      <c r="K2" s="11" t="s">
        <v>46</v>
      </c>
      <c r="L2" s="77"/>
      <c r="M2" s="78" t="s">
        <v>47</v>
      </c>
      <c r="N2" s="11"/>
      <c r="O2" s="11"/>
      <c r="P2" s="11"/>
      <c r="Q2" s="77"/>
      <c r="R2" s="105" t="s">
        <v>48</v>
      </c>
    </row>
    <row r="3" ht="38.45" customHeight="1" spans="2:18">
      <c r="B3" s="6"/>
      <c r="C3" s="7"/>
      <c r="D3" s="12"/>
      <c r="E3" s="13"/>
      <c r="F3" s="10" t="s">
        <v>49</v>
      </c>
      <c r="G3" s="14"/>
      <c r="H3" s="10" t="s">
        <v>50</v>
      </c>
      <c r="I3" s="11"/>
      <c r="J3" s="79"/>
      <c r="K3" s="80" t="s">
        <v>49</v>
      </c>
      <c r="L3" s="80" t="s">
        <v>50</v>
      </c>
      <c r="M3" s="80" t="s">
        <v>51</v>
      </c>
      <c r="N3" s="80" t="s">
        <v>52</v>
      </c>
      <c r="O3" s="80" t="s">
        <v>53</v>
      </c>
      <c r="P3" s="80" t="s">
        <v>54</v>
      </c>
      <c r="Q3" s="106" t="s">
        <v>55</v>
      </c>
      <c r="R3" s="107"/>
    </row>
    <row r="4" ht="24" customHeight="1" spans="2:18">
      <c r="B4" s="15"/>
      <c r="C4" s="16"/>
      <c r="D4" s="17" t="s">
        <v>56</v>
      </c>
      <c r="E4" s="18" t="s">
        <v>57</v>
      </c>
      <c r="F4" s="18" t="s">
        <v>58</v>
      </c>
      <c r="G4" s="18" t="s">
        <v>57</v>
      </c>
      <c r="H4" s="18" t="s">
        <v>59</v>
      </c>
      <c r="I4" s="18" t="s">
        <v>57</v>
      </c>
      <c r="J4" s="81"/>
      <c r="K4" s="82"/>
      <c r="L4" s="82"/>
      <c r="M4" s="83"/>
      <c r="N4" s="83"/>
      <c r="O4" s="82"/>
      <c r="P4" s="84"/>
      <c r="Q4" s="108"/>
      <c r="R4" s="109"/>
    </row>
    <row r="5" ht="9" customHeight="1" spans="2:18">
      <c r="B5" s="19" t="s">
        <v>60</v>
      </c>
      <c r="C5" s="20" t="s">
        <v>61</v>
      </c>
      <c r="D5" s="21">
        <v>1</v>
      </c>
      <c r="E5" s="22">
        <v>2</v>
      </c>
      <c r="F5" s="22">
        <v>3</v>
      </c>
      <c r="G5" s="22">
        <v>4</v>
      </c>
      <c r="H5" s="22">
        <v>5</v>
      </c>
      <c r="I5" s="85">
        <v>6</v>
      </c>
      <c r="J5" s="86">
        <v>7</v>
      </c>
      <c r="K5" s="22">
        <v>8</v>
      </c>
      <c r="L5" s="22">
        <v>9</v>
      </c>
      <c r="M5" s="22">
        <v>10</v>
      </c>
      <c r="N5" s="22">
        <v>11</v>
      </c>
      <c r="O5" s="22">
        <v>12</v>
      </c>
      <c r="P5" s="22">
        <v>13</v>
      </c>
      <c r="Q5" s="22">
        <v>14</v>
      </c>
      <c r="R5" s="110">
        <v>15</v>
      </c>
    </row>
    <row r="6" ht="24.6" customHeight="1" spans="2:18">
      <c r="B6" s="23" t="s">
        <v>311</v>
      </c>
      <c r="C6" s="24" t="s">
        <v>312</v>
      </c>
      <c r="D6" s="25">
        <f>'7'!D6+'13'!D6</f>
        <v>0</v>
      </c>
      <c r="E6" s="26">
        <f>'7'!E6+'13'!E6</f>
        <v>0</v>
      </c>
      <c r="F6" s="26">
        <f>'7'!F6+'13'!F6</f>
        <v>0</v>
      </c>
      <c r="G6" s="26">
        <f>'7'!G6+'13'!G6</f>
        <v>0</v>
      </c>
      <c r="H6" s="26">
        <f>'7'!H6+'13'!H6</f>
        <v>0</v>
      </c>
      <c r="I6" s="87">
        <f>'7'!I6+'13'!I6</f>
        <v>0</v>
      </c>
      <c r="J6" s="25">
        <f>'7'!J6+'13'!J6</f>
        <v>0</v>
      </c>
      <c r="K6" s="26">
        <f>'7'!K6+'13'!K6</f>
        <v>0</v>
      </c>
      <c r="L6" s="26">
        <f>'7'!L6+'13'!L6</f>
        <v>0</v>
      </c>
      <c r="M6" s="26">
        <f>'7'!M6+'13'!M6</f>
        <v>0</v>
      </c>
      <c r="N6" s="26">
        <f>'7'!N6+'13'!N6</f>
        <v>0</v>
      </c>
      <c r="O6" s="26">
        <f>'7'!O6+'13'!O6</f>
        <v>0</v>
      </c>
      <c r="P6" s="26">
        <f>'7'!P6+'13'!P6</f>
        <v>0</v>
      </c>
      <c r="Q6" s="26">
        <f>'7'!Q6+'13'!Q6</f>
        <v>0</v>
      </c>
      <c r="R6" s="111">
        <f>'7'!R6+'13'!R6</f>
        <v>0</v>
      </c>
    </row>
    <row r="7" ht="15.6" customHeight="1" spans="2:18">
      <c r="B7" s="23" t="s">
        <v>313</v>
      </c>
      <c r="C7" s="24" t="s">
        <v>314</v>
      </c>
      <c r="D7" s="27">
        <f>'7'!D7+'13'!D7</f>
        <v>0</v>
      </c>
      <c r="E7" s="26">
        <f>'7'!E7+'13'!E7</f>
        <v>0</v>
      </c>
      <c r="F7" s="26">
        <f>'7'!F7+'13'!F7</f>
        <v>0</v>
      </c>
      <c r="G7" s="28">
        <f>'7'!G7+'13'!G7</f>
        <v>0</v>
      </c>
      <c r="H7" s="26">
        <f>'7'!H7+'13'!H7</f>
        <v>0</v>
      </c>
      <c r="I7" s="87">
        <f>'7'!I7+'13'!I7</f>
        <v>0</v>
      </c>
      <c r="J7" s="25">
        <f>'7'!J7+'13'!J7</f>
        <v>0</v>
      </c>
      <c r="K7" s="26">
        <f>'7'!K7+'13'!K7</f>
        <v>0</v>
      </c>
      <c r="L7" s="26">
        <f>'7'!L7+'13'!L7</f>
        <v>0</v>
      </c>
      <c r="M7" s="26">
        <f>'7'!M7+'13'!M7</f>
        <v>0</v>
      </c>
      <c r="N7" s="26">
        <f>'7'!N7+'13'!N7</f>
        <v>0</v>
      </c>
      <c r="O7" s="26">
        <f>'7'!O7+'13'!O7</f>
        <v>0</v>
      </c>
      <c r="P7" s="26">
        <f>'7'!P7+'13'!P7</f>
        <v>0</v>
      </c>
      <c r="Q7" s="26">
        <f>'7'!Q7+'13'!Q7</f>
        <v>0</v>
      </c>
      <c r="R7" s="111">
        <f>'7'!R7+'13'!R7</f>
        <v>0</v>
      </c>
    </row>
    <row r="8" ht="16.15" customHeight="1" spans="2:18">
      <c r="B8" s="29" t="s">
        <v>315</v>
      </c>
      <c r="C8" s="30" t="s">
        <v>358</v>
      </c>
      <c r="D8" s="31">
        <f>'7'!D8+'13'!D8</f>
        <v>1</v>
      </c>
      <c r="E8" s="32">
        <f>'7'!E8+'13'!E8</f>
        <v>1</v>
      </c>
      <c r="F8" s="32">
        <f>'7'!F8+'13'!F8</f>
        <v>0</v>
      </c>
      <c r="G8" s="32">
        <f>'7'!G8+'13'!G8</f>
        <v>0</v>
      </c>
      <c r="H8" s="32">
        <f>'7'!H8+'13'!H8</f>
        <v>0</v>
      </c>
      <c r="I8" s="88">
        <f>'7'!I8+'13'!I8</f>
        <v>0</v>
      </c>
      <c r="J8" s="58">
        <f>'7'!J8+'13'!J8</f>
        <v>1</v>
      </c>
      <c r="K8" s="32">
        <f>'7'!K8+'13'!K8</f>
        <v>0</v>
      </c>
      <c r="L8" s="32">
        <f>'7'!L8+'13'!L8</f>
        <v>0</v>
      </c>
      <c r="M8" s="32">
        <f>'7'!M8+'13'!M8</f>
        <v>0</v>
      </c>
      <c r="N8" s="32">
        <f>'7'!N8+'13'!N8</f>
        <v>0</v>
      </c>
      <c r="O8" s="32">
        <f>'7'!O8+'13'!O8</f>
        <v>0</v>
      </c>
      <c r="P8" s="32">
        <f>'7'!P8+'13'!P8</f>
        <v>1</v>
      </c>
      <c r="Q8" s="32">
        <f>'7'!Q8+'13'!Q8</f>
        <v>0</v>
      </c>
      <c r="R8" s="112">
        <f>'7'!R8+'13'!R8</f>
        <v>1</v>
      </c>
    </row>
    <row r="9" ht="15.6" customHeight="1" spans="2:18">
      <c r="B9" s="23" t="s">
        <v>317</v>
      </c>
      <c r="C9" s="24" t="s">
        <v>318</v>
      </c>
      <c r="D9" s="33">
        <f>'7'!D9+'13'!D9</f>
        <v>0</v>
      </c>
      <c r="E9" s="26">
        <f>'7'!E9+'13'!E9</f>
        <v>0</v>
      </c>
      <c r="F9" s="26">
        <f>'7'!F9+'13'!F9</f>
        <v>0</v>
      </c>
      <c r="G9" s="34">
        <f>'7'!G9+'13'!G9</f>
        <v>0</v>
      </c>
      <c r="H9" s="26">
        <f>'7'!H9+'13'!H9</f>
        <v>0</v>
      </c>
      <c r="I9" s="87">
        <f>'7'!I9+'13'!I9</f>
        <v>0</v>
      </c>
      <c r="J9" s="25">
        <f>'7'!J9+'13'!J9</f>
        <v>0</v>
      </c>
      <c r="K9" s="26">
        <f>'7'!K9+'13'!K9</f>
        <v>0</v>
      </c>
      <c r="L9" s="26">
        <f>'7'!L9+'13'!L9</f>
        <v>0</v>
      </c>
      <c r="M9" s="26">
        <f>'7'!M9+'13'!M9</f>
        <v>0</v>
      </c>
      <c r="N9" s="26">
        <f>'7'!N9+'13'!N9</f>
        <v>0</v>
      </c>
      <c r="O9" s="26">
        <f>'7'!O9+'13'!O9</f>
        <v>0</v>
      </c>
      <c r="P9" s="26">
        <f>'7'!P9+'13'!P9</f>
        <v>0</v>
      </c>
      <c r="Q9" s="26">
        <f>'7'!Q9+'13'!Q9</f>
        <v>0</v>
      </c>
      <c r="R9" s="111">
        <f>'7'!R9+'13'!R9</f>
        <v>0</v>
      </c>
    </row>
    <row r="10" ht="16.9" customHeight="1" spans="2:18">
      <c r="B10" s="35" t="s">
        <v>319</v>
      </c>
      <c r="C10" s="24" t="s">
        <v>320</v>
      </c>
      <c r="D10" s="36">
        <f>'7'!D10+'13'!D10</f>
        <v>0</v>
      </c>
      <c r="E10" s="26">
        <f>'7'!E10+'13'!E10</f>
        <v>0</v>
      </c>
      <c r="F10" s="26">
        <f>'7'!F10+'13'!F10</f>
        <v>0</v>
      </c>
      <c r="G10" s="26">
        <f>'7'!G10+'13'!G10</f>
        <v>0</v>
      </c>
      <c r="H10" s="26">
        <f>'7'!H10+'13'!H10</f>
        <v>0</v>
      </c>
      <c r="I10" s="87">
        <f>'7'!I10+'13'!I10</f>
        <v>0</v>
      </c>
      <c r="J10" s="25">
        <f>'7'!J10+'13'!J10</f>
        <v>0</v>
      </c>
      <c r="K10" s="26">
        <f>'7'!K10+'13'!K10</f>
        <v>0</v>
      </c>
      <c r="L10" s="26">
        <f>'7'!L10+'13'!L10</f>
        <v>0</v>
      </c>
      <c r="M10" s="26">
        <f>'7'!M10+'13'!M10</f>
        <v>0</v>
      </c>
      <c r="N10" s="26">
        <f>'7'!N10+'13'!N10</f>
        <v>0</v>
      </c>
      <c r="O10" s="26">
        <f>'7'!O10+'13'!O10</f>
        <v>0</v>
      </c>
      <c r="P10" s="26">
        <f>'7'!P10+'13'!P10</f>
        <v>0</v>
      </c>
      <c r="Q10" s="26">
        <f>'7'!Q10+'13'!Q10</f>
        <v>0</v>
      </c>
      <c r="R10" s="111">
        <f>'7'!R10+'13'!R10</f>
        <v>0</v>
      </c>
    </row>
    <row r="11" ht="16.15" customHeight="1" spans="2:18">
      <c r="B11" s="35" t="s">
        <v>321</v>
      </c>
      <c r="C11" s="24" t="s">
        <v>322</v>
      </c>
      <c r="D11" s="37">
        <f>'7'!D11+'13'!D11</f>
        <v>0</v>
      </c>
      <c r="E11" s="38">
        <f>'7'!E11+'13'!E11</f>
        <v>0</v>
      </c>
      <c r="F11" s="39">
        <f>'7'!F11+'13'!F11</f>
        <v>0</v>
      </c>
      <c r="G11" s="28">
        <f>'7'!G11+'13'!G11</f>
        <v>0</v>
      </c>
      <c r="H11" s="39">
        <f>'7'!H11+'13'!H11</f>
        <v>0</v>
      </c>
      <c r="I11" s="89">
        <f>'7'!I11+'13'!I11</f>
        <v>0</v>
      </c>
      <c r="J11" s="90">
        <f>'7'!J11+'13'!J11</f>
        <v>0</v>
      </c>
      <c r="K11" s="38">
        <f>'7'!K11+'13'!K11</f>
        <v>0</v>
      </c>
      <c r="L11" s="38">
        <f>'7'!L11+'13'!L11</f>
        <v>0</v>
      </c>
      <c r="M11" s="38">
        <f>'7'!M11+'13'!M11</f>
        <v>0</v>
      </c>
      <c r="N11" s="38">
        <f>'7'!N11+'13'!N11</f>
        <v>0</v>
      </c>
      <c r="O11" s="38">
        <f>'7'!O11+'13'!O11</f>
        <v>0</v>
      </c>
      <c r="P11" s="38">
        <f>'7'!P11+'13'!P11</f>
        <v>0</v>
      </c>
      <c r="Q11" s="38">
        <f>'7'!Q11+'13'!Q11</f>
        <v>0</v>
      </c>
      <c r="R11" s="113">
        <f>'7'!R11+'13'!R11</f>
        <v>0</v>
      </c>
    </row>
    <row r="12" ht="12.6" customHeight="1" spans="2:18">
      <c r="B12" s="40" t="s">
        <v>323</v>
      </c>
      <c r="C12" s="41" t="s">
        <v>324</v>
      </c>
      <c r="D12" s="36">
        <f>'7'!D12+'13'!D12</f>
        <v>0</v>
      </c>
      <c r="E12" s="26">
        <f>'7'!E12+'13'!E12</f>
        <v>0</v>
      </c>
      <c r="F12" s="26">
        <f>'7'!F12+'13'!F12</f>
        <v>0</v>
      </c>
      <c r="G12" s="38">
        <f>'7'!G12+'13'!G12</f>
        <v>0</v>
      </c>
      <c r="H12" s="26">
        <f>'7'!H12+'13'!H12</f>
        <v>0</v>
      </c>
      <c r="I12" s="87">
        <f>'7'!I12+'13'!I12</f>
        <v>0</v>
      </c>
      <c r="J12" s="25">
        <f>'7'!J12+'13'!J12</f>
        <v>0</v>
      </c>
      <c r="K12" s="26">
        <f>'7'!K12+'13'!K12</f>
        <v>0</v>
      </c>
      <c r="L12" s="26">
        <f>'7'!L12+'13'!L12</f>
        <v>0</v>
      </c>
      <c r="M12" s="26">
        <f>'7'!M12+'13'!M12</f>
        <v>0</v>
      </c>
      <c r="N12" s="26">
        <f>'7'!N12+'13'!N12</f>
        <v>0</v>
      </c>
      <c r="O12" s="26">
        <f>'7'!O12+'13'!O12</f>
        <v>0</v>
      </c>
      <c r="P12" s="26">
        <f>'7'!P12+'13'!P12</f>
        <v>0</v>
      </c>
      <c r="Q12" s="26">
        <f>'7'!Q12+'13'!Q12</f>
        <v>0</v>
      </c>
      <c r="R12" s="111">
        <f>'7'!R12+'13'!R12</f>
        <v>0</v>
      </c>
    </row>
    <row r="13" ht="15" customHeight="1" spans="2:18">
      <c r="B13" s="42" t="s">
        <v>325</v>
      </c>
      <c r="C13" s="30" t="s">
        <v>326</v>
      </c>
      <c r="D13" s="31">
        <f>'7'!D13+'13'!D13</f>
        <v>0</v>
      </c>
      <c r="E13" s="26">
        <f>'7'!E13+'13'!E13</f>
        <v>0</v>
      </c>
      <c r="F13" s="32">
        <f>'7'!F13+'13'!F13</f>
        <v>0</v>
      </c>
      <c r="G13" s="38">
        <f>'7'!G13+'13'!G13</f>
        <v>0</v>
      </c>
      <c r="H13" s="32">
        <f>'7'!H13+'13'!H13</f>
        <v>0</v>
      </c>
      <c r="I13" s="88">
        <f>'7'!I13+'13'!I13</f>
        <v>0</v>
      </c>
      <c r="J13" s="91">
        <f>'7'!J13+'13'!J13</f>
        <v>0</v>
      </c>
      <c r="K13" s="32">
        <f>'7'!K13+'13'!K13</f>
        <v>0</v>
      </c>
      <c r="L13" s="32">
        <f>'7'!L13+'13'!L13</f>
        <v>0</v>
      </c>
      <c r="M13" s="32">
        <f>'7'!M13+'13'!M13</f>
        <v>0</v>
      </c>
      <c r="N13" s="32">
        <f>'7'!N13+'13'!N13</f>
        <v>0</v>
      </c>
      <c r="O13" s="32">
        <f>'7'!O13+'13'!O13</f>
        <v>0</v>
      </c>
      <c r="P13" s="32">
        <f>'7'!P13+'13'!P13</f>
        <v>0</v>
      </c>
      <c r="Q13" s="32">
        <f>'7'!Q13+'13'!Q13</f>
        <v>0</v>
      </c>
      <c r="R13" s="112">
        <f>'7'!R13+'13'!R13</f>
        <v>0</v>
      </c>
    </row>
    <row r="14" ht="37.15" customHeight="1" spans="2:18">
      <c r="B14" s="43" t="s">
        <v>327</v>
      </c>
      <c r="C14" s="44" t="s">
        <v>328</v>
      </c>
      <c r="D14" s="45" t="s">
        <v>66</v>
      </c>
      <c r="E14" s="46" t="s">
        <v>66</v>
      </c>
      <c r="F14" s="46" t="s">
        <v>66</v>
      </c>
      <c r="G14" s="47" t="s">
        <v>66</v>
      </c>
      <c r="H14" s="46" t="s">
        <v>66</v>
      </c>
      <c r="I14" s="92" t="s">
        <v>66</v>
      </c>
      <c r="J14" s="58">
        <f>'7'!J14+'13'!J14</f>
        <v>0</v>
      </c>
      <c r="K14" s="57">
        <f>'7'!K14+'13'!K14</f>
        <v>0</v>
      </c>
      <c r="L14" s="57">
        <f>'7'!L14+'13'!L14</f>
        <v>0</v>
      </c>
      <c r="M14" s="57">
        <f>'7'!M14+'13'!M14</f>
        <v>0</v>
      </c>
      <c r="N14" s="57">
        <f>'7'!N14+'13'!N14</f>
        <v>0</v>
      </c>
      <c r="O14" s="57">
        <f>'7'!O14+'13'!O14</f>
        <v>0</v>
      </c>
      <c r="P14" s="57">
        <f>'7'!P14+'13'!P14</f>
        <v>0</v>
      </c>
      <c r="Q14" s="57">
        <f>'7'!Q14+'13'!Q14</f>
        <v>0</v>
      </c>
      <c r="R14" s="114">
        <f>'7'!R14+'13'!R14</f>
        <v>0</v>
      </c>
    </row>
    <row r="15" ht="27.6" customHeight="1" spans="2:18">
      <c r="B15" s="40" t="s">
        <v>329</v>
      </c>
      <c r="C15" s="41" t="s">
        <v>330</v>
      </c>
      <c r="D15" s="48" t="s">
        <v>66</v>
      </c>
      <c r="E15" s="49" t="s">
        <v>66</v>
      </c>
      <c r="F15" s="49" t="s">
        <v>66</v>
      </c>
      <c r="G15" s="49" t="s">
        <v>66</v>
      </c>
      <c r="H15" s="49" t="s">
        <v>66</v>
      </c>
      <c r="I15" s="93" t="s">
        <v>66</v>
      </c>
      <c r="J15" s="58">
        <f>'7'!J15+'13'!J15</f>
        <v>0</v>
      </c>
      <c r="K15" s="32">
        <f>'7'!K15+'13'!K15</f>
        <v>0</v>
      </c>
      <c r="L15" s="32">
        <f>'7'!L15+'13'!L15</f>
        <v>0</v>
      </c>
      <c r="M15" s="32">
        <f>'7'!M15+'13'!M15</f>
        <v>0</v>
      </c>
      <c r="N15" s="32">
        <f>'7'!N15+'13'!N15</f>
        <v>0</v>
      </c>
      <c r="O15" s="32">
        <f>'7'!O15+'13'!O15</f>
        <v>0</v>
      </c>
      <c r="P15" s="32">
        <f>'7'!P15+'13'!P15</f>
        <v>0</v>
      </c>
      <c r="Q15" s="32">
        <f>'7'!Q15+'13'!Q15</f>
        <v>0</v>
      </c>
      <c r="R15" s="115">
        <f>'7'!R15+'13'!R15</f>
        <v>0</v>
      </c>
    </row>
    <row r="16" ht="16.9" customHeight="1" spans="1:18">
      <c r="A16" s="50">
        <v>20</v>
      </c>
      <c r="B16" s="23" t="s">
        <v>331</v>
      </c>
      <c r="C16" s="24" t="s">
        <v>320</v>
      </c>
      <c r="D16" s="51" t="s">
        <v>66</v>
      </c>
      <c r="E16" s="52" t="s">
        <v>66</v>
      </c>
      <c r="F16" s="52" t="s">
        <v>66</v>
      </c>
      <c r="G16" s="53" t="s">
        <v>66</v>
      </c>
      <c r="H16" s="52" t="s">
        <v>66</v>
      </c>
      <c r="I16" s="94" t="s">
        <v>66</v>
      </c>
      <c r="J16" s="58">
        <f>'7'!J16+'13'!J16</f>
        <v>0</v>
      </c>
      <c r="K16" s="26">
        <f>'7'!K16+'13'!K16</f>
        <v>0</v>
      </c>
      <c r="L16" s="26">
        <f>'7'!L16+'13'!L16</f>
        <v>0</v>
      </c>
      <c r="M16" s="26">
        <f>'7'!M16+'13'!M16</f>
        <v>0</v>
      </c>
      <c r="N16" s="26">
        <f>'7'!N16+'13'!N16</f>
        <v>0</v>
      </c>
      <c r="O16" s="26">
        <f>'7'!O16+'13'!O16</f>
        <v>0</v>
      </c>
      <c r="P16" s="26">
        <f>'7'!P16+'13'!P16</f>
        <v>0</v>
      </c>
      <c r="Q16" s="26">
        <f>'7'!Q16+'13'!Q16</f>
        <v>0</v>
      </c>
      <c r="R16" s="116">
        <f>'7'!R16+'13'!R16</f>
        <v>0</v>
      </c>
    </row>
    <row r="17" ht="15.6" customHeight="1" spans="2:18">
      <c r="B17" s="23" t="s">
        <v>332</v>
      </c>
      <c r="C17" s="24" t="s">
        <v>324</v>
      </c>
      <c r="D17" s="54" t="s">
        <v>66</v>
      </c>
      <c r="E17" s="52" t="s">
        <v>66</v>
      </c>
      <c r="F17" s="52" t="s">
        <v>66</v>
      </c>
      <c r="G17" s="52" t="s">
        <v>66</v>
      </c>
      <c r="H17" s="52" t="s">
        <v>66</v>
      </c>
      <c r="I17" s="94" t="s">
        <v>66</v>
      </c>
      <c r="J17" s="58">
        <f>'7'!J17+'13'!J17</f>
        <v>0</v>
      </c>
      <c r="K17" s="26">
        <f>'7'!K17+'13'!K17</f>
        <v>0</v>
      </c>
      <c r="L17" s="26">
        <f>'7'!L17+'13'!L17</f>
        <v>0</v>
      </c>
      <c r="M17" s="26">
        <f>'7'!M17+'13'!M17</f>
        <v>0</v>
      </c>
      <c r="N17" s="26">
        <f>'7'!N17+'13'!N17</f>
        <v>0</v>
      </c>
      <c r="O17" s="26">
        <f>'7'!O17+'13'!O17</f>
        <v>0</v>
      </c>
      <c r="P17" s="26">
        <f>'7'!P17+'13'!P17</f>
        <v>0</v>
      </c>
      <c r="Q17" s="26">
        <f>'7'!Q17+'13'!Q17</f>
        <v>0</v>
      </c>
      <c r="R17" s="116">
        <f>'7'!R17+'13'!R17</f>
        <v>0</v>
      </c>
    </row>
    <row r="18" ht="15.6" customHeight="1" spans="2:18">
      <c r="B18" s="20" t="s">
        <v>333</v>
      </c>
      <c r="C18" s="55" t="s">
        <v>326</v>
      </c>
      <c r="D18" s="21" t="s">
        <v>66</v>
      </c>
      <c r="E18" s="22" t="s">
        <v>66</v>
      </c>
      <c r="F18" s="22" t="s">
        <v>66</v>
      </c>
      <c r="G18" s="22" t="s">
        <v>66</v>
      </c>
      <c r="H18" s="22" t="s">
        <v>66</v>
      </c>
      <c r="I18" s="85" t="s">
        <v>66</v>
      </c>
      <c r="J18" s="58">
        <f>'7'!J18+'13'!J18</f>
        <v>0</v>
      </c>
      <c r="K18" s="95">
        <f>'7'!K18+'13'!K18</f>
        <v>0</v>
      </c>
      <c r="L18" s="95">
        <f>'7'!L18+'13'!L18</f>
        <v>0</v>
      </c>
      <c r="M18" s="95">
        <f>'7'!M18+'13'!M18</f>
        <v>0</v>
      </c>
      <c r="N18" s="95">
        <f>'7'!N18+'13'!N18</f>
        <v>0</v>
      </c>
      <c r="O18" s="95">
        <f>'7'!O18+'13'!O18</f>
        <v>0</v>
      </c>
      <c r="P18" s="95">
        <f>'7'!P18+'13'!P18</f>
        <v>0</v>
      </c>
      <c r="Q18" s="95">
        <f>'7'!Q18+'13'!Q18</f>
        <v>0</v>
      </c>
      <c r="R18" s="117">
        <f>'7'!R18+'13'!R18</f>
        <v>0</v>
      </c>
    </row>
    <row r="19" ht="25.9" customHeight="1" spans="2:18">
      <c r="B19" s="43" t="s">
        <v>334</v>
      </c>
      <c r="C19" s="44" t="s">
        <v>359</v>
      </c>
      <c r="D19" s="56">
        <f>'7'!D19+'13'!D19</f>
        <v>0</v>
      </c>
      <c r="E19" s="57">
        <f>'7'!E19+'13'!E19</f>
        <v>0</v>
      </c>
      <c r="F19" s="57">
        <f>'7'!F19+'13'!F19</f>
        <v>0</v>
      </c>
      <c r="G19" s="57">
        <f>'7'!G19+'13'!G19</f>
        <v>0</v>
      </c>
      <c r="H19" s="57">
        <f>'7'!H19+'13'!H19</f>
        <v>0</v>
      </c>
      <c r="I19" s="96">
        <f>'7'!I19+'13'!I19</f>
        <v>0</v>
      </c>
      <c r="J19" s="97">
        <f>'7'!J19+'13'!J19</f>
        <v>0</v>
      </c>
      <c r="K19" s="57">
        <f>'7'!K19+'13'!K19</f>
        <v>0</v>
      </c>
      <c r="L19" s="57">
        <f>'7'!L19+'13'!L19</f>
        <v>0</v>
      </c>
      <c r="M19" s="57">
        <f>'7'!M19+'13'!M19</f>
        <v>0</v>
      </c>
      <c r="N19" s="57">
        <f>'7'!N19+'13'!N19</f>
        <v>0</v>
      </c>
      <c r="O19" s="57">
        <f>'7'!O19+'13'!O19</f>
        <v>0</v>
      </c>
      <c r="P19" s="57">
        <f>'7'!P19+'13'!P19</f>
        <v>0</v>
      </c>
      <c r="Q19" s="57">
        <f>'7'!Q19+'13'!Q19</f>
        <v>0</v>
      </c>
      <c r="R19" s="118">
        <f>'7'!R19+'13'!R19</f>
        <v>0</v>
      </c>
    </row>
    <row r="20" ht="26.45" customHeight="1" spans="2:18">
      <c r="B20" s="40" t="s">
        <v>336</v>
      </c>
      <c r="C20" s="41" t="s">
        <v>337</v>
      </c>
      <c r="D20" s="58">
        <f>'7'!D20+'13'!D20</f>
        <v>0</v>
      </c>
      <c r="E20" s="32">
        <f>'7'!E20+'13'!E20</f>
        <v>0</v>
      </c>
      <c r="F20" s="32">
        <f>'7'!F20+'13'!F20</f>
        <v>0</v>
      </c>
      <c r="G20" s="32">
        <f>'7'!G20+'13'!G20</f>
        <v>0</v>
      </c>
      <c r="H20" s="32">
        <f>'7'!H20+'13'!H20</f>
        <v>0</v>
      </c>
      <c r="I20" s="88">
        <f>'7'!I20+'13'!I20</f>
        <v>0</v>
      </c>
      <c r="J20" s="58">
        <f>'7'!J20+'13'!J20</f>
        <v>0</v>
      </c>
      <c r="K20" s="32">
        <f>'7'!K20+'13'!K20</f>
        <v>0</v>
      </c>
      <c r="L20" s="32">
        <f>'7'!L20+'13'!L20</f>
        <v>0</v>
      </c>
      <c r="M20" s="32">
        <f>'7'!M20+'13'!M20</f>
        <v>0</v>
      </c>
      <c r="N20" s="32">
        <f>'7'!N20+'13'!N20</f>
        <v>0</v>
      </c>
      <c r="O20" s="32">
        <f>'7'!O20+'13'!O20</f>
        <v>0</v>
      </c>
      <c r="P20" s="32">
        <f>'7'!P20+'13'!P20</f>
        <v>0</v>
      </c>
      <c r="Q20" s="32">
        <f>'7'!Q20+'13'!Q20</f>
        <v>0</v>
      </c>
      <c r="R20" s="112">
        <f>'7'!R20+'13'!R20</f>
        <v>0</v>
      </c>
    </row>
    <row r="21" ht="15.6" customHeight="1" spans="2:18">
      <c r="B21" s="59" t="s">
        <v>338</v>
      </c>
      <c r="C21" s="60" t="s">
        <v>339</v>
      </c>
      <c r="D21" s="61">
        <f>'7'!D21+'13'!D21</f>
        <v>0</v>
      </c>
      <c r="E21" s="38">
        <f>'7'!E21+'13'!E21</f>
        <v>0</v>
      </c>
      <c r="F21" s="38">
        <f>'7'!F21+'13'!F21</f>
        <v>0</v>
      </c>
      <c r="G21" s="38">
        <f>'7'!G21+'13'!G21</f>
        <v>0</v>
      </c>
      <c r="H21" s="38">
        <f>'7'!H21+'13'!H21</f>
        <v>0</v>
      </c>
      <c r="I21" s="98">
        <f>'7'!I21+'13'!I21</f>
        <v>0</v>
      </c>
      <c r="J21" s="25">
        <f>'7'!J21+'13'!J21</f>
        <v>0</v>
      </c>
      <c r="K21" s="26">
        <f>'7'!K21+'13'!K21</f>
        <v>0</v>
      </c>
      <c r="L21" s="26">
        <f>'7'!L21+'13'!L21</f>
        <v>0</v>
      </c>
      <c r="M21" s="26">
        <f>'7'!M21+'13'!M21</f>
        <v>0</v>
      </c>
      <c r="N21" s="26">
        <f>'7'!N21+'13'!N21</f>
        <v>0</v>
      </c>
      <c r="O21" s="26">
        <f>'7'!O21+'13'!O21</f>
        <v>0</v>
      </c>
      <c r="P21" s="26">
        <f>'7'!P21+'13'!P21</f>
        <v>0</v>
      </c>
      <c r="Q21" s="26">
        <f>'7'!Q21+'13'!Q21</f>
        <v>0</v>
      </c>
      <c r="R21" s="111">
        <f>'7'!R21+'13'!R21</f>
        <v>0</v>
      </c>
    </row>
    <row r="22" ht="30.6" customHeight="1" spans="2:18">
      <c r="B22" s="62" t="s">
        <v>340</v>
      </c>
      <c r="C22" s="63" t="s">
        <v>341</v>
      </c>
      <c r="D22" s="64">
        <f>'7'!D22+'13'!D22</f>
        <v>0</v>
      </c>
      <c r="E22" s="65">
        <f>'7'!E22+'13'!E22</f>
        <v>0</v>
      </c>
      <c r="F22" s="65">
        <f>'7'!F22+'13'!F22</f>
        <v>0</v>
      </c>
      <c r="G22" s="65">
        <f>'7'!G22+'13'!G22</f>
        <v>0</v>
      </c>
      <c r="H22" s="65">
        <f>'7'!H22+'13'!H22</f>
        <v>0</v>
      </c>
      <c r="I22" s="99">
        <f>'7'!I22+'13'!I22</f>
        <v>0</v>
      </c>
      <c r="J22" s="64">
        <f>'7'!J22+'13'!J22</f>
        <v>0</v>
      </c>
      <c r="K22" s="65">
        <f>'7'!K22+'13'!K22</f>
        <v>0</v>
      </c>
      <c r="L22" s="65">
        <f>'7'!L22+'13'!L22</f>
        <v>0</v>
      </c>
      <c r="M22" s="65">
        <f>'7'!M22+'13'!M22</f>
        <v>0</v>
      </c>
      <c r="N22" s="65">
        <f>'7'!N22+'13'!N22</f>
        <v>0</v>
      </c>
      <c r="O22" s="65">
        <f>'7'!O22+'13'!O22</f>
        <v>0</v>
      </c>
      <c r="P22" s="65">
        <f>'7'!P22+'13'!P22</f>
        <v>0</v>
      </c>
      <c r="Q22" s="65">
        <f>'7'!Q22+'13'!Q22</f>
        <v>0</v>
      </c>
      <c r="R22" s="119">
        <f>'7'!R22+'13'!R22</f>
        <v>0</v>
      </c>
    </row>
    <row r="23" ht="20.45" customHeight="1" spans="2:18">
      <c r="B23" s="62" t="s">
        <v>342</v>
      </c>
      <c r="C23" s="63" t="s">
        <v>343</v>
      </c>
      <c r="D23" s="66">
        <f>'7'!D23+'13'!D23</f>
        <v>0.5</v>
      </c>
      <c r="E23" s="65">
        <f>'7'!E23+'13'!E23</f>
        <v>0.5</v>
      </c>
      <c r="F23" s="65">
        <f>'7'!F23+'13'!F23</f>
        <v>0</v>
      </c>
      <c r="G23" s="65">
        <f>'7'!G23+'13'!G23</f>
        <v>0</v>
      </c>
      <c r="H23" s="65">
        <f>'7'!H23+'13'!H23</f>
        <v>0</v>
      </c>
      <c r="I23" s="99">
        <f>'7'!I23+'13'!I23</f>
        <v>0</v>
      </c>
      <c r="J23" s="64">
        <f>'7'!J23+'13'!J23</f>
        <v>1</v>
      </c>
      <c r="K23" s="65">
        <f>'7'!K23+'13'!K23</f>
        <v>0</v>
      </c>
      <c r="L23" s="65">
        <f>'7'!L23+'13'!L23</f>
        <v>0</v>
      </c>
      <c r="M23" s="65">
        <f>'7'!M23+'13'!M23</f>
        <v>0</v>
      </c>
      <c r="N23" s="65">
        <f>'7'!N23+'13'!N23</f>
        <v>1</v>
      </c>
      <c r="O23" s="65">
        <f>'7'!O23+'13'!O23</f>
        <v>0</v>
      </c>
      <c r="P23" s="65">
        <f>'7'!P23+'13'!P23</f>
        <v>0</v>
      </c>
      <c r="Q23" s="65">
        <f>'7'!Q23+'13'!Q23</f>
        <v>0</v>
      </c>
      <c r="R23" s="119">
        <f>'7'!R23+'13'!R23</f>
        <v>1</v>
      </c>
    </row>
    <row r="24" ht="19.15" customHeight="1" spans="2:18">
      <c r="B24" s="62" t="s">
        <v>344</v>
      </c>
      <c r="C24" s="63" t="s">
        <v>345</v>
      </c>
      <c r="D24" s="64">
        <f>'7'!D24+'13'!D24</f>
        <v>0</v>
      </c>
      <c r="E24" s="65">
        <f>'7'!E24+'13'!E24</f>
        <v>0</v>
      </c>
      <c r="F24" s="65">
        <f>'7'!F24+'13'!F24</f>
        <v>0</v>
      </c>
      <c r="G24" s="65">
        <f>'7'!G24+'13'!G24</f>
        <v>0</v>
      </c>
      <c r="H24" s="65">
        <f>'7'!H24+'13'!H24</f>
        <v>0</v>
      </c>
      <c r="I24" s="99">
        <f>'7'!I24+'13'!I24</f>
        <v>0</v>
      </c>
      <c r="J24" s="64">
        <f>'7'!J24+'13'!J24</f>
        <v>0</v>
      </c>
      <c r="K24" s="65">
        <f>'7'!K24+'13'!K24</f>
        <v>0</v>
      </c>
      <c r="L24" s="65">
        <f>'7'!L24+'13'!L24</f>
        <v>0</v>
      </c>
      <c r="M24" s="65">
        <f>'7'!M24+'13'!M24</f>
        <v>0</v>
      </c>
      <c r="N24" s="65">
        <f>'7'!N24+'13'!N24</f>
        <v>0</v>
      </c>
      <c r="O24" s="100">
        <f>'7'!O24+'13'!O24</f>
        <v>0</v>
      </c>
      <c r="P24" s="100">
        <f>'7'!P24+'13'!P24</f>
        <v>0</v>
      </c>
      <c r="Q24" s="65">
        <f>'7'!Q24+'13'!Q24</f>
        <v>0</v>
      </c>
      <c r="R24" s="119">
        <f>'7'!R24+'13'!R24</f>
        <v>0</v>
      </c>
    </row>
    <row r="25" ht="31.15" customHeight="1" spans="2:18">
      <c r="B25" s="67" t="s">
        <v>346</v>
      </c>
      <c r="C25" s="68" t="s">
        <v>347</v>
      </c>
      <c r="D25" s="69">
        <f>'7'!D25+'13'!D25</f>
        <v>3.5</v>
      </c>
      <c r="E25" s="69">
        <f>'7'!E25+'13'!E25</f>
        <v>3.5</v>
      </c>
      <c r="F25" s="69">
        <f>'7'!F25+'13'!F25</f>
        <v>0</v>
      </c>
      <c r="G25" s="69">
        <f>'7'!G25+'13'!G25</f>
        <v>0</v>
      </c>
      <c r="H25" s="69">
        <f>'7'!H25+'13'!H25</f>
        <v>0</v>
      </c>
      <c r="I25" s="101">
        <f>'7'!I25+'13'!I25</f>
        <v>0</v>
      </c>
      <c r="J25" s="102">
        <f>'7'!J25+'13'!J25</f>
        <v>3</v>
      </c>
      <c r="K25" s="103">
        <f>'7'!K25+'13'!K25</f>
        <v>0</v>
      </c>
      <c r="L25" s="69">
        <f>'7'!L25+'13'!L25</f>
        <v>0</v>
      </c>
      <c r="M25" s="69">
        <f>'7'!M25+'13'!M25</f>
        <v>1</v>
      </c>
      <c r="N25" s="69">
        <f>'7'!N25+'13'!N25</f>
        <v>1</v>
      </c>
      <c r="O25" s="69">
        <f>'7'!O25+'13'!O25</f>
        <v>0</v>
      </c>
      <c r="P25" s="69">
        <f>'7'!P25+'13'!P25</f>
        <v>1</v>
      </c>
      <c r="Q25" s="69">
        <f>'7'!Q25+'13'!Q25</f>
        <v>0</v>
      </c>
      <c r="R25" s="120">
        <f>'7'!R25+'13'!R25</f>
        <v>3</v>
      </c>
    </row>
    <row r="26" ht="15" customHeight="1" spans="4:19">
      <c r="D26" s="70">
        <f>'ba2'!D11+'ba6'!D6+'ba6'!D7+'ba6'!D8+'ba6'!D17+'ba7'!D19+'ba7'!D22+'ba7'!D23+'ba7'!D24+'ba5'!D31+'ba6'!D9+'ba6'!D11+'ba6'!D12</f>
        <v>3.5</v>
      </c>
      <c r="E26" s="70">
        <f>'ba2'!E11+'ba6'!E6+'ba6'!E7+'ba6'!E8+'ba6'!E17+'ba7'!E19+'ba7'!E22+'ba7'!E23+'ba7'!E24+'ba5'!E31+'ba6'!E9+'ba6'!E11+'ba6'!E12</f>
        <v>3.5</v>
      </c>
      <c r="F26" s="70">
        <f>'ba2'!F11+'ba6'!F6+'ba6'!F7+'ba6'!F8+'ba6'!F17+'ba7'!F19+'ba7'!F22+'ba7'!F23+'ba7'!F24+'ba5'!F31+'ba6'!F9+'ba6'!F11+'ba6'!F12</f>
        <v>0</v>
      </c>
      <c r="G26" s="70">
        <f>'ba2'!G11+'ba6'!G6+'ba6'!G7+'ba6'!G8+'ba6'!G17+'ba7'!G19+'ba7'!G22+'ba7'!G23+'ba7'!G24+'ba5'!G31+'ba6'!G9+'ba6'!G11+'ba6'!G12</f>
        <v>0</v>
      </c>
      <c r="H26" s="70">
        <f>'ba2'!H11+'ba6'!H6+'ba6'!H7+'ba6'!H8+'ba6'!H17+'ba7'!H19+'ba7'!H22+'ba7'!H23+'ba7'!H24+'ba5'!H31+'ba6'!H9+'ba6'!H11+'ba6'!H12</f>
        <v>0</v>
      </c>
      <c r="I26" s="70">
        <f>'ba2'!I11+'ba6'!I6+'ba6'!I7+'ba6'!I8+'ba6'!I17+'ba7'!I19+'ba7'!I22+'ba7'!I23+'ba7'!I24+'ba5'!I31+'ba6'!I9+'ba6'!I11+'ba6'!I12</f>
        <v>0</v>
      </c>
      <c r="J26" s="70">
        <f>'ba2'!J11+'ba6'!J6+'ba6'!J7+'ba6'!J8+'ba6'!J17+'ba7'!J19+'ba7'!J22+'ba7'!J23+'ba7'!J24+J14+'ba6'!J9+'ba5'!J31+'ba6'!J10+'ba6'!J11+'ba6'!J12</f>
        <v>3</v>
      </c>
      <c r="K26" s="70">
        <f>'ba2'!K11+'ba6'!K6+'ba6'!K7+'ba6'!K8+'ba6'!K17+'ba7'!K19+'ba7'!K22+'ba7'!K23+'ba7'!K24+K14+'ba6'!K9+'ba5'!K31+'ba6'!K10+'ba6'!K11+'ba6'!K12</f>
        <v>0</v>
      </c>
      <c r="L26" s="70">
        <f>'ba2'!L11+'ba6'!L6+'ba6'!L7+'ba6'!L8+'ba6'!L17+'ba7'!L19+'ba7'!L22+'ba7'!L23+'ba7'!L24+L14+'ba6'!L9+'ba5'!L31+'ba6'!L10+'ba6'!L11+'ba6'!L12</f>
        <v>0</v>
      </c>
      <c r="M26" s="70">
        <f>'ba2'!M11+'ba6'!M6+'ba6'!M7+'ba6'!M8+'ba6'!M17+'ba7'!M19+'ba7'!M22+'ba7'!M23+'ba7'!M24+M14+'ba6'!M9+'ba5'!M31+'ba6'!M10+'ba6'!M11+'ba6'!M12</f>
        <v>1</v>
      </c>
      <c r="N26" s="70">
        <f>'ba2'!N11+'ba6'!N6+'ba6'!N7+'ba6'!N8+'ba6'!N17+'ba7'!N19+'ba7'!N22+'ba7'!N23+'ba7'!N24+N14+'ba6'!N9+'ba5'!N31+'ba6'!N10+'ba6'!N11+'ba6'!N12</f>
        <v>1</v>
      </c>
      <c r="O26" s="70">
        <f>'ba2'!O11+'ba6'!O6+'ba6'!O7+'ba6'!O8+'ba6'!O17+'ba7'!O19+'ba7'!O22+'ba7'!O23+'ba7'!O24+O14+'ba6'!O9+'ba6'!O10+'ba6'!O11+'ba6'!O12</f>
        <v>0</v>
      </c>
      <c r="P26" s="70">
        <f>'ba2'!P11+'ba6'!P6+'ba6'!P7+'ba6'!P8+'ba6'!P17+'ba7'!P19+'ba7'!P22+'ba7'!P23+'ba7'!P24+P14+'ba6'!P9+'ba6'!P10+'ba6'!P11+'ba6'!P12</f>
        <v>1</v>
      </c>
      <c r="Q26" s="70">
        <f>'ba2'!Q11+'ba6'!Q6+'ba6'!Q7+'ba6'!Q8+'ba6'!Q17+'ba7'!Q19+'ba7'!Q22+'ba7'!Q23+'ba7'!Q24+Q14+'ba6'!Q9+'ba6'!Q10+'ba6'!Q11+'ba6'!Q12</f>
        <v>0</v>
      </c>
      <c r="R26" s="70">
        <f>'ba2'!R11+'ba6'!R6+'ba6'!R7+'ba6'!R8+'ba6'!R17+'ba7'!R19+'ba7'!R22+'ba7'!R23+'ba7'!R24+R14+'ba6'!R9+'ba5'!R31+'ba6'!R10+'ba6'!R11+'ba6'!R12</f>
        <v>3</v>
      </c>
      <c r="S26" s="70"/>
    </row>
    <row r="27" spans="4:19">
      <c r="D27" s="70"/>
      <c r="E27" s="70"/>
      <c r="F27" s="70"/>
      <c r="G27" s="70"/>
      <c r="H27" s="70"/>
      <c r="I27" s="70"/>
      <c r="J27" s="70"/>
      <c r="K27" s="70"/>
      <c r="L27" s="70"/>
      <c r="M27" s="70"/>
      <c r="N27" s="70"/>
      <c r="O27" s="70"/>
      <c r="P27" s="70"/>
      <c r="Q27" s="70"/>
      <c r="R27" s="70"/>
      <c r="S27" s="70"/>
    </row>
    <row r="28" spans="4:4">
      <c r="D28" s="71"/>
    </row>
    <row r="30" spans="4:4">
      <c r="D30" s="71"/>
    </row>
  </sheetData>
  <sheetProtection password="83B8" sheet="1" selectLockedCells="1" formatCells="0" autoFilter="0"/>
  <mergeCells count="19">
    <mergeCell ref="D1:I1"/>
    <mergeCell ref="J1:R1"/>
    <mergeCell ref="F2:I2"/>
    <mergeCell ref="K2:L2"/>
    <mergeCell ref="M2:Q2"/>
    <mergeCell ref="F3:G3"/>
    <mergeCell ref="H3:I3"/>
    <mergeCell ref="B1:B4"/>
    <mergeCell ref="C1:C4"/>
    <mergeCell ref="J2:J4"/>
    <mergeCell ref="K3:K4"/>
    <mergeCell ref="L3:L4"/>
    <mergeCell ref="M3:M4"/>
    <mergeCell ref="N3:N4"/>
    <mergeCell ref="O3:O4"/>
    <mergeCell ref="P3:P4"/>
    <mergeCell ref="Q3:Q4"/>
    <mergeCell ref="R2:R4"/>
    <mergeCell ref="D2:E3"/>
  </mergeCells>
  <conditionalFormatting sqref="D6">
    <cfRule type="expression" dxfId="2" priority="190" stopIfTrue="1">
      <formula>IF($J$6&lt;&gt;0,$D$6=0)</formula>
    </cfRule>
    <cfRule type="cellIs" dxfId="0" priority="191" stopIfTrue="1" operator="lessThan">
      <formula>$F$6+$H$6</formula>
    </cfRule>
  </conditionalFormatting>
  <conditionalFormatting sqref="E6">
    <cfRule type="cellIs" dxfId="0" priority="222" stopIfTrue="1" operator="greaterThan">
      <formula>$D$6</formula>
    </cfRule>
    <cfRule type="expression" dxfId="2" priority="223" stopIfTrue="1">
      <formula>IF($J$6&lt;&gt;0,$E$6=0)</formula>
    </cfRule>
    <cfRule type="cellIs" dxfId="0" priority="224" stopIfTrue="1" operator="lessThan">
      <formula>$G$6+$I$6</formula>
    </cfRule>
  </conditionalFormatting>
  <conditionalFormatting sqref="G6">
    <cfRule type="cellIs" dxfId="0" priority="172" stopIfTrue="1" operator="greaterThan">
      <formula>$F$6</formula>
    </cfRule>
  </conditionalFormatting>
  <conditionalFormatting sqref="I6">
    <cfRule type="cellIs" dxfId="0" priority="174" stopIfTrue="1" operator="greaterThan">
      <formula>$H$6</formula>
    </cfRule>
  </conditionalFormatting>
  <conditionalFormatting sqref="J6">
    <cfRule type="cellIs" dxfId="0" priority="427" stopIfTrue="1" operator="notEqual">
      <formula>SUM($M$6:$Q$6)</formula>
    </cfRule>
    <cfRule type="cellIs" dxfId="0" priority="428" stopIfTrue="1" operator="lessThan">
      <formula>$K$6+$L$6</formula>
    </cfRule>
  </conditionalFormatting>
  <conditionalFormatting sqref="K6:R6">
    <cfRule type="cellIs" dxfId="0" priority="176" stopIfTrue="1" operator="greaterThan">
      <formula>$J$6</formula>
    </cfRule>
  </conditionalFormatting>
  <conditionalFormatting sqref="D7">
    <cfRule type="expression" dxfId="2" priority="192" stopIfTrue="1">
      <formula>IF($J$7&lt;&gt;0,$D$7=0)</formula>
    </cfRule>
    <cfRule type="cellIs" dxfId="0" priority="193" stopIfTrue="1" operator="lessThan">
      <formula>$F$7+$H$7</formula>
    </cfRule>
  </conditionalFormatting>
  <conditionalFormatting sqref="E7">
    <cfRule type="cellIs" dxfId="0" priority="225" stopIfTrue="1" operator="greaterThan">
      <formula>$D$7</formula>
    </cfRule>
    <cfRule type="expression" dxfId="2" priority="226" stopIfTrue="1">
      <formula>IF($J$7&lt;&gt;0,$E$7=0)</formula>
    </cfRule>
    <cfRule type="cellIs" dxfId="0" priority="227" stopIfTrue="1" operator="lessThan">
      <formula>$G$7+$I$7</formula>
    </cfRule>
  </conditionalFormatting>
  <conditionalFormatting sqref="G7">
    <cfRule type="cellIs" dxfId="0" priority="173" stopIfTrue="1" operator="greaterThan">
      <formula>$F$7</formula>
    </cfRule>
  </conditionalFormatting>
  <conditionalFormatting sqref="I7">
    <cfRule type="cellIs" dxfId="0" priority="175" stopIfTrue="1" operator="greaterThan">
      <formula>$H$7</formula>
    </cfRule>
  </conditionalFormatting>
  <conditionalFormatting sqref="J7">
    <cfRule type="cellIs" dxfId="0" priority="429" stopIfTrue="1" operator="notEqual">
      <formula>SUM($M$7:$Q$7)</formula>
    </cfRule>
    <cfRule type="cellIs" dxfId="0" priority="430" stopIfTrue="1" operator="lessThan">
      <formula>$K$7+$L$7</formula>
    </cfRule>
  </conditionalFormatting>
  <conditionalFormatting sqref="K7:R7">
    <cfRule type="cellIs" dxfId="0" priority="177" stopIfTrue="1" operator="greaterThan">
      <formula>$J$7</formula>
    </cfRule>
  </conditionalFormatting>
  <conditionalFormatting sqref="D8">
    <cfRule type="expression" dxfId="2" priority="194" stopIfTrue="1">
      <formula>IF($J$8&lt;&gt;0,$D$8=0)</formula>
    </cfRule>
    <cfRule type="cellIs" dxfId="0" priority="195" stopIfTrue="1" operator="lessThan">
      <formula>$F$8+$H$8</formula>
    </cfRule>
  </conditionalFormatting>
  <conditionalFormatting sqref="E8">
    <cfRule type="cellIs" dxfId="0" priority="228" stopIfTrue="1" operator="greaterThan">
      <formula>$D$8</formula>
    </cfRule>
    <cfRule type="expression" dxfId="2" priority="229" stopIfTrue="1">
      <formula>IF($J$8&lt;&gt;0,$E$8=0)</formula>
    </cfRule>
    <cfRule type="cellIs" dxfId="0" priority="230" stopIfTrue="1" operator="lessThan">
      <formula>$G$8+$I$8</formula>
    </cfRule>
  </conditionalFormatting>
  <conditionalFormatting sqref="G8">
    <cfRule type="cellIs" dxfId="0" priority="122" stopIfTrue="1" operator="greaterThan">
      <formula>$F$8</formula>
    </cfRule>
  </conditionalFormatting>
  <conditionalFormatting sqref="I8">
    <cfRule type="cellIs" dxfId="0" priority="128" stopIfTrue="1" operator="greaterThan">
      <formula>$H$8</formula>
    </cfRule>
  </conditionalFormatting>
  <conditionalFormatting sqref="J8">
    <cfRule type="cellIs" dxfId="0" priority="431" stopIfTrue="1" operator="notEqual">
      <formula>SUM($M$8:$Q$8)</formula>
    </cfRule>
    <cfRule type="cellIs" dxfId="0" priority="432" stopIfTrue="1" operator="lessThan">
      <formula>$K$8+$L$8</formula>
    </cfRule>
  </conditionalFormatting>
  <conditionalFormatting sqref="K8:R8">
    <cfRule type="cellIs" dxfId="0" priority="141" stopIfTrue="1" operator="greaterThan">
      <formula>$J$8</formula>
    </cfRule>
  </conditionalFormatting>
  <conditionalFormatting sqref="D9">
    <cfRule type="expression" dxfId="2" priority="196" stopIfTrue="1">
      <formula>IF($J$9&lt;&gt;0,$D$9=0)</formula>
    </cfRule>
    <cfRule type="cellIs" dxfId="0" priority="197" stopIfTrue="1" operator="lessThan">
      <formula>$F$9+$H$9</formula>
    </cfRule>
  </conditionalFormatting>
  <conditionalFormatting sqref="E9">
    <cfRule type="cellIs" dxfId="0" priority="231" stopIfTrue="1" operator="greaterThan">
      <formula>$D$9</formula>
    </cfRule>
    <cfRule type="expression" dxfId="2" priority="232" stopIfTrue="1">
      <formula>IF($J$9&lt;&gt;0,$E$9=0)</formula>
    </cfRule>
    <cfRule type="cellIs" dxfId="0" priority="233" stopIfTrue="1" operator="lessThan">
      <formula>$G$9+$I$9</formula>
    </cfRule>
  </conditionalFormatting>
  <conditionalFormatting sqref="G9">
    <cfRule type="cellIs" dxfId="0" priority="117" stopIfTrue="1" operator="greaterThan">
      <formula>$F$9</formula>
    </cfRule>
  </conditionalFormatting>
  <conditionalFormatting sqref="I9">
    <cfRule type="cellIs" dxfId="0" priority="127" stopIfTrue="1" operator="greaterThan">
      <formula>$H$9</formula>
    </cfRule>
  </conditionalFormatting>
  <conditionalFormatting sqref="J9">
    <cfRule type="cellIs" dxfId="0" priority="433" stopIfTrue="1" operator="notEqual">
      <formula>SUM($M$9:$Q$9)</formula>
    </cfRule>
    <cfRule type="cellIs" dxfId="0" priority="434" stopIfTrue="1" operator="lessThan">
      <formula>$K$9+$L$9</formula>
    </cfRule>
  </conditionalFormatting>
  <conditionalFormatting sqref="K9:R9">
    <cfRule type="cellIs" dxfId="0" priority="142" stopIfTrue="1" operator="greaterThan">
      <formula>$J$9</formula>
    </cfRule>
  </conditionalFormatting>
  <conditionalFormatting sqref="D10">
    <cfRule type="expression" dxfId="2" priority="198" stopIfTrue="1">
      <formula>IF($J$10&lt;&gt;0,$D$10=0)</formula>
    </cfRule>
    <cfRule type="cellIs" dxfId="0" priority="199" stopIfTrue="1" operator="lessThan">
      <formula>$F$10+$H$10</formula>
    </cfRule>
  </conditionalFormatting>
  <conditionalFormatting sqref="E10">
    <cfRule type="cellIs" dxfId="0" priority="234" stopIfTrue="1" operator="greaterThan">
      <formula>$D$10</formula>
    </cfRule>
    <cfRule type="expression" dxfId="2" priority="235" stopIfTrue="1">
      <formula>IF($J$10&lt;&gt;0,$E$10=0)</formula>
    </cfRule>
    <cfRule type="cellIs" dxfId="0" priority="236" stopIfTrue="1" operator="lessThan">
      <formula>$G$10+$I$10</formula>
    </cfRule>
  </conditionalFormatting>
  <conditionalFormatting sqref="G10">
    <cfRule type="cellIs" dxfId="0" priority="118" stopIfTrue="1" operator="greaterThan">
      <formula>$F$10</formula>
    </cfRule>
  </conditionalFormatting>
  <conditionalFormatting sqref="I10">
    <cfRule type="cellIs" dxfId="0" priority="126" stopIfTrue="1" operator="greaterThan">
      <formula>$H$10</formula>
    </cfRule>
  </conditionalFormatting>
  <conditionalFormatting sqref="J10">
    <cfRule type="cellIs" dxfId="0" priority="435" stopIfTrue="1" operator="notEqual">
      <formula>SUM($M$10:$Q$10)</formula>
    </cfRule>
    <cfRule type="cellIs" dxfId="0" priority="436" stopIfTrue="1" operator="lessThan">
      <formula>$K$10+$L$10</formula>
    </cfRule>
  </conditionalFormatting>
  <conditionalFormatting sqref="K10:R10">
    <cfRule type="cellIs" dxfId="0" priority="143" stopIfTrue="1" operator="greaterThan">
      <formula>$J$10</formula>
    </cfRule>
  </conditionalFormatting>
  <conditionalFormatting sqref="D11">
    <cfRule type="expression" dxfId="2" priority="200" stopIfTrue="1">
      <formula>IF($J$11&lt;&gt;0,$D$11=0)</formula>
    </cfRule>
    <cfRule type="cellIs" dxfId="0" priority="201" stopIfTrue="1" operator="lessThan">
      <formula>$F$11+$H$11</formula>
    </cfRule>
  </conditionalFormatting>
  <conditionalFormatting sqref="E11">
    <cfRule type="cellIs" dxfId="0" priority="237" stopIfTrue="1" operator="greaterThan">
      <formula>$D$11</formula>
    </cfRule>
    <cfRule type="expression" dxfId="2" priority="238" stopIfTrue="1">
      <formula>IF($J$11&lt;&gt;0,$E$11=0)</formula>
    </cfRule>
    <cfRule type="cellIs" dxfId="0" priority="239" stopIfTrue="1" operator="lessThan">
      <formula>$G$11+$I$11</formula>
    </cfRule>
  </conditionalFormatting>
  <conditionalFormatting sqref="G11">
    <cfRule type="cellIs" dxfId="0" priority="119" stopIfTrue="1" operator="greaterThan">
      <formula>$F$11</formula>
    </cfRule>
  </conditionalFormatting>
  <conditionalFormatting sqref="I11">
    <cfRule type="cellIs" dxfId="0" priority="125" stopIfTrue="1" operator="greaterThan">
      <formula>$H$11</formula>
    </cfRule>
  </conditionalFormatting>
  <conditionalFormatting sqref="J11">
    <cfRule type="cellIs" dxfId="0" priority="437" stopIfTrue="1" operator="notEqual">
      <formula>SUM($M$11:$Q$11)</formula>
    </cfRule>
    <cfRule type="cellIs" dxfId="0" priority="438" stopIfTrue="1" operator="lessThan">
      <formula>$K$11+$L$11</formula>
    </cfRule>
  </conditionalFormatting>
  <conditionalFormatting sqref="K11:R11">
    <cfRule type="cellIs" dxfId="0" priority="144" stopIfTrue="1" operator="greaterThan">
      <formula>$J$11</formula>
    </cfRule>
  </conditionalFormatting>
  <conditionalFormatting sqref="D12">
    <cfRule type="expression" dxfId="2" priority="202" stopIfTrue="1">
      <formula>IF($J$12&lt;&gt;0,$D$12=0)</formula>
    </cfRule>
    <cfRule type="cellIs" dxfId="0" priority="203" stopIfTrue="1" operator="lessThan">
      <formula>$F$12+$H$12</formula>
    </cfRule>
  </conditionalFormatting>
  <conditionalFormatting sqref="E12">
    <cfRule type="cellIs" dxfId="0" priority="240" stopIfTrue="1" operator="greaterThan">
      <formula>$D$12</formula>
    </cfRule>
    <cfRule type="expression" dxfId="2" priority="241" stopIfTrue="1">
      <formula>IF($J$12&lt;&gt;0,$E$12=0)</formula>
    </cfRule>
    <cfRule type="cellIs" dxfId="0" priority="242" stopIfTrue="1" operator="lessThan">
      <formula>$G$12+$I$12</formula>
    </cfRule>
  </conditionalFormatting>
  <conditionalFormatting sqref="G12">
    <cfRule type="cellIs" dxfId="0" priority="120" stopIfTrue="1" operator="greaterThan">
      <formula>$F$12</formula>
    </cfRule>
  </conditionalFormatting>
  <conditionalFormatting sqref="I12">
    <cfRule type="cellIs" dxfId="0" priority="124" stopIfTrue="1" operator="greaterThan">
      <formula>$H$12</formula>
    </cfRule>
  </conditionalFormatting>
  <conditionalFormatting sqref="J12">
    <cfRule type="cellIs" dxfId="0" priority="439" stopIfTrue="1" operator="notEqual">
      <formula>SUM($M$12:$Q$12)</formula>
    </cfRule>
    <cfRule type="cellIs" dxfId="0" priority="440" stopIfTrue="1" operator="lessThan">
      <formula>$K$12+$L$12</formula>
    </cfRule>
  </conditionalFormatting>
  <conditionalFormatting sqref="K12:R12">
    <cfRule type="cellIs" dxfId="0" priority="145" stopIfTrue="1" operator="greaterThan">
      <formula>$J$12</formula>
    </cfRule>
  </conditionalFormatting>
  <conditionalFormatting sqref="D13">
    <cfRule type="expression" dxfId="2" priority="204" stopIfTrue="1">
      <formula>IF($J$13&lt;&gt;0,$D$13=0)</formula>
    </cfRule>
    <cfRule type="cellIs" dxfId="0" priority="205" stopIfTrue="1" operator="lessThan">
      <formula>$F$13+$H$13</formula>
    </cfRule>
  </conditionalFormatting>
  <conditionalFormatting sqref="E13">
    <cfRule type="cellIs" dxfId="0" priority="243" stopIfTrue="1" operator="greaterThan">
      <formula>$D$13</formula>
    </cfRule>
    <cfRule type="expression" dxfId="2" priority="244" stopIfTrue="1">
      <formula>IF($J$13&lt;&gt;0,$E$13=0)</formula>
    </cfRule>
    <cfRule type="cellIs" dxfId="0" priority="245" stopIfTrue="1" operator="lessThan">
      <formula>$G$13+$I$13</formula>
    </cfRule>
  </conditionalFormatting>
  <conditionalFormatting sqref="G13">
    <cfRule type="cellIs" dxfId="0" priority="121" stopIfTrue="1" operator="greaterThan">
      <formula>$F$13</formula>
    </cfRule>
  </conditionalFormatting>
  <conditionalFormatting sqref="I13">
    <cfRule type="cellIs" dxfId="0" priority="123" stopIfTrue="1" operator="greaterThan">
      <formula>$H$13</formula>
    </cfRule>
  </conditionalFormatting>
  <conditionalFormatting sqref="J13">
    <cfRule type="cellIs" dxfId="0" priority="441" stopIfTrue="1" operator="notEqual">
      <formula>SUM($M$13:$Q$13)</formula>
    </cfRule>
    <cfRule type="cellIs" dxfId="0" priority="442" stopIfTrue="1" operator="lessThan">
      <formula>$K$13+$L$13</formula>
    </cfRule>
  </conditionalFormatting>
  <conditionalFormatting sqref="K13:R13">
    <cfRule type="cellIs" dxfId="0" priority="146" stopIfTrue="1" operator="greaterThan">
      <formula>$J$13</formula>
    </cfRule>
  </conditionalFormatting>
  <conditionalFormatting sqref="J14">
    <cfRule type="cellIs" dxfId="3" priority="52" stopIfTrue="1" operator="notEqual">
      <formula>SUM($J$15:$J$18)</formula>
    </cfRule>
    <cfRule type="cellIs" dxfId="0" priority="53" stopIfTrue="1" operator="lessThan">
      <formula>$K$14+$L$14</formula>
    </cfRule>
    <cfRule type="cellIs" dxfId="0" priority="51" stopIfTrue="1" operator="notEqual">
      <formula>SUM($M$14:$Q$14)</formula>
    </cfRule>
  </conditionalFormatting>
  <conditionalFormatting sqref="K14">
    <cfRule type="cellIs" dxfId="0" priority="147" stopIfTrue="1" operator="greaterThan">
      <formula>$J$14</formula>
    </cfRule>
    <cfRule type="cellIs" dxfId="3" priority="148" stopIfTrue="1" operator="notEqual">
      <formula>SUM($K$15:$K$18)</formula>
    </cfRule>
  </conditionalFormatting>
  <conditionalFormatting sqref="L14">
    <cfRule type="cellIs" dxfId="0" priority="159" stopIfTrue="1" operator="greaterThan">
      <formula>$J$14</formula>
    </cfRule>
    <cfRule type="cellIs" dxfId="3" priority="160" stopIfTrue="1" operator="notEqual">
      <formula>SUM($L$15:$L$18)</formula>
    </cfRule>
  </conditionalFormatting>
  <conditionalFormatting sqref="M14">
    <cfRule type="cellIs" dxfId="0" priority="73" stopIfTrue="1" operator="greaterThan">
      <formula>$J$14</formula>
    </cfRule>
    <cfRule type="cellIs" dxfId="3" priority="74" stopIfTrue="1" operator="notEqual">
      <formula>SUM($M$15:$M$18)</formula>
    </cfRule>
  </conditionalFormatting>
  <conditionalFormatting sqref="N14">
    <cfRule type="cellIs" dxfId="0" priority="65" stopIfTrue="1" operator="greaterThan">
      <formula>$J$14</formula>
    </cfRule>
    <cfRule type="cellIs" dxfId="3" priority="66" stopIfTrue="1" operator="notEqual">
      <formula>SUM($N$15:$N$18)</formula>
    </cfRule>
  </conditionalFormatting>
  <conditionalFormatting sqref="O14">
    <cfRule type="cellIs" dxfId="0" priority="93" stopIfTrue="1" operator="greaterThan">
      <formula>$J$14</formula>
    </cfRule>
    <cfRule type="cellIs" dxfId="3" priority="94" stopIfTrue="1" operator="notEqual">
      <formula>SUM($O$15:$O$18)</formula>
    </cfRule>
  </conditionalFormatting>
  <conditionalFormatting sqref="P14">
    <cfRule type="cellIs" dxfId="0" priority="87" stopIfTrue="1" operator="greaterThan">
      <formula>$J$14</formula>
    </cfRule>
    <cfRule type="cellIs" dxfId="3" priority="88" stopIfTrue="1" operator="notEqual">
      <formula>SUM($P$15:$P$18)</formula>
    </cfRule>
  </conditionalFormatting>
  <conditionalFormatting sqref="Q14">
    <cfRule type="cellIs" dxfId="0" priority="81" stopIfTrue="1" operator="greaterThan">
      <formula>$J$14</formula>
    </cfRule>
    <cfRule type="cellIs" dxfId="3" priority="82" stopIfTrue="1" operator="notEqual">
      <formula>SUM($Q$15:$Q$18)</formula>
    </cfRule>
  </conditionalFormatting>
  <conditionalFormatting sqref="R14">
    <cfRule type="cellIs" dxfId="0" priority="184" stopIfTrue="1" operator="greaterThan">
      <formula>$J$14</formula>
    </cfRule>
    <cfRule type="cellIs" dxfId="3" priority="185" stopIfTrue="1" operator="notEqual">
      <formula>SUM($R$15:$R$18)</formula>
    </cfRule>
  </conditionalFormatting>
  <conditionalFormatting sqref="J15">
    <cfRule type="cellIs" dxfId="0" priority="47" stopIfTrue="1" operator="lessThan">
      <formula>$K$15+$L$15</formula>
    </cfRule>
    <cfRule type="cellIs" dxfId="0" priority="46" stopIfTrue="1" operator="notEqual">
      <formula>SUM($M$15:$Q$15)</formula>
    </cfRule>
  </conditionalFormatting>
  <conditionalFormatting sqref="K15:R15">
    <cfRule type="cellIs" dxfId="0" priority="149" stopIfTrue="1" operator="greaterThan">
      <formula>$J$15</formula>
    </cfRule>
  </conditionalFormatting>
  <conditionalFormatting sqref="J16">
    <cfRule type="cellIs" dxfId="0" priority="446" stopIfTrue="1" operator="lessThan">
      <formula>$K$16+$L$16</formula>
    </cfRule>
    <cfRule type="cellIs" dxfId="0" priority="44" stopIfTrue="1" operator="notEqual">
      <formula>SUM($M$16:$Q$16)</formula>
    </cfRule>
  </conditionalFormatting>
  <conditionalFormatting sqref="K16:R16">
    <cfRule type="cellIs" dxfId="0" priority="150" stopIfTrue="1" operator="greaterThan">
      <formula>$J$16</formula>
    </cfRule>
  </conditionalFormatting>
  <conditionalFormatting sqref="J17">
    <cfRule type="cellIs" dxfId="0" priority="41" stopIfTrue="1" operator="lessThan">
      <formula>$K$17+$L$17</formula>
    </cfRule>
    <cfRule type="cellIs" dxfId="0" priority="40" stopIfTrue="1" operator="notEqual">
      <formula>SUM($M$17:$Q$17)</formula>
    </cfRule>
  </conditionalFormatting>
  <conditionalFormatting sqref="K17:R17">
    <cfRule type="cellIs" dxfId="0" priority="151" stopIfTrue="1" operator="greaterThan">
      <formula>$J$17</formula>
    </cfRule>
  </conditionalFormatting>
  <conditionalFormatting sqref="J18">
    <cfRule type="cellIs" dxfId="0" priority="448" stopIfTrue="1" operator="lessThan">
      <formula>$K$18+$L$18</formula>
    </cfRule>
    <cfRule type="cellIs" dxfId="0" priority="38" stopIfTrue="1" operator="notEqual">
      <formula>SUM($M$18:$Q$18)</formula>
    </cfRule>
  </conditionalFormatting>
  <conditionalFormatting sqref="K18:R18">
    <cfRule type="cellIs" dxfId="0" priority="152" stopIfTrue="1" operator="greaterThan">
      <formula>$J$18</formula>
    </cfRule>
  </conditionalFormatting>
  <conditionalFormatting sqref="D19">
    <cfRule type="cellIs" dxfId="3" priority="206" stopIfTrue="1" operator="notEqual">
      <formula>$D$20+$D$21</formula>
    </cfRule>
    <cfRule type="expression" dxfId="2" priority="207" stopIfTrue="1">
      <formula>IF($J$19&lt;&gt;0,$D$19=0)</formula>
    </cfRule>
    <cfRule type="cellIs" dxfId="0" priority="208" stopIfTrue="1" operator="lessThan">
      <formula>$F$19+$H$19</formula>
    </cfRule>
  </conditionalFormatting>
  <conditionalFormatting sqref="E19">
    <cfRule type="cellIs" dxfId="0" priority="163" stopIfTrue="1" operator="greaterThan">
      <formula>$D$19</formula>
    </cfRule>
    <cfRule type="cellIs" dxfId="3" priority="164" stopIfTrue="1" operator="notEqual">
      <formula>$E$20+$E$21</formula>
    </cfRule>
    <cfRule type="expression" dxfId="2" priority="165" stopIfTrue="1">
      <formula>IF($J$19&lt;&gt;0,$E$19=0)</formula>
    </cfRule>
  </conditionalFormatting>
  <conditionalFormatting sqref="F19">
    <cfRule type="cellIs" dxfId="3" priority="137" stopIfTrue="1" operator="notEqual">
      <formula>$F$20+$F$21</formula>
    </cfRule>
  </conditionalFormatting>
  <conditionalFormatting sqref="G19">
    <cfRule type="cellIs" dxfId="0" priority="295" stopIfTrue="1" operator="greaterThan">
      <formula>$F$19</formula>
    </cfRule>
    <cfRule type="cellIs" dxfId="3" priority="296" stopIfTrue="1" operator="notEqual">
      <formula>$G$20+$G$21</formula>
    </cfRule>
    <cfRule type="expression" dxfId="2" priority="297" stopIfTrue="1">
      <formula>$G$19+$I$19&gt;$E$19</formula>
    </cfRule>
  </conditionalFormatting>
  <conditionalFormatting sqref="H19">
    <cfRule type="cellIs" dxfId="3" priority="138" stopIfTrue="1" operator="notEqual">
      <formula>$H$20+$H$21</formula>
    </cfRule>
  </conditionalFormatting>
  <conditionalFormatting sqref="I19">
    <cfRule type="cellIs" dxfId="0" priority="139" stopIfTrue="1" operator="greaterThan">
      <formula>$H$19</formula>
    </cfRule>
    <cfRule type="cellIs" dxfId="3" priority="140" stopIfTrue="1" operator="notEqual">
      <formula>$I$20+$I$21</formula>
    </cfRule>
  </conditionalFormatting>
  <conditionalFormatting sqref="J19">
    <cfRule type="cellIs" dxfId="0" priority="449" stopIfTrue="1" operator="notEqual">
      <formula>SUM($M$19:$Q$19)</formula>
    </cfRule>
    <cfRule type="cellIs" dxfId="3" priority="450" stopIfTrue="1" operator="notEqual">
      <formula>$J$20+$J$21</formula>
    </cfRule>
    <cfRule type="cellIs" dxfId="0" priority="451" stopIfTrue="1" operator="lessThan">
      <formula>$K$19+$L$19</formula>
    </cfRule>
  </conditionalFormatting>
  <conditionalFormatting sqref="K19">
    <cfRule type="cellIs" dxfId="0" priority="153" stopIfTrue="1" operator="greaterThan">
      <formula>$J$19</formula>
    </cfRule>
    <cfRule type="cellIs" dxfId="3" priority="154" stopIfTrue="1" operator="notEqual">
      <formula>$K$20+$K$21</formula>
    </cfRule>
  </conditionalFormatting>
  <conditionalFormatting sqref="L19">
    <cfRule type="cellIs" dxfId="0" priority="161" stopIfTrue="1" operator="greaterThan">
      <formula>$J$19</formula>
    </cfRule>
    <cfRule type="cellIs" dxfId="3" priority="162" stopIfTrue="1" operator="notEqual">
      <formula>$L$20+$L$21</formula>
    </cfRule>
  </conditionalFormatting>
  <conditionalFormatting sqref="M19">
    <cfRule type="cellIs" dxfId="0" priority="79" stopIfTrue="1" operator="greaterThan">
      <formula>$J$19</formula>
    </cfRule>
    <cfRule type="cellIs" dxfId="3" priority="80" stopIfTrue="1" operator="notEqual">
      <formula>$M$20+$M$21</formula>
    </cfRule>
  </conditionalFormatting>
  <conditionalFormatting sqref="N19">
    <cfRule type="cellIs" dxfId="0" priority="71" stopIfTrue="1" operator="greaterThan">
      <formula>$J$19</formula>
    </cfRule>
    <cfRule type="cellIs" dxfId="3" priority="72" stopIfTrue="1" operator="notEqual">
      <formula>$N$20+$N$21</formula>
    </cfRule>
  </conditionalFormatting>
  <conditionalFormatting sqref="O19">
    <cfRule type="cellIs" dxfId="0" priority="166" stopIfTrue="1" operator="greaterThan">
      <formula>$J$19</formula>
    </cfRule>
    <cfRule type="cellIs" dxfId="3" priority="167" stopIfTrue="1" operator="notEqual">
      <formula>$O$20+$O$21</formula>
    </cfRule>
  </conditionalFormatting>
  <conditionalFormatting sqref="P19">
    <cfRule type="cellIs" dxfId="0" priority="168" stopIfTrue="1" operator="greaterThan">
      <formula>$J$19</formula>
    </cfRule>
    <cfRule type="cellIs" dxfId="3" priority="169" stopIfTrue="1" operator="notEqual">
      <formula>$P$20+$P$21</formula>
    </cfRule>
  </conditionalFormatting>
  <conditionalFormatting sqref="Q19">
    <cfRule type="cellIs" dxfId="0" priority="170" stopIfTrue="1" operator="greaterThan">
      <formula>$J$19</formula>
    </cfRule>
    <cfRule type="cellIs" dxfId="3" priority="171" stopIfTrue="1" operator="notEqual">
      <formula>$Q$20+$Q$21</formula>
    </cfRule>
  </conditionalFormatting>
  <conditionalFormatting sqref="R19">
    <cfRule type="cellIs" dxfId="0" priority="186" stopIfTrue="1" operator="greaterThan">
      <formula>$J$19</formula>
    </cfRule>
    <cfRule type="cellIs" dxfId="3" priority="187" stopIfTrue="1" operator="notEqual">
      <formula>$R$20+$R$21</formula>
    </cfRule>
  </conditionalFormatting>
  <conditionalFormatting sqref="D20">
    <cfRule type="expression" dxfId="2" priority="209" stopIfTrue="1">
      <formula>IF($J$20&lt;&gt;0,$D$20=0)</formula>
    </cfRule>
    <cfRule type="cellIs" dxfId="0" priority="210" stopIfTrue="1" operator="lessThan">
      <formula>$F$20+$H$20</formula>
    </cfRule>
  </conditionalFormatting>
  <conditionalFormatting sqref="E20">
    <cfRule type="cellIs" dxfId="0" priority="246" stopIfTrue="1" operator="greaterThan">
      <formula>$D$20</formula>
    </cfRule>
    <cfRule type="expression" dxfId="2" priority="247" stopIfTrue="1">
      <formula>IF($J$20&lt;&gt;0,$E$20=0)</formula>
    </cfRule>
    <cfRule type="cellIs" dxfId="0" priority="248" stopIfTrue="1" operator="lessThan">
      <formula>$G$20+$I$20</formula>
    </cfRule>
  </conditionalFormatting>
  <conditionalFormatting sqref="G20">
    <cfRule type="cellIs" dxfId="0" priority="129" stopIfTrue="1" operator="greaterThan">
      <formula>$F$20</formula>
    </cfRule>
  </conditionalFormatting>
  <conditionalFormatting sqref="I20">
    <cfRule type="cellIs" dxfId="0" priority="131" stopIfTrue="1" operator="greaterThan">
      <formula>$H$20</formula>
    </cfRule>
  </conditionalFormatting>
  <conditionalFormatting sqref="J20">
    <cfRule type="cellIs" dxfId="0" priority="452" stopIfTrue="1" operator="notEqual">
      <formula>SUM($M$20:$Q$20)</formula>
    </cfRule>
    <cfRule type="cellIs" dxfId="0" priority="453" stopIfTrue="1" operator="lessThan">
      <formula>$K$20+$L$20</formula>
    </cfRule>
  </conditionalFormatting>
  <conditionalFormatting sqref="K20:R20">
    <cfRule type="cellIs" dxfId="0" priority="155" stopIfTrue="1" operator="greaterThan">
      <formula>$J$20</formula>
    </cfRule>
  </conditionalFormatting>
  <conditionalFormatting sqref="D21">
    <cfRule type="expression" dxfId="2" priority="211" stopIfTrue="1">
      <formula>IF($J$21&lt;&gt;0,$D$21=0)</formula>
    </cfRule>
    <cfRule type="cellIs" dxfId="0" priority="212" stopIfTrue="1" operator="lessThan">
      <formula>$F$21+$H$21</formula>
    </cfRule>
  </conditionalFormatting>
  <conditionalFormatting sqref="E21">
    <cfRule type="cellIs" dxfId="0" priority="249" stopIfTrue="1" operator="greaterThan">
      <formula>$D$21</formula>
    </cfRule>
    <cfRule type="expression" dxfId="2" priority="250" stopIfTrue="1">
      <formula>IF($J$21&lt;&gt;0,$E$21=0)</formula>
    </cfRule>
    <cfRule type="cellIs" dxfId="0" priority="251" stopIfTrue="1" operator="lessThan">
      <formula>$G$21+$I$21</formula>
    </cfRule>
  </conditionalFormatting>
  <conditionalFormatting sqref="G21">
    <cfRule type="cellIs" dxfId="0" priority="130" stopIfTrue="1" operator="greaterThan">
      <formula>$F$21</formula>
    </cfRule>
  </conditionalFormatting>
  <conditionalFormatting sqref="I21">
    <cfRule type="cellIs" dxfId="0" priority="132" stopIfTrue="1" operator="greaterThan">
      <formula>$H$21</formula>
    </cfRule>
  </conditionalFormatting>
  <conditionalFormatting sqref="J21">
    <cfRule type="cellIs" dxfId="0" priority="454" stopIfTrue="1" operator="notEqual">
      <formula>SUM($M$21:$Q$21)</formula>
    </cfRule>
    <cfRule type="cellIs" dxfId="0" priority="455" stopIfTrue="1" operator="lessThan">
      <formula>$K$21+$L$21</formula>
    </cfRule>
  </conditionalFormatting>
  <conditionalFormatting sqref="K21:R21">
    <cfRule type="cellIs" dxfId="0" priority="156" stopIfTrue="1" operator="greaterThan">
      <formula>$J$21</formula>
    </cfRule>
  </conditionalFormatting>
  <conditionalFormatting sqref="D22">
    <cfRule type="expression" dxfId="2" priority="213" stopIfTrue="1">
      <formula>IF($J$22&lt;&gt;0,$D$22=0)</formula>
    </cfRule>
    <cfRule type="cellIs" dxfId="0" priority="214" stopIfTrue="1" operator="lessThan">
      <formula>$F$22+$H$22</formula>
    </cfRule>
  </conditionalFormatting>
  <conditionalFormatting sqref="E22">
    <cfRule type="cellIs" dxfId="0" priority="252" stopIfTrue="1" operator="greaterThan">
      <formula>$D$22</formula>
    </cfRule>
    <cfRule type="expression" dxfId="2" priority="253" stopIfTrue="1">
      <formula>IF($J$22&lt;&gt;0,$E$22=0)</formula>
    </cfRule>
    <cfRule type="cellIs" dxfId="0" priority="254" stopIfTrue="1" operator="lessThan">
      <formula>$G$22+$I$22</formula>
    </cfRule>
  </conditionalFormatting>
  <conditionalFormatting sqref="G22">
    <cfRule type="cellIs" dxfId="0" priority="133" stopIfTrue="1" operator="greaterThan">
      <formula>$F$22</formula>
    </cfRule>
  </conditionalFormatting>
  <conditionalFormatting sqref="I22">
    <cfRule type="cellIs" dxfId="0" priority="135" stopIfTrue="1" operator="greaterThan">
      <formula>$H$22</formula>
    </cfRule>
  </conditionalFormatting>
  <conditionalFormatting sqref="J22">
    <cfRule type="cellIs" dxfId="0" priority="25" stopIfTrue="1" operator="lessThan">
      <formula>$K$22+$L$22</formula>
    </cfRule>
    <cfRule type="cellIs" dxfId="0" priority="24" stopIfTrue="1" operator="notEqual">
      <formula>SUM($M$22:$Q$22)</formula>
    </cfRule>
  </conditionalFormatting>
  <conditionalFormatting sqref="K22:R22">
    <cfRule type="cellIs" dxfId="0" priority="157" stopIfTrue="1" operator="greaterThan">
      <formula>$J$22</formula>
    </cfRule>
  </conditionalFormatting>
  <conditionalFormatting sqref="D23">
    <cfRule type="expression" dxfId="2" priority="215" stopIfTrue="1">
      <formula>IF($J$23&lt;&gt;0,$D$23=0)</formula>
    </cfRule>
    <cfRule type="cellIs" dxfId="0" priority="216" stopIfTrue="1" operator="lessThan">
      <formula>$F$23+$H$23</formula>
    </cfRule>
  </conditionalFormatting>
  <conditionalFormatting sqref="E23">
    <cfRule type="cellIs" dxfId="0" priority="255" stopIfTrue="1" operator="greaterThan">
      <formula>$D$23</formula>
    </cfRule>
    <cfRule type="expression" dxfId="2" priority="256" stopIfTrue="1">
      <formula>IF($J$23&lt;&gt;0,$E$23=0)</formula>
    </cfRule>
    <cfRule type="cellIs" dxfId="0" priority="257" stopIfTrue="1" operator="lessThan">
      <formula>$G$23+$I$23</formula>
    </cfRule>
  </conditionalFormatting>
  <conditionalFormatting sqref="G23">
    <cfRule type="cellIs" dxfId="0" priority="134" stopIfTrue="1" operator="greaterThan">
      <formula>$F$23</formula>
    </cfRule>
  </conditionalFormatting>
  <conditionalFormatting sqref="I23">
    <cfRule type="cellIs" dxfId="0" priority="136" stopIfTrue="1" operator="greaterThan">
      <formula>$H$23</formula>
    </cfRule>
  </conditionalFormatting>
  <conditionalFormatting sqref="J23">
    <cfRule type="cellIs" dxfId="0" priority="457" stopIfTrue="1" operator="lessThan">
      <formula>$K$23+$L$23</formula>
    </cfRule>
    <cfRule type="cellIs" dxfId="0" priority="21" stopIfTrue="1" operator="notEqual">
      <formula>SUM($M$23:$Q$23)</formula>
    </cfRule>
  </conditionalFormatting>
  <conditionalFormatting sqref="K23:R23">
    <cfRule type="cellIs" dxfId="0" priority="158" stopIfTrue="1" operator="greaterThan">
      <formula>$J$23</formula>
    </cfRule>
  </conditionalFormatting>
  <conditionalFormatting sqref="D24">
    <cfRule type="expression" dxfId="2" priority="217" stopIfTrue="1">
      <formula>IF($J$24&lt;&gt;0,$D$24=0)</formula>
    </cfRule>
    <cfRule type="cellIs" dxfId="0" priority="218" stopIfTrue="1" operator="lessThan">
      <formula>$F$24+$H$24</formula>
    </cfRule>
  </conditionalFormatting>
  <conditionalFormatting sqref="E24">
    <cfRule type="cellIs" dxfId="0" priority="258" stopIfTrue="1" operator="greaterThan">
      <formula>$D$24</formula>
    </cfRule>
    <cfRule type="expression" dxfId="2" priority="259" stopIfTrue="1">
      <formula>IF($J$24&lt;&gt;0,$E$24=0)</formula>
    </cfRule>
    <cfRule type="cellIs" dxfId="0" priority="260" stopIfTrue="1" operator="lessThan">
      <formula>$G$24+$I$24</formula>
    </cfRule>
  </conditionalFormatting>
  <conditionalFormatting sqref="G24">
    <cfRule type="cellIs" dxfId="0" priority="103" stopIfTrue="1" operator="greaterThan">
      <formula>$F$24</formula>
    </cfRule>
  </conditionalFormatting>
  <conditionalFormatting sqref="I24">
    <cfRule type="cellIs" dxfId="0" priority="104" stopIfTrue="1" operator="greaterThan">
      <formula>$H$24</formula>
    </cfRule>
  </conditionalFormatting>
  <conditionalFormatting sqref="J24">
    <cfRule type="cellIs" dxfId="0" priority="19" stopIfTrue="1" operator="lessThan">
      <formula>$K$24+$L$24</formula>
    </cfRule>
    <cfRule type="cellIs" dxfId="0" priority="18" stopIfTrue="1" operator="notEqual">
      <formula>SUM($M$24:$Q$24)</formula>
    </cfRule>
  </conditionalFormatting>
  <conditionalFormatting sqref="K24:R24">
    <cfRule type="cellIs" dxfId="0" priority="109" stopIfTrue="1" operator="greaterThan">
      <formula>$J$24</formula>
    </cfRule>
  </conditionalFormatting>
  <conditionalFormatting sqref="D25">
    <cfRule type="cellIs" dxfId="3" priority="219" stopIfTrue="1" operator="notEqual">
      <formula>$D$26</formula>
    </cfRule>
    <cfRule type="expression" dxfId="2" priority="220" stopIfTrue="1">
      <formula>IF($J$25&lt;&gt;0,$D$25=0)</formula>
    </cfRule>
    <cfRule type="cellIs" dxfId="0" priority="1" stopIfTrue="1" operator="greaterThan">
      <formula>$D$25</formula>
    </cfRule>
  </conditionalFormatting>
  <conditionalFormatting sqref="E25">
    <cfRule type="cellIs" dxfId="0" priority="114" stopIfTrue="1" operator="greaterThan">
      <formula>$D$25</formula>
    </cfRule>
    <cfRule type="cellIs" dxfId="3" priority="115" stopIfTrue="1" operator="notEqual">
      <formula>$E$26</formula>
    </cfRule>
    <cfRule type="expression" dxfId="2" priority="116" stopIfTrue="1">
      <formula>IF($J$25&lt;&gt;0,$E$25=0)</formula>
    </cfRule>
  </conditionalFormatting>
  <conditionalFormatting sqref="F25">
    <cfRule type="cellIs" dxfId="3" priority="105" stopIfTrue="1" operator="notEqual">
      <formula>$F$26</formula>
    </cfRule>
  </conditionalFormatting>
  <conditionalFormatting sqref="G25">
    <cfRule type="cellIs" dxfId="0" priority="298" stopIfTrue="1" operator="greaterThan">
      <formula>$F$25</formula>
    </cfRule>
    <cfRule type="cellIs" dxfId="3" priority="299" stopIfTrue="1" operator="notEqual">
      <formula>$G$26</formula>
    </cfRule>
    <cfRule type="expression" dxfId="2" priority="300" stopIfTrue="1">
      <formula>$G$25+$I$25&gt;$E$25</formula>
    </cfRule>
  </conditionalFormatting>
  <conditionalFormatting sqref="H25">
    <cfRule type="cellIs" dxfId="3" priority="106" stopIfTrue="1" operator="notEqual">
      <formula>$H$26</formula>
    </cfRule>
  </conditionalFormatting>
  <conditionalFormatting sqref="I25">
    <cfRule type="cellIs" dxfId="0" priority="107" stopIfTrue="1" operator="greaterThan">
      <formula>$H$25</formula>
    </cfRule>
    <cfRule type="cellIs" dxfId="3" priority="108" stopIfTrue="1" operator="notEqual">
      <formula>$I$26</formula>
    </cfRule>
  </conditionalFormatting>
  <conditionalFormatting sqref="J25">
    <cfRule type="cellIs" dxfId="3" priority="459" stopIfTrue="1" operator="notEqual">
      <formula>$J$26</formula>
    </cfRule>
    <cfRule type="cellIs" dxfId="0" priority="460" stopIfTrue="1" operator="lessThan">
      <formula>$K$25+$L$25</formula>
    </cfRule>
    <cfRule type="cellIs" dxfId="0" priority="4" stopIfTrue="1" operator="notEqual">
      <formula>SUM($M$25:$Q$25)</formula>
    </cfRule>
  </conditionalFormatting>
  <conditionalFormatting sqref="K25">
    <cfRule type="cellIs" dxfId="0" priority="110" stopIfTrue="1" operator="greaterThan">
      <formula>$J$25</formula>
    </cfRule>
    <cfRule type="cellIs" dxfId="3" priority="111" stopIfTrue="1" operator="notEqual">
      <formula>$K$26</formula>
    </cfRule>
  </conditionalFormatting>
  <conditionalFormatting sqref="L25">
    <cfRule type="cellIs" dxfId="0" priority="112" stopIfTrue="1" operator="greaterThan">
      <formula>$J$25</formula>
    </cfRule>
    <cfRule type="cellIs" dxfId="3" priority="113" stopIfTrue="1" operator="notEqual">
      <formula>$L$26</formula>
    </cfRule>
  </conditionalFormatting>
  <conditionalFormatting sqref="M25">
    <cfRule type="cellIs" dxfId="0" priority="14" stopIfTrue="1" operator="greaterThan">
      <formula>$J$25</formula>
    </cfRule>
    <cfRule type="cellIs" dxfId="3" priority="15" stopIfTrue="1" operator="notEqual">
      <formula>$M$26</formula>
    </cfRule>
  </conditionalFormatting>
  <conditionalFormatting sqref="N25">
    <cfRule type="cellIs" dxfId="0" priority="12" stopIfTrue="1" operator="greaterThan">
      <formula>$J$25</formula>
    </cfRule>
    <cfRule type="cellIs" dxfId="3" priority="13" stopIfTrue="1" operator="notEqual">
      <formula>$N$26</formula>
    </cfRule>
  </conditionalFormatting>
  <conditionalFormatting sqref="O25">
    <cfRule type="cellIs" dxfId="0" priority="10" stopIfTrue="1" operator="greaterThan">
      <formula>$J$25</formula>
    </cfRule>
    <cfRule type="cellIs" dxfId="3" priority="11" stopIfTrue="1" operator="notEqual">
      <formula>$O$26</formula>
    </cfRule>
  </conditionalFormatting>
  <conditionalFormatting sqref="P25">
    <cfRule type="cellIs" dxfId="0" priority="8" stopIfTrue="1" operator="greaterThan">
      <formula>$J$25</formula>
    </cfRule>
    <cfRule type="cellIs" dxfId="3" priority="9" stopIfTrue="1" operator="notEqual">
      <formula>$P$26</formula>
    </cfRule>
  </conditionalFormatting>
  <conditionalFormatting sqref="Q25">
    <cfRule type="cellIs" dxfId="0" priority="6" stopIfTrue="1" operator="greaterThan">
      <formula>$J$25</formula>
    </cfRule>
    <cfRule type="cellIs" dxfId="3" priority="7" stopIfTrue="1" operator="notEqual">
      <formula>$Q$26</formula>
    </cfRule>
  </conditionalFormatting>
  <conditionalFormatting sqref="R25">
    <cfRule type="cellIs" dxfId="0" priority="188" stopIfTrue="1" operator="greaterThan">
      <formula>$J$25</formula>
    </cfRule>
    <cfRule type="cellIs" dxfId="3" priority="189" stopIfTrue="1" operator="notEqual">
      <formula>$R$26</formula>
    </cfRule>
  </conditionalFormatting>
  <pageMargins left="0.1" right="0.1" top="0.26" bottom="0.73" header="0" footer="0"/>
  <pageSetup paperSize="9" scale="89" orientation="landscape" useFirstPageNumber="1" horizontalDpi="600" vertic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38" sqref="D38"/>
    </sheetView>
  </sheetViews>
  <sheetFormatPr defaultColWidth="9" defaultRowHeight="12.75" customHeight="1"/>
  <sheetData/>
  <pageMargins left="0.7" right="0.7" top="0.75" bottom="0.75" header="0.3" footer="0.3"/>
  <pageSetup paperSize="9" orientation="portrait" horizontalDpi="600" vertic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rangeList sheetStid="4" master="" otherUserPermission="visible"/>
  <rangeList sheetStid="5" master="" otherUserPermission="visible"/>
  <rangeList sheetStid="6" master="" otherUserPermission="visible"/>
  <rangeList sheetStid="7" master="" otherUserPermission="visible"/>
  <rangeList sheetStid="8" master="" otherUserPermission="visible"/>
  <rangeList sheetStid="9" master="" otherUserPermission="visible"/>
  <rangeList sheetStid="10" master="" otherUserPermission="visible"/>
  <rangeList sheetStid="11" master="" otherUserPermission="visible"/>
  <rangeList sheetStid="12" master="" otherUserPermission="visible"/>
  <rangeList sheetStid="13" master="" otherUserPermission="visible"/>
  <rangeList sheetStid="14" master="" otherUserPermission="visible"/>
  <rangeList sheetStid="15" master="" otherUserPermission="visible"/>
  <rangeList sheetStid="16" master="" otherUserPermission="visible"/>
  <rangeList sheetStid="17" master="" otherUserPermission="visible"/>
  <rangeList sheetStid="18" master="" otherUserPermission="visible"/>
  <rangeList sheetStid="19" master="" otherUserPermission="visible"/>
  <rangeList sheetStid="20" master="" otherUserPermission="visible"/>
  <rangeList sheetStid="21" master="" otherUserPermission="visible"/>
  <rangeList sheetStid="2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CSPSPMS</Company>
  <Application>ONLYOFFICE/8.0.0.99</Application>
  <HeadingPairs>
    <vt:vector size="2" baseType="variant">
      <vt:variant>
        <vt:lpstr>工作表</vt:lpstr>
      </vt:variant>
      <vt:variant>
        <vt:i4>22</vt:i4>
      </vt:variant>
    </vt:vector>
  </HeadingPairs>
  <TitlesOfParts>
    <vt:vector size="22" baseType="lpstr">
      <vt:lpstr>1</vt:lpstr>
      <vt:lpstr>2</vt:lpstr>
      <vt:lpstr>3</vt:lpstr>
      <vt:lpstr>4</vt:lpstr>
      <vt:lpstr>5</vt:lpstr>
      <vt:lpstr>6</vt:lpstr>
      <vt:lpstr>7</vt:lpstr>
      <vt:lpstr>8</vt:lpstr>
      <vt:lpstr>9</vt:lpstr>
      <vt:lpstr>10</vt:lpstr>
      <vt:lpstr>11</vt:lpstr>
      <vt:lpstr>12</vt:lpstr>
      <vt:lpstr>13</vt:lpstr>
      <vt:lpstr>14</vt:lpstr>
      <vt:lpstr>indicatori</vt:lpstr>
      <vt:lpstr>ba2</vt:lpstr>
      <vt:lpstr>ba3</vt:lpstr>
      <vt:lpstr>ba4</vt:lpstr>
      <vt:lpstr>ba5</vt:lpstr>
      <vt:lpstr>ba6</vt:lpstr>
      <vt:lpstr>ba7</vt:lpstr>
      <vt:lpstr>Лист1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 17a</dc:title>
  <dc:subject>Sistemul Informational "Forme Electronice Medicale"</dc:subject>
  <dc:creator>Diana Andronic</dc:creator>
  <cp:lastModifiedBy>Администратор</cp:lastModifiedBy>
  <cp:revision>1</cp:revision>
  <dcterms:created xsi:type="dcterms:W3CDTF">2003-09-09T06:02:00Z</dcterms:created>
  <dcterms:modified xsi:type="dcterms:W3CDTF">2025-01-21T10:26:31Z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D97EF729D2AA4B2586B6759F59486D06_13</vt:lpwstr>
  </property>
  <property fmtid="{D5CDD505-2E9C-101B-9397-08002B2CF9AE}" pid="3" name="KSOProductBuildVer">
    <vt:lpwstr>1049-12.2.0.19826</vt:lpwstr>
  </property>
</Properties>
</file>